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ITCC\Master Documents\Event Operations Documents\Rules\ITCC 2016\Scoring\"/>
    </mc:Choice>
  </mc:AlternateContent>
  <bookViews>
    <workbookView xWindow="0" yWindow="0" windowWidth="28755" windowHeight="12600" tabRatio="844"/>
  </bookViews>
  <sheets>
    <sheet name="Names And Totals" sheetId="1" r:id="rId1"/>
    <sheet name="Aerial Rescue" sheetId="2" r:id="rId2"/>
    <sheet name="Belayed Speed Climb" sheetId="3" r:id="rId3"/>
    <sheet name="Secured Footlock" sheetId="4" r:id="rId4"/>
    <sheet name="Throwline" sheetId="5" r:id="rId5"/>
    <sheet name="Work Climb" sheetId="6" r:id="rId6"/>
    <sheet name="Preliminary Winners" sheetId="8" r:id="rId7"/>
    <sheet name="Masters" sheetId="7" r:id="rId8"/>
    <sheet name="Head to Head" sheetId="9" r:id="rId9"/>
    <sheet name="Scoreboard" sheetId="11" r:id="rId10"/>
    <sheet name="Sort" sheetId="10" r:id="rId11"/>
    <sheet name="Final Scores" sheetId="12" r:id="rId12"/>
    <sheet name="Sheet1" sheetId="14" r:id="rId13"/>
  </sheets>
  <definedNames>
    <definedName name="_xlnm.Print_Area" localSheetId="1">'Aerial Rescue'!$A$1:$AC$506</definedName>
    <definedName name="ThrowlineWomen">Throwline!$B$6:$C$30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3" i="9" l="1"/>
  <c r="J104" i="11" l="1"/>
  <c r="J103" i="11"/>
  <c r="J102" i="11"/>
  <c r="J101" i="11"/>
  <c r="J100" i="11"/>
  <c r="J99" i="11"/>
  <c r="J98" i="11"/>
  <c r="J97" i="11"/>
  <c r="J96" i="11"/>
  <c r="J95" i="11"/>
  <c r="J94" i="11"/>
  <c r="J93" i="11"/>
  <c r="J92" i="11"/>
  <c r="J91" i="11"/>
  <c r="J90" i="11"/>
  <c r="J89" i="11"/>
  <c r="J88" i="11"/>
  <c r="J87" i="11"/>
  <c r="J86" i="11"/>
  <c r="J85" i="11"/>
  <c r="J84" i="11"/>
  <c r="J83" i="11"/>
  <c r="J82" i="11"/>
  <c r="J81" i="11"/>
  <c r="J80" i="11"/>
  <c r="J79" i="11"/>
  <c r="J78" i="11"/>
  <c r="J77" i="11"/>
  <c r="J76" i="11"/>
  <c r="J75" i="11"/>
  <c r="J74" i="11"/>
  <c r="J73" i="11"/>
  <c r="J72" i="11"/>
  <c r="J71" i="11"/>
  <c r="J70" i="11"/>
  <c r="J69" i="11"/>
  <c r="J68" i="11"/>
  <c r="J67" i="11"/>
  <c r="J66" i="11"/>
  <c r="J65" i="11"/>
  <c r="J64" i="11"/>
  <c r="J63" i="11"/>
  <c r="J62" i="11"/>
  <c r="J61" i="11"/>
  <c r="J60" i="11"/>
  <c r="J59" i="11"/>
  <c r="J58" i="11"/>
  <c r="J57" i="11"/>
  <c r="J56" i="11"/>
  <c r="J55" i="11"/>
  <c r="J54" i="11"/>
  <c r="J53" i="11"/>
  <c r="J52" i="11"/>
  <c r="J51" i="11"/>
  <c r="J50" i="11"/>
  <c r="J49" i="11"/>
  <c r="J48" i="11"/>
  <c r="J47" i="11"/>
  <c r="J46" i="11"/>
  <c r="J45" i="11"/>
  <c r="J44" i="11"/>
  <c r="J43" i="11"/>
  <c r="J42" i="11"/>
  <c r="J41" i="11"/>
  <c r="J40" i="11"/>
  <c r="J39" i="11"/>
  <c r="J38" i="11"/>
  <c r="J37" i="11"/>
  <c r="J36" i="11"/>
  <c r="J35" i="11"/>
  <c r="J34" i="11"/>
  <c r="J33" i="11"/>
  <c r="J32" i="11"/>
  <c r="J31" i="11"/>
  <c r="J30" i="11"/>
  <c r="J29" i="11"/>
  <c r="J28" i="11"/>
  <c r="J27" i="11"/>
  <c r="J26" i="11"/>
  <c r="J25" i="11"/>
  <c r="J24" i="11"/>
  <c r="J23" i="11"/>
  <c r="J22" i="11"/>
  <c r="J21" i="11"/>
  <c r="J20" i="11"/>
  <c r="J19" i="11"/>
  <c r="J18" i="11"/>
  <c r="J17" i="11"/>
  <c r="J16" i="11"/>
  <c r="J15" i="11"/>
  <c r="J14" i="11"/>
  <c r="J13" i="11"/>
  <c r="J12" i="11"/>
  <c r="J11" i="11"/>
  <c r="J10" i="11"/>
  <c r="J9" i="11"/>
  <c r="J8" i="11"/>
  <c r="J7" i="11"/>
  <c r="J6" i="11"/>
  <c r="H2" i="11" l="1"/>
  <c r="C2" i="11"/>
  <c r="D2" i="12"/>
  <c r="H2" i="12"/>
  <c r="L2" i="12"/>
  <c r="Y153" i="2" l="1"/>
  <c r="Y501" i="9"/>
  <c r="X501" i="9"/>
  <c r="Y496" i="9"/>
  <c r="X496" i="9"/>
  <c r="Y491" i="9"/>
  <c r="X491" i="9"/>
  <c r="Y486" i="9"/>
  <c r="X486" i="9"/>
  <c r="Y481" i="9"/>
  <c r="X481" i="9"/>
  <c r="Y476" i="9"/>
  <c r="X476" i="9"/>
  <c r="Y471" i="9"/>
  <c r="X471" i="9"/>
  <c r="Y466" i="9"/>
  <c r="X466" i="9"/>
  <c r="Y461" i="9"/>
  <c r="X461" i="9"/>
  <c r="Y456" i="9"/>
  <c r="X456" i="9"/>
  <c r="Y451" i="9"/>
  <c r="X451" i="9"/>
  <c r="Y446" i="9"/>
  <c r="X446" i="9"/>
  <c r="Y441" i="9"/>
  <c r="X441" i="9"/>
  <c r="Y436" i="9"/>
  <c r="X436" i="9"/>
  <c r="Y431" i="9"/>
  <c r="X431" i="9"/>
  <c r="Y426" i="9"/>
  <c r="X426" i="9"/>
  <c r="Y421" i="9"/>
  <c r="X421" i="9"/>
  <c r="Y416" i="9"/>
  <c r="X416" i="9"/>
  <c r="Y411" i="9"/>
  <c r="X411" i="9"/>
  <c r="Y406" i="9"/>
  <c r="X406" i="9"/>
  <c r="Y401" i="9"/>
  <c r="X401" i="9"/>
  <c r="Y396" i="9"/>
  <c r="X396" i="9"/>
  <c r="Y391" i="9"/>
  <c r="X391" i="9"/>
  <c r="Y386" i="9"/>
  <c r="X386" i="9"/>
  <c r="Y381" i="9"/>
  <c r="X381" i="9"/>
  <c r="Y376" i="9"/>
  <c r="X376" i="9"/>
  <c r="Y371" i="9"/>
  <c r="X371" i="9"/>
  <c r="Y366" i="9"/>
  <c r="X366" i="9"/>
  <c r="Y361" i="9"/>
  <c r="X361" i="9"/>
  <c r="Y356" i="9"/>
  <c r="X356" i="9"/>
  <c r="Y351" i="9"/>
  <c r="X351" i="9"/>
  <c r="Y346" i="9"/>
  <c r="X346" i="9"/>
  <c r="Y341" i="9"/>
  <c r="X341" i="9"/>
  <c r="Y336" i="9"/>
  <c r="X336" i="9"/>
  <c r="Y331" i="9"/>
  <c r="X331" i="9"/>
  <c r="Y326" i="9"/>
  <c r="X326" i="9"/>
  <c r="Y321" i="9"/>
  <c r="X321" i="9"/>
  <c r="Y316" i="9"/>
  <c r="X316" i="9"/>
  <c r="Y311" i="9"/>
  <c r="X311" i="9"/>
  <c r="Y306" i="9"/>
  <c r="X306" i="9"/>
  <c r="Y301" i="9"/>
  <c r="X301" i="9"/>
  <c r="Y296" i="9"/>
  <c r="X296" i="9"/>
  <c r="Y291" i="9"/>
  <c r="X291" i="9"/>
  <c r="Y286" i="9"/>
  <c r="X286" i="9"/>
  <c r="Y281" i="9"/>
  <c r="X281" i="9"/>
  <c r="Y276" i="9"/>
  <c r="X276" i="9"/>
  <c r="Y271" i="9"/>
  <c r="X271" i="9"/>
  <c r="Y266" i="9"/>
  <c r="X266" i="9"/>
  <c r="Y261" i="9"/>
  <c r="X261" i="9"/>
  <c r="Y256" i="9"/>
  <c r="X256" i="9"/>
  <c r="Y251" i="9"/>
  <c r="X251" i="9"/>
  <c r="Y246" i="9"/>
  <c r="X246" i="9"/>
  <c r="Y241" i="9"/>
  <c r="X241" i="9"/>
  <c r="Y236" i="9"/>
  <c r="X236" i="9"/>
  <c r="Y231" i="9"/>
  <c r="X231" i="9"/>
  <c r="Y226" i="9"/>
  <c r="X226" i="9"/>
  <c r="Y221" i="9"/>
  <c r="X221" i="9"/>
  <c r="Y216" i="9"/>
  <c r="X216" i="9"/>
  <c r="Y211" i="9"/>
  <c r="X211" i="9"/>
  <c r="Y206" i="9"/>
  <c r="X206" i="9"/>
  <c r="Y201" i="9"/>
  <c r="X201" i="9"/>
  <c r="Y196" i="9"/>
  <c r="X196" i="9"/>
  <c r="Y191" i="9"/>
  <c r="X191" i="9"/>
  <c r="Y186" i="9"/>
  <c r="X186" i="9"/>
  <c r="Y181" i="9"/>
  <c r="X181" i="9"/>
  <c r="Y176" i="9"/>
  <c r="X176" i="9"/>
  <c r="Y171" i="9"/>
  <c r="X171" i="9"/>
  <c r="Y166" i="9"/>
  <c r="X166" i="9"/>
  <c r="Y161" i="9"/>
  <c r="X161" i="9"/>
  <c r="Y156" i="9"/>
  <c r="X156" i="9"/>
  <c r="Y151" i="9"/>
  <c r="X151" i="9"/>
  <c r="Y146" i="9"/>
  <c r="X146" i="9"/>
  <c r="Y141" i="9"/>
  <c r="X141" i="9"/>
  <c r="Y136" i="9"/>
  <c r="X136" i="9"/>
  <c r="Y131" i="9"/>
  <c r="X131" i="9"/>
  <c r="Y126" i="9"/>
  <c r="X126" i="9"/>
  <c r="Y121" i="9"/>
  <c r="X121" i="9"/>
  <c r="Y116" i="9"/>
  <c r="X116" i="9"/>
  <c r="Y111" i="9"/>
  <c r="X111" i="9"/>
  <c r="Y106" i="9"/>
  <c r="X106" i="9"/>
  <c r="Y101" i="9"/>
  <c r="X101" i="9"/>
  <c r="Y96" i="9"/>
  <c r="X96" i="9"/>
  <c r="Y91" i="9"/>
  <c r="X91" i="9"/>
  <c r="Y86" i="9"/>
  <c r="X86" i="9"/>
  <c r="Y81" i="9"/>
  <c r="X81" i="9"/>
  <c r="Y76" i="9"/>
  <c r="X76" i="9"/>
  <c r="Y71" i="9"/>
  <c r="X71" i="9"/>
  <c r="Y66" i="9"/>
  <c r="X66" i="9"/>
  <c r="Y61" i="9"/>
  <c r="X61" i="9"/>
  <c r="Y56" i="9"/>
  <c r="X56" i="9"/>
  <c r="Y51" i="9"/>
  <c r="X51" i="9"/>
  <c r="Y46" i="9"/>
  <c r="X46" i="9"/>
  <c r="D6" i="11" l="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C6" i="1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D5" i="11"/>
  <c r="C5" i="11"/>
  <c r="B5" i="11"/>
  <c r="A5" i="11"/>
  <c r="M507" i="6"/>
  <c r="L507" i="6"/>
  <c r="K507" i="6"/>
  <c r="J507" i="6"/>
  <c r="I507" i="6"/>
  <c r="H507" i="6"/>
  <c r="G507" i="6"/>
  <c r="F507" i="6"/>
  <c r="E507" i="6"/>
  <c r="N507" i="6" s="1"/>
  <c r="N506" i="6"/>
  <c r="M506" i="6"/>
  <c r="L506" i="6"/>
  <c r="K506" i="6"/>
  <c r="J506" i="6"/>
  <c r="I506" i="6"/>
  <c r="H506" i="6"/>
  <c r="G506" i="6"/>
  <c r="F506" i="6"/>
  <c r="E506" i="6"/>
  <c r="M505" i="6"/>
  <c r="L505" i="6"/>
  <c r="K505" i="6"/>
  <c r="J505" i="6"/>
  <c r="I505" i="6"/>
  <c r="H505" i="6"/>
  <c r="G505" i="6"/>
  <c r="F505" i="6"/>
  <c r="E505" i="6"/>
  <c r="N505" i="6" s="1"/>
  <c r="AB504" i="6"/>
  <c r="M504" i="6"/>
  <c r="L504" i="6"/>
  <c r="K504" i="6"/>
  <c r="J504" i="6"/>
  <c r="I504" i="6"/>
  <c r="H504" i="6"/>
  <c r="G504" i="6"/>
  <c r="F504" i="6"/>
  <c r="E504" i="6"/>
  <c r="N504" i="6" s="1"/>
  <c r="AB503" i="6"/>
  <c r="AC503" i="6" s="1"/>
  <c r="AD503" i="6" s="1"/>
  <c r="W503" i="6"/>
  <c r="M502" i="6"/>
  <c r="L502" i="6"/>
  <c r="K502" i="6"/>
  <c r="J502" i="6"/>
  <c r="I502" i="6"/>
  <c r="H502" i="6"/>
  <c r="G502" i="6"/>
  <c r="F502" i="6"/>
  <c r="E502" i="6"/>
  <c r="N502" i="6" s="1"/>
  <c r="M501" i="6"/>
  <c r="L501" i="6"/>
  <c r="K501" i="6"/>
  <c r="J501" i="6"/>
  <c r="I501" i="6"/>
  <c r="H501" i="6"/>
  <c r="G501" i="6"/>
  <c r="F501" i="6"/>
  <c r="E501" i="6"/>
  <c r="N501" i="6" s="1"/>
  <c r="M500" i="6"/>
  <c r="L500" i="6"/>
  <c r="K500" i="6"/>
  <c r="J500" i="6"/>
  <c r="I500" i="6"/>
  <c r="H500" i="6"/>
  <c r="G500" i="6"/>
  <c r="F500" i="6"/>
  <c r="E500" i="6"/>
  <c r="N500" i="6" s="1"/>
  <c r="AB499" i="6"/>
  <c r="N499" i="6"/>
  <c r="M499" i="6"/>
  <c r="L499" i="6"/>
  <c r="K499" i="6"/>
  <c r="J499" i="6"/>
  <c r="I499" i="6"/>
  <c r="H499" i="6"/>
  <c r="G499" i="6"/>
  <c r="F499" i="6"/>
  <c r="E499" i="6"/>
  <c r="AB498" i="6"/>
  <c r="AC498" i="6" s="1"/>
  <c r="AD498" i="6" s="1"/>
  <c r="W498" i="6"/>
  <c r="M497" i="6"/>
  <c r="L497" i="6"/>
  <c r="K497" i="6"/>
  <c r="J497" i="6"/>
  <c r="I497" i="6"/>
  <c r="H497" i="6"/>
  <c r="G497" i="6"/>
  <c r="F497" i="6"/>
  <c r="E497" i="6"/>
  <c r="N497" i="6" s="1"/>
  <c r="M496" i="6"/>
  <c r="L496" i="6"/>
  <c r="K496" i="6"/>
  <c r="J496" i="6"/>
  <c r="I496" i="6"/>
  <c r="H496" i="6"/>
  <c r="G496" i="6"/>
  <c r="F496" i="6"/>
  <c r="E496" i="6"/>
  <c r="N496" i="6" s="1"/>
  <c r="M495" i="6"/>
  <c r="L495" i="6"/>
  <c r="K495" i="6"/>
  <c r="J495" i="6"/>
  <c r="I495" i="6"/>
  <c r="H495" i="6"/>
  <c r="G495" i="6"/>
  <c r="F495" i="6"/>
  <c r="E495" i="6"/>
  <c r="N495" i="6" s="1"/>
  <c r="AB494" i="6"/>
  <c r="M494" i="6"/>
  <c r="L494" i="6"/>
  <c r="K494" i="6"/>
  <c r="J494" i="6"/>
  <c r="I494" i="6"/>
  <c r="H494" i="6"/>
  <c r="G494" i="6"/>
  <c r="F494" i="6"/>
  <c r="E494" i="6"/>
  <c r="N494" i="6" s="1"/>
  <c r="AB493" i="6"/>
  <c r="AC493" i="6" s="1"/>
  <c r="AD493" i="6" s="1"/>
  <c r="W493" i="6"/>
  <c r="N492" i="6"/>
  <c r="M492" i="6"/>
  <c r="L492" i="6"/>
  <c r="K492" i="6"/>
  <c r="J492" i="6"/>
  <c r="I492" i="6"/>
  <c r="H492" i="6"/>
  <c r="G492" i="6"/>
  <c r="F492" i="6"/>
  <c r="E492" i="6"/>
  <c r="M491" i="6"/>
  <c r="L491" i="6"/>
  <c r="K491" i="6"/>
  <c r="J491" i="6"/>
  <c r="I491" i="6"/>
  <c r="H491" i="6"/>
  <c r="G491" i="6"/>
  <c r="F491" i="6"/>
  <c r="E491" i="6"/>
  <c r="N491" i="6" s="1"/>
  <c r="N490" i="6"/>
  <c r="M490" i="6"/>
  <c r="L490" i="6"/>
  <c r="K490" i="6"/>
  <c r="J490" i="6"/>
  <c r="I490" i="6"/>
  <c r="H490" i="6"/>
  <c r="G490" i="6"/>
  <c r="F490" i="6"/>
  <c r="E490" i="6"/>
  <c r="AB489" i="6"/>
  <c r="M489" i="6"/>
  <c r="L489" i="6"/>
  <c r="K489" i="6"/>
  <c r="J489" i="6"/>
  <c r="I489" i="6"/>
  <c r="H489" i="6"/>
  <c r="G489" i="6"/>
  <c r="F489" i="6"/>
  <c r="E489" i="6"/>
  <c r="N489" i="6" s="1"/>
  <c r="AB488" i="6"/>
  <c r="AC488" i="6" s="1"/>
  <c r="AD488" i="6" s="1"/>
  <c r="W488" i="6"/>
  <c r="N487" i="6"/>
  <c r="M487" i="6"/>
  <c r="L487" i="6"/>
  <c r="K487" i="6"/>
  <c r="J487" i="6"/>
  <c r="I487" i="6"/>
  <c r="H487" i="6"/>
  <c r="G487" i="6"/>
  <c r="F487" i="6"/>
  <c r="E487" i="6"/>
  <c r="M486" i="6"/>
  <c r="L486" i="6"/>
  <c r="K486" i="6"/>
  <c r="J486" i="6"/>
  <c r="I486" i="6"/>
  <c r="H486" i="6"/>
  <c r="G486" i="6"/>
  <c r="F486" i="6"/>
  <c r="E486" i="6"/>
  <c r="N486" i="6" s="1"/>
  <c r="N485" i="6"/>
  <c r="M485" i="6"/>
  <c r="L485" i="6"/>
  <c r="K485" i="6"/>
  <c r="J485" i="6"/>
  <c r="I485" i="6"/>
  <c r="H485" i="6"/>
  <c r="G485" i="6"/>
  <c r="F485" i="6"/>
  <c r="E485" i="6"/>
  <c r="AB484" i="6"/>
  <c r="M484" i="6"/>
  <c r="L484" i="6"/>
  <c r="K484" i="6"/>
  <c r="J484" i="6"/>
  <c r="I484" i="6"/>
  <c r="H484" i="6"/>
  <c r="G484" i="6"/>
  <c r="F484" i="6"/>
  <c r="E484" i="6"/>
  <c r="N484" i="6" s="1"/>
  <c r="AB483" i="6"/>
  <c r="AC483" i="6" s="1"/>
  <c r="AD483" i="6" s="1"/>
  <c r="W483" i="6"/>
  <c r="M482" i="6"/>
  <c r="L482" i="6"/>
  <c r="K482" i="6"/>
  <c r="J482" i="6"/>
  <c r="I482" i="6"/>
  <c r="H482" i="6"/>
  <c r="G482" i="6"/>
  <c r="F482" i="6"/>
  <c r="E482" i="6"/>
  <c r="N482" i="6" s="1"/>
  <c r="M481" i="6"/>
  <c r="L481" i="6"/>
  <c r="K481" i="6"/>
  <c r="J481" i="6"/>
  <c r="I481" i="6"/>
  <c r="H481" i="6"/>
  <c r="G481" i="6"/>
  <c r="F481" i="6"/>
  <c r="E481" i="6"/>
  <c r="N481" i="6" s="1"/>
  <c r="M480" i="6"/>
  <c r="L480" i="6"/>
  <c r="K480" i="6"/>
  <c r="J480" i="6"/>
  <c r="I480" i="6"/>
  <c r="H480" i="6"/>
  <c r="G480" i="6"/>
  <c r="F480" i="6"/>
  <c r="E480" i="6"/>
  <c r="N480" i="6" s="1"/>
  <c r="AB479" i="6"/>
  <c r="M479" i="6"/>
  <c r="L479" i="6"/>
  <c r="K479" i="6"/>
  <c r="J479" i="6"/>
  <c r="I479" i="6"/>
  <c r="H479" i="6"/>
  <c r="G479" i="6"/>
  <c r="F479" i="6"/>
  <c r="E479" i="6"/>
  <c r="N479" i="6" s="1"/>
  <c r="AC478" i="6"/>
  <c r="AD478" i="6" s="1"/>
  <c r="AB478" i="6"/>
  <c r="W478" i="6"/>
  <c r="M477" i="6"/>
  <c r="L477" i="6"/>
  <c r="K477" i="6"/>
  <c r="J477" i="6"/>
  <c r="I477" i="6"/>
  <c r="H477" i="6"/>
  <c r="G477" i="6"/>
  <c r="F477" i="6"/>
  <c r="E477" i="6"/>
  <c r="N477" i="6" s="1"/>
  <c r="M476" i="6"/>
  <c r="L476" i="6"/>
  <c r="K476" i="6"/>
  <c r="J476" i="6"/>
  <c r="I476" i="6"/>
  <c r="H476" i="6"/>
  <c r="G476" i="6"/>
  <c r="F476" i="6"/>
  <c r="E476" i="6"/>
  <c r="N476" i="6" s="1"/>
  <c r="M475" i="6"/>
  <c r="L475" i="6"/>
  <c r="K475" i="6"/>
  <c r="J475" i="6"/>
  <c r="I475" i="6"/>
  <c r="H475" i="6"/>
  <c r="G475" i="6"/>
  <c r="F475" i="6"/>
  <c r="E475" i="6"/>
  <c r="N475" i="6" s="1"/>
  <c r="AB474" i="6"/>
  <c r="M474" i="6"/>
  <c r="L474" i="6"/>
  <c r="K474" i="6"/>
  <c r="J474" i="6"/>
  <c r="I474" i="6"/>
  <c r="H474" i="6"/>
  <c r="G474" i="6"/>
  <c r="F474" i="6"/>
  <c r="E474" i="6"/>
  <c r="N474" i="6" s="1"/>
  <c r="AB473" i="6"/>
  <c r="AC473" i="6" s="1"/>
  <c r="AD473" i="6" s="1"/>
  <c r="W473" i="6"/>
  <c r="M472" i="6"/>
  <c r="L472" i="6"/>
  <c r="K472" i="6"/>
  <c r="J472" i="6"/>
  <c r="I472" i="6"/>
  <c r="H472" i="6"/>
  <c r="G472" i="6"/>
  <c r="F472" i="6"/>
  <c r="E472" i="6"/>
  <c r="N472" i="6" s="1"/>
  <c r="N471" i="6"/>
  <c r="M471" i="6"/>
  <c r="L471" i="6"/>
  <c r="K471" i="6"/>
  <c r="J471" i="6"/>
  <c r="I471" i="6"/>
  <c r="H471" i="6"/>
  <c r="G471" i="6"/>
  <c r="F471" i="6"/>
  <c r="E471" i="6"/>
  <c r="M470" i="6"/>
  <c r="L470" i="6"/>
  <c r="K470" i="6"/>
  <c r="J470" i="6"/>
  <c r="I470" i="6"/>
  <c r="H470" i="6"/>
  <c r="G470" i="6"/>
  <c r="F470" i="6"/>
  <c r="E470" i="6"/>
  <c r="N470" i="6" s="1"/>
  <c r="AB469" i="6"/>
  <c r="M469" i="6"/>
  <c r="L469" i="6"/>
  <c r="K469" i="6"/>
  <c r="J469" i="6"/>
  <c r="I469" i="6"/>
  <c r="H469" i="6"/>
  <c r="G469" i="6"/>
  <c r="F469" i="6"/>
  <c r="E469" i="6"/>
  <c r="N469" i="6" s="1"/>
  <c r="AD468" i="6"/>
  <c r="AC468" i="6"/>
  <c r="AB468" i="6"/>
  <c r="W468" i="6"/>
  <c r="N467" i="6"/>
  <c r="M467" i="6"/>
  <c r="L467" i="6"/>
  <c r="K467" i="6"/>
  <c r="J467" i="6"/>
  <c r="I467" i="6"/>
  <c r="H467" i="6"/>
  <c r="G467" i="6"/>
  <c r="F467" i="6"/>
  <c r="E467" i="6"/>
  <c r="M466" i="6"/>
  <c r="L466" i="6"/>
  <c r="K466" i="6"/>
  <c r="J466" i="6"/>
  <c r="I466" i="6"/>
  <c r="H466" i="6"/>
  <c r="G466" i="6"/>
  <c r="F466" i="6"/>
  <c r="E466" i="6"/>
  <c r="N466" i="6" s="1"/>
  <c r="N465" i="6"/>
  <c r="M465" i="6"/>
  <c r="L465" i="6"/>
  <c r="K465" i="6"/>
  <c r="J465" i="6"/>
  <c r="I465" i="6"/>
  <c r="H465" i="6"/>
  <c r="G465" i="6"/>
  <c r="F465" i="6"/>
  <c r="E465" i="6"/>
  <c r="AB464" i="6"/>
  <c r="M464" i="6"/>
  <c r="L464" i="6"/>
  <c r="K464" i="6"/>
  <c r="J464" i="6"/>
  <c r="I464" i="6"/>
  <c r="H464" i="6"/>
  <c r="G464" i="6"/>
  <c r="F464" i="6"/>
  <c r="E464" i="6"/>
  <c r="N464" i="6" s="1"/>
  <c r="AB463" i="6"/>
  <c r="AC463" i="6" s="1"/>
  <c r="AD463" i="6" s="1"/>
  <c r="W463" i="6"/>
  <c r="M462" i="6"/>
  <c r="L462" i="6"/>
  <c r="K462" i="6"/>
  <c r="J462" i="6"/>
  <c r="I462" i="6"/>
  <c r="H462" i="6"/>
  <c r="G462" i="6"/>
  <c r="F462" i="6"/>
  <c r="E462" i="6"/>
  <c r="N462" i="6" s="1"/>
  <c r="M461" i="6"/>
  <c r="L461" i="6"/>
  <c r="K461" i="6"/>
  <c r="J461" i="6"/>
  <c r="I461" i="6"/>
  <c r="H461" i="6"/>
  <c r="G461" i="6"/>
  <c r="F461" i="6"/>
  <c r="E461" i="6"/>
  <c r="N461" i="6" s="1"/>
  <c r="M460" i="6"/>
  <c r="L460" i="6"/>
  <c r="K460" i="6"/>
  <c r="J460" i="6"/>
  <c r="I460" i="6"/>
  <c r="H460" i="6"/>
  <c r="G460" i="6"/>
  <c r="F460" i="6"/>
  <c r="E460" i="6"/>
  <c r="N460" i="6" s="1"/>
  <c r="AB459" i="6"/>
  <c r="M459" i="6"/>
  <c r="L459" i="6"/>
  <c r="K459" i="6"/>
  <c r="J459" i="6"/>
  <c r="I459" i="6"/>
  <c r="H459" i="6"/>
  <c r="G459" i="6"/>
  <c r="F459" i="6"/>
  <c r="E459" i="6"/>
  <c r="N459" i="6" s="1"/>
  <c r="AC458" i="6"/>
  <c r="AD458" i="6" s="1"/>
  <c r="AB458" i="6"/>
  <c r="W458" i="6"/>
  <c r="M457" i="6"/>
  <c r="L457" i="6"/>
  <c r="K457" i="6"/>
  <c r="J457" i="6"/>
  <c r="I457" i="6"/>
  <c r="H457" i="6"/>
  <c r="G457" i="6"/>
  <c r="F457" i="6"/>
  <c r="E457" i="6"/>
  <c r="N457" i="6" s="1"/>
  <c r="M456" i="6"/>
  <c r="L456" i="6"/>
  <c r="K456" i="6"/>
  <c r="J456" i="6"/>
  <c r="I456" i="6"/>
  <c r="H456" i="6"/>
  <c r="G456" i="6"/>
  <c r="F456" i="6"/>
  <c r="E456" i="6"/>
  <c r="N456" i="6" s="1"/>
  <c r="M455" i="6"/>
  <c r="L455" i="6"/>
  <c r="K455" i="6"/>
  <c r="J455" i="6"/>
  <c r="I455" i="6"/>
  <c r="H455" i="6"/>
  <c r="G455" i="6"/>
  <c r="F455" i="6"/>
  <c r="E455" i="6"/>
  <c r="N455" i="6" s="1"/>
  <c r="AB454" i="6"/>
  <c r="M454" i="6"/>
  <c r="L454" i="6"/>
  <c r="K454" i="6"/>
  <c r="J454" i="6"/>
  <c r="I454" i="6"/>
  <c r="H454" i="6"/>
  <c r="G454" i="6"/>
  <c r="F454" i="6"/>
  <c r="E454" i="6"/>
  <c r="N454" i="6" s="1"/>
  <c r="AC453" i="6"/>
  <c r="AD453" i="6" s="1"/>
  <c r="AB453" i="6"/>
  <c r="W453" i="6"/>
  <c r="M452" i="6"/>
  <c r="L452" i="6"/>
  <c r="K452" i="6"/>
  <c r="J452" i="6"/>
  <c r="I452" i="6"/>
  <c r="H452" i="6"/>
  <c r="G452" i="6"/>
  <c r="F452" i="6"/>
  <c r="E452" i="6"/>
  <c r="N452" i="6" s="1"/>
  <c r="N451" i="6"/>
  <c r="M451" i="6"/>
  <c r="L451" i="6"/>
  <c r="K451" i="6"/>
  <c r="J451" i="6"/>
  <c r="I451" i="6"/>
  <c r="H451" i="6"/>
  <c r="G451" i="6"/>
  <c r="F451" i="6"/>
  <c r="E451" i="6"/>
  <c r="M450" i="6"/>
  <c r="L450" i="6"/>
  <c r="K450" i="6"/>
  <c r="J450" i="6"/>
  <c r="I450" i="6"/>
  <c r="H450" i="6"/>
  <c r="G450" i="6"/>
  <c r="F450" i="6"/>
  <c r="E450" i="6"/>
  <c r="N450" i="6" s="1"/>
  <c r="AB449" i="6"/>
  <c r="M449" i="6"/>
  <c r="L449" i="6"/>
  <c r="K449" i="6"/>
  <c r="J449" i="6"/>
  <c r="I449" i="6"/>
  <c r="H449" i="6"/>
  <c r="G449" i="6"/>
  <c r="F449" i="6"/>
  <c r="E449" i="6"/>
  <c r="N449" i="6" s="1"/>
  <c r="AD448" i="6"/>
  <c r="AC448" i="6"/>
  <c r="AB448" i="6"/>
  <c r="W448" i="6"/>
  <c r="N447" i="6"/>
  <c r="M447" i="6"/>
  <c r="L447" i="6"/>
  <c r="K447" i="6"/>
  <c r="J447" i="6"/>
  <c r="I447" i="6"/>
  <c r="H447" i="6"/>
  <c r="G447" i="6"/>
  <c r="F447" i="6"/>
  <c r="E447" i="6"/>
  <c r="M446" i="6"/>
  <c r="L446" i="6"/>
  <c r="K446" i="6"/>
  <c r="J446" i="6"/>
  <c r="I446" i="6"/>
  <c r="H446" i="6"/>
  <c r="G446" i="6"/>
  <c r="F446" i="6"/>
  <c r="E446" i="6"/>
  <c r="N446" i="6" s="1"/>
  <c r="N445" i="6"/>
  <c r="M445" i="6"/>
  <c r="L445" i="6"/>
  <c r="K445" i="6"/>
  <c r="J445" i="6"/>
  <c r="I445" i="6"/>
  <c r="H445" i="6"/>
  <c r="G445" i="6"/>
  <c r="F445" i="6"/>
  <c r="E445" i="6"/>
  <c r="AB444" i="6"/>
  <c r="M444" i="6"/>
  <c r="L444" i="6"/>
  <c r="K444" i="6"/>
  <c r="J444" i="6"/>
  <c r="I444" i="6"/>
  <c r="H444" i="6"/>
  <c r="G444" i="6"/>
  <c r="F444" i="6"/>
  <c r="E444" i="6"/>
  <c r="N444" i="6" s="1"/>
  <c r="AB443" i="6"/>
  <c r="AC443" i="6" s="1"/>
  <c r="AD443" i="6" s="1"/>
  <c r="W443" i="6"/>
  <c r="M442" i="6"/>
  <c r="L442" i="6"/>
  <c r="K442" i="6"/>
  <c r="J442" i="6"/>
  <c r="I442" i="6"/>
  <c r="H442" i="6"/>
  <c r="G442" i="6"/>
  <c r="F442" i="6"/>
  <c r="E442" i="6"/>
  <c r="N442" i="6" s="1"/>
  <c r="M441" i="6"/>
  <c r="L441" i="6"/>
  <c r="K441" i="6"/>
  <c r="J441" i="6"/>
  <c r="I441" i="6"/>
  <c r="H441" i="6"/>
  <c r="G441" i="6"/>
  <c r="F441" i="6"/>
  <c r="E441" i="6"/>
  <c r="N441" i="6" s="1"/>
  <c r="M440" i="6"/>
  <c r="L440" i="6"/>
  <c r="K440" i="6"/>
  <c r="J440" i="6"/>
  <c r="I440" i="6"/>
  <c r="H440" i="6"/>
  <c r="G440" i="6"/>
  <c r="F440" i="6"/>
  <c r="E440" i="6"/>
  <c r="N440" i="6" s="1"/>
  <c r="AB439" i="6"/>
  <c r="M439" i="6"/>
  <c r="L439" i="6"/>
  <c r="K439" i="6"/>
  <c r="J439" i="6"/>
  <c r="I439" i="6"/>
  <c r="H439" i="6"/>
  <c r="G439" i="6"/>
  <c r="F439" i="6"/>
  <c r="E439" i="6"/>
  <c r="N439" i="6" s="1"/>
  <c r="AC438" i="6"/>
  <c r="AD438" i="6" s="1"/>
  <c r="AB438" i="6"/>
  <c r="W438" i="6"/>
  <c r="M437" i="6"/>
  <c r="L437" i="6"/>
  <c r="K437" i="6"/>
  <c r="J437" i="6"/>
  <c r="I437" i="6"/>
  <c r="H437" i="6"/>
  <c r="G437" i="6"/>
  <c r="F437" i="6"/>
  <c r="E437" i="6"/>
  <c r="N437" i="6" s="1"/>
  <c r="M436" i="6"/>
  <c r="L436" i="6"/>
  <c r="K436" i="6"/>
  <c r="J436" i="6"/>
  <c r="I436" i="6"/>
  <c r="H436" i="6"/>
  <c r="G436" i="6"/>
  <c r="F436" i="6"/>
  <c r="E436" i="6"/>
  <c r="N436" i="6" s="1"/>
  <c r="M435" i="6"/>
  <c r="L435" i="6"/>
  <c r="K435" i="6"/>
  <c r="J435" i="6"/>
  <c r="I435" i="6"/>
  <c r="H435" i="6"/>
  <c r="G435" i="6"/>
  <c r="F435" i="6"/>
  <c r="E435" i="6"/>
  <c r="N435" i="6" s="1"/>
  <c r="AB434" i="6"/>
  <c r="M434" i="6"/>
  <c r="L434" i="6"/>
  <c r="K434" i="6"/>
  <c r="J434" i="6"/>
  <c r="I434" i="6"/>
  <c r="H434" i="6"/>
  <c r="G434" i="6"/>
  <c r="F434" i="6"/>
  <c r="E434" i="6"/>
  <c r="N434" i="6" s="1"/>
  <c r="AB433" i="6"/>
  <c r="AC433" i="6" s="1"/>
  <c r="AD433" i="6" s="1"/>
  <c r="W433" i="6"/>
  <c r="M432" i="6"/>
  <c r="L432" i="6"/>
  <c r="K432" i="6"/>
  <c r="J432" i="6"/>
  <c r="I432" i="6"/>
  <c r="H432" i="6"/>
  <c r="G432" i="6"/>
  <c r="F432" i="6"/>
  <c r="E432" i="6"/>
  <c r="N432" i="6" s="1"/>
  <c r="N431" i="6"/>
  <c r="M431" i="6"/>
  <c r="L431" i="6"/>
  <c r="K431" i="6"/>
  <c r="J431" i="6"/>
  <c r="I431" i="6"/>
  <c r="H431" i="6"/>
  <c r="G431" i="6"/>
  <c r="F431" i="6"/>
  <c r="E431" i="6"/>
  <c r="M430" i="6"/>
  <c r="L430" i="6"/>
  <c r="K430" i="6"/>
  <c r="J430" i="6"/>
  <c r="I430" i="6"/>
  <c r="H430" i="6"/>
  <c r="G430" i="6"/>
  <c r="F430" i="6"/>
  <c r="E430" i="6"/>
  <c r="N430" i="6" s="1"/>
  <c r="AB429" i="6"/>
  <c r="N429" i="6"/>
  <c r="M429" i="6"/>
  <c r="L429" i="6"/>
  <c r="K429" i="6"/>
  <c r="J429" i="6"/>
  <c r="I429" i="6"/>
  <c r="H429" i="6"/>
  <c r="G429" i="6"/>
  <c r="F429" i="6"/>
  <c r="E429" i="6"/>
  <c r="AC428" i="6"/>
  <c r="AD428" i="6" s="1"/>
  <c r="AB428" i="6"/>
  <c r="W428" i="6"/>
  <c r="M427" i="6"/>
  <c r="L427" i="6"/>
  <c r="K427" i="6"/>
  <c r="J427" i="6"/>
  <c r="I427" i="6"/>
  <c r="H427" i="6"/>
  <c r="G427" i="6"/>
  <c r="F427" i="6"/>
  <c r="E427" i="6"/>
  <c r="N427" i="6" s="1"/>
  <c r="M426" i="6"/>
  <c r="L426" i="6"/>
  <c r="K426" i="6"/>
  <c r="J426" i="6"/>
  <c r="I426" i="6"/>
  <c r="H426" i="6"/>
  <c r="G426" i="6"/>
  <c r="F426" i="6"/>
  <c r="E426" i="6"/>
  <c r="N426" i="6" s="1"/>
  <c r="M425" i="6"/>
  <c r="L425" i="6"/>
  <c r="K425" i="6"/>
  <c r="J425" i="6"/>
  <c r="I425" i="6"/>
  <c r="H425" i="6"/>
  <c r="G425" i="6"/>
  <c r="F425" i="6"/>
  <c r="E425" i="6"/>
  <c r="N425" i="6" s="1"/>
  <c r="AB424" i="6"/>
  <c r="M424" i="6"/>
  <c r="L424" i="6"/>
  <c r="K424" i="6"/>
  <c r="J424" i="6"/>
  <c r="I424" i="6"/>
  <c r="H424" i="6"/>
  <c r="G424" i="6"/>
  <c r="F424" i="6"/>
  <c r="E424" i="6"/>
  <c r="N424" i="6" s="1"/>
  <c r="AB423" i="6"/>
  <c r="AC423" i="6" s="1"/>
  <c r="AD423" i="6" s="1"/>
  <c r="W423" i="6"/>
  <c r="M422" i="6"/>
  <c r="L422" i="6"/>
  <c r="K422" i="6"/>
  <c r="J422" i="6"/>
  <c r="I422" i="6"/>
  <c r="H422" i="6"/>
  <c r="G422" i="6"/>
  <c r="F422" i="6"/>
  <c r="E422" i="6"/>
  <c r="N422" i="6" s="1"/>
  <c r="N421" i="6"/>
  <c r="M421" i="6"/>
  <c r="L421" i="6"/>
  <c r="K421" i="6"/>
  <c r="J421" i="6"/>
  <c r="I421" i="6"/>
  <c r="H421" i="6"/>
  <c r="G421" i="6"/>
  <c r="F421" i="6"/>
  <c r="E421" i="6"/>
  <c r="M420" i="6"/>
  <c r="L420" i="6"/>
  <c r="K420" i="6"/>
  <c r="J420" i="6"/>
  <c r="I420" i="6"/>
  <c r="H420" i="6"/>
  <c r="G420" i="6"/>
  <c r="F420" i="6"/>
  <c r="E420" i="6"/>
  <c r="N420" i="6" s="1"/>
  <c r="AB419" i="6"/>
  <c r="N419" i="6"/>
  <c r="M419" i="6"/>
  <c r="L419" i="6"/>
  <c r="K419" i="6"/>
  <c r="J419" i="6"/>
  <c r="I419" i="6"/>
  <c r="H419" i="6"/>
  <c r="G419" i="6"/>
  <c r="F419" i="6"/>
  <c r="E419" i="6"/>
  <c r="AC418" i="6"/>
  <c r="AD418" i="6" s="1"/>
  <c r="AB418" i="6"/>
  <c r="W418" i="6"/>
  <c r="M417" i="6"/>
  <c r="L417" i="6"/>
  <c r="K417" i="6"/>
  <c r="J417" i="6"/>
  <c r="I417" i="6"/>
  <c r="H417" i="6"/>
  <c r="G417" i="6"/>
  <c r="F417" i="6"/>
  <c r="E417" i="6"/>
  <c r="N417" i="6" s="1"/>
  <c r="M416" i="6"/>
  <c r="L416" i="6"/>
  <c r="K416" i="6"/>
  <c r="J416" i="6"/>
  <c r="I416" i="6"/>
  <c r="H416" i="6"/>
  <c r="G416" i="6"/>
  <c r="F416" i="6"/>
  <c r="E416" i="6"/>
  <c r="N416" i="6" s="1"/>
  <c r="M415" i="6"/>
  <c r="L415" i="6"/>
  <c r="K415" i="6"/>
  <c r="J415" i="6"/>
  <c r="I415" i="6"/>
  <c r="H415" i="6"/>
  <c r="G415" i="6"/>
  <c r="F415" i="6"/>
  <c r="E415" i="6"/>
  <c r="N415" i="6" s="1"/>
  <c r="AB414" i="6"/>
  <c r="M414" i="6"/>
  <c r="L414" i="6"/>
  <c r="K414" i="6"/>
  <c r="J414" i="6"/>
  <c r="I414" i="6"/>
  <c r="H414" i="6"/>
  <c r="G414" i="6"/>
  <c r="F414" i="6"/>
  <c r="E414" i="6"/>
  <c r="N414" i="6" s="1"/>
  <c r="AB413" i="6"/>
  <c r="AC413" i="6" s="1"/>
  <c r="AD413" i="6" s="1"/>
  <c r="W413" i="6"/>
  <c r="M412" i="6"/>
  <c r="L412" i="6"/>
  <c r="K412" i="6"/>
  <c r="J412" i="6"/>
  <c r="I412" i="6"/>
  <c r="H412" i="6"/>
  <c r="G412" i="6"/>
  <c r="F412" i="6"/>
  <c r="E412" i="6"/>
  <c r="N412" i="6" s="1"/>
  <c r="N411" i="6"/>
  <c r="M411" i="6"/>
  <c r="L411" i="6"/>
  <c r="K411" i="6"/>
  <c r="J411" i="6"/>
  <c r="I411" i="6"/>
  <c r="H411" i="6"/>
  <c r="G411" i="6"/>
  <c r="F411" i="6"/>
  <c r="E411" i="6"/>
  <c r="M410" i="6"/>
  <c r="L410" i="6"/>
  <c r="K410" i="6"/>
  <c r="J410" i="6"/>
  <c r="I410" i="6"/>
  <c r="H410" i="6"/>
  <c r="G410" i="6"/>
  <c r="F410" i="6"/>
  <c r="E410" i="6"/>
  <c r="N410" i="6" s="1"/>
  <c r="AB409" i="6"/>
  <c r="N409" i="6"/>
  <c r="M409" i="6"/>
  <c r="L409" i="6"/>
  <c r="K409" i="6"/>
  <c r="J409" i="6"/>
  <c r="I409" i="6"/>
  <c r="H409" i="6"/>
  <c r="G409" i="6"/>
  <c r="F409" i="6"/>
  <c r="E409" i="6"/>
  <c r="AC408" i="6"/>
  <c r="AD408" i="6" s="1"/>
  <c r="AB408" i="6"/>
  <c r="W408" i="6"/>
  <c r="M407" i="6"/>
  <c r="L407" i="6"/>
  <c r="K407" i="6"/>
  <c r="J407" i="6"/>
  <c r="I407" i="6"/>
  <c r="H407" i="6"/>
  <c r="G407" i="6"/>
  <c r="F407" i="6"/>
  <c r="E407" i="6"/>
  <c r="N407" i="6" s="1"/>
  <c r="M406" i="6"/>
  <c r="L406" i="6"/>
  <c r="K406" i="6"/>
  <c r="J406" i="6"/>
  <c r="I406" i="6"/>
  <c r="H406" i="6"/>
  <c r="G406" i="6"/>
  <c r="F406" i="6"/>
  <c r="E406" i="6"/>
  <c r="N406" i="6" s="1"/>
  <c r="M405" i="6"/>
  <c r="L405" i="6"/>
  <c r="K405" i="6"/>
  <c r="J405" i="6"/>
  <c r="I405" i="6"/>
  <c r="H405" i="6"/>
  <c r="G405" i="6"/>
  <c r="F405" i="6"/>
  <c r="E405" i="6"/>
  <c r="N405" i="6" s="1"/>
  <c r="AB404" i="6"/>
  <c r="M404" i="6"/>
  <c r="L404" i="6"/>
  <c r="K404" i="6"/>
  <c r="J404" i="6"/>
  <c r="I404" i="6"/>
  <c r="H404" i="6"/>
  <c r="G404" i="6"/>
  <c r="F404" i="6"/>
  <c r="E404" i="6"/>
  <c r="N404" i="6" s="1"/>
  <c r="AC403" i="6"/>
  <c r="AD403" i="6" s="1"/>
  <c r="AB403" i="6"/>
  <c r="W403" i="6"/>
  <c r="N402" i="6"/>
  <c r="M402" i="6"/>
  <c r="L402" i="6"/>
  <c r="K402" i="6"/>
  <c r="J402" i="6"/>
  <c r="I402" i="6"/>
  <c r="H402" i="6"/>
  <c r="G402" i="6"/>
  <c r="F402" i="6"/>
  <c r="E402" i="6"/>
  <c r="M401" i="6"/>
  <c r="L401" i="6"/>
  <c r="K401" i="6"/>
  <c r="J401" i="6"/>
  <c r="I401" i="6"/>
  <c r="H401" i="6"/>
  <c r="G401" i="6"/>
  <c r="F401" i="6"/>
  <c r="E401" i="6"/>
  <c r="N401" i="6" s="1"/>
  <c r="N400" i="6"/>
  <c r="M400" i="6"/>
  <c r="L400" i="6"/>
  <c r="K400" i="6"/>
  <c r="J400" i="6"/>
  <c r="I400" i="6"/>
  <c r="H400" i="6"/>
  <c r="G400" i="6"/>
  <c r="F400" i="6"/>
  <c r="E400" i="6"/>
  <c r="AB399" i="6"/>
  <c r="M399" i="6"/>
  <c r="L399" i="6"/>
  <c r="K399" i="6"/>
  <c r="J399" i="6"/>
  <c r="I399" i="6"/>
  <c r="H399" i="6"/>
  <c r="G399" i="6"/>
  <c r="F399" i="6"/>
  <c r="E399" i="6"/>
  <c r="N399" i="6" s="1"/>
  <c r="AB398" i="6"/>
  <c r="AC398" i="6" s="1"/>
  <c r="AD398" i="6" s="1"/>
  <c r="W398" i="6"/>
  <c r="M397" i="6"/>
  <c r="L397" i="6"/>
  <c r="K397" i="6"/>
  <c r="J397" i="6"/>
  <c r="I397" i="6"/>
  <c r="H397" i="6"/>
  <c r="G397" i="6"/>
  <c r="F397" i="6"/>
  <c r="E397" i="6"/>
  <c r="N397" i="6" s="1"/>
  <c r="M396" i="6"/>
  <c r="L396" i="6"/>
  <c r="K396" i="6"/>
  <c r="J396" i="6"/>
  <c r="I396" i="6"/>
  <c r="H396" i="6"/>
  <c r="G396" i="6"/>
  <c r="F396" i="6"/>
  <c r="E396" i="6"/>
  <c r="N396" i="6" s="1"/>
  <c r="M395" i="6"/>
  <c r="L395" i="6"/>
  <c r="K395" i="6"/>
  <c r="J395" i="6"/>
  <c r="I395" i="6"/>
  <c r="H395" i="6"/>
  <c r="G395" i="6"/>
  <c r="F395" i="6"/>
  <c r="E395" i="6"/>
  <c r="N395" i="6" s="1"/>
  <c r="AB394" i="6"/>
  <c r="M394" i="6"/>
  <c r="L394" i="6"/>
  <c r="K394" i="6"/>
  <c r="J394" i="6"/>
  <c r="I394" i="6"/>
  <c r="H394" i="6"/>
  <c r="G394" i="6"/>
  <c r="F394" i="6"/>
  <c r="E394" i="6"/>
  <c r="N394" i="6" s="1"/>
  <c r="AB393" i="6"/>
  <c r="AC393" i="6" s="1"/>
  <c r="AD393" i="6" s="1"/>
  <c r="W393" i="6"/>
  <c r="N392" i="6"/>
  <c r="M392" i="6"/>
  <c r="L392" i="6"/>
  <c r="K392" i="6"/>
  <c r="J392" i="6"/>
  <c r="I392" i="6"/>
  <c r="H392" i="6"/>
  <c r="G392" i="6"/>
  <c r="F392" i="6"/>
  <c r="E392" i="6"/>
  <c r="M391" i="6"/>
  <c r="L391" i="6"/>
  <c r="K391" i="6"/>
  <c r="J391" i="6"/>
  <c r="I391" i="6"/>
  <c r="H391" i="6"/>
  <c r="G391" i="6"/>
  <c r="F391" i="6"/>
  <c r="E391" i="6"/>
  <c r="N391" i="6" s="1"/>
  <c r="N390" i="6"/>
  <c r="M390" i="6"/>
  <c r="L390" i="6"/>
  <c r="K390" i="6"/>
  <c r="J390" i="6"/>
  <c r="I390" i="6"/>
  <c r="H390" i="6"/>
  <c r="G390" i="6"/>
  <c r="F390" i="6"/>
  <c r="E390" i="6"/>
  <c r="AB389" i="6"/>
  <c r="N389" i="6"/>
  <c r="M389" i="6"/>
  <c r="L389" i="6"/>
  <c r="K389" i="6"/>
  <c r="J389" i="6"/>
  <c r="I389" i="6"/>
  <c r="H389" i="6"/>
  <c r="G389" i="6"/>
  <c r="F389" i="6"/>
  <c r="E389" i="6"/>
  <c r="AB388" i="6"/>
  <c r="AC388" i="6" s="1"/>
  <c r="AD388" i="6" s="1"/>
  <c r="W388" i="6"/>
  <c r="M387" i="6"/>
  <c r="L387" i="6"/>
  <c r="K387" i="6"/>
  <c r="J387" i="6"/>
  <c r="I387" i="6"/>
  <c r="H387" i="6"/>
  <c r="G387" i="6"/>
  <c r="F387" i="6"/>
  <c r="E387" i="6"/>
  <c r="N387" i="6" s="1"/>
  <c r="N386" i="6"/>
  <c r="M386" i="6"/>
  <c r="L386" i="6"/>
  <c r="K386" i="6"/>
  <c r="J386" i="6"/>
  <c r="I386" i="6"/>
  <c r="H386" i="6"/>
  <c r="G386" i="6"/>
  <c r="F386" i="6"/>
  <c r="E386" i="6"/>
  <c r="M385" i="6"/>
  <c r="L385" i="6"/>
  <c r="K385" i="6"/>
  <c r="J385" i="6"/>
  <c r="I385" i="6"/>
  <c r="H385" i="6"/>
  <c r="G385" i="6"/>
  <c r="F385" i="6"/>
  <c r="E385" i="6"/>
  <c r="N385" i="6" s="1"/>
  <c r="AB384" i="6"/>
  <c r="M384" i="6"/>
  <c r="L384" i="6"/>
  <c r="K384" i="6"/>
  <c r="J384" i="6"/>
  <c r="I384" i="6"/>
  <c r="H384" i="6"/>
  <c r="G384" i="6"/>
  <c r="F384" i="6"/>
  <c r="E384" i="6"/>
  <c r="N384" i="6" s="1"/>
  <c r="AB383" i="6"/>
  <c r="AC383" i="6" s="1"/>
  <c r="AD383" i="6" s="1"/>
  <c r="W383" i="6"/>
  <c r="M382" i="6"/>
  <c r="L382" i="6"/>
  <c r="K382" i="6"/>
  <c r="J382" i="6"/>
  <c r="I382" i="6"/>
  <c r="H382" i="6"/>
  <c r="G382" i="6"/>
  <c r="F382" i="6"/>
  <c r="E382" i="6"/>
  <c r="N382" i="6" s="1"/>
  <c r="M381" i="6"/>
  <c r="L381" i="6"/>
  <c r="K381" i="6"/>
  <c r="J381" i="6"/>
  <c r="I381" i="6"/>
  <c r="H381" i="6"/>
  <c r="G381" i="6"/>
  <c r="F381" i="6"/>
  <c r="E381" i="6"/>
  <c r="N381" i="6" s="1"/>
  <c r="M380" i="6"/>
  <c r="L380" i="6"/>
  <c r="K380" i="6"/>
  <c r="J380" i="6"/>
  <c r="I380" i="6"/>
  <c r="H380" i="6"/>
  <c r="G380" i="6"/>
  <c r="F380" i="6"/>
  <c r="E380" i="6"/>
  <c r="N380" i="6" s="1"/>
  <c r="AB379" i="6"/>
  <c r="N379" i="6"/>
  <c r="M379" i="6"/>
  <c r="L379" i="6"/>
  <c r="K379" i="6"/>
  <c r="J379" i="6"/>
  <c r="I379" i="6"/>
  <c r="H379" i="6"/>
  <c r="G379" i="6"/>
  <c r="F379" i="6"/>
  <c r="E379" i="6"/>
  <c r="AC378" i="6"/>
  <c r="AD378" i="6" s="1"/>
  <c r="AB378" i="6"/>
  <c r="W378" i="6"/>
  <c r="N377" i="6"/>
  <c r="M377" i="6"/>
  <c r="L377" i="6"/>
  <c r="K377" i="6"/>
  <c r="J377" i="6"/>
  <c r="I377" i="6"/>
  <c r="H377" i="6"/>
  <c r="G377" i="6"/>
  <c r="F377" i="6"/>
  <c r="E377" i="6"/>
  <c r="M376" i="6"/>
  <c r="L376" i="6"/>
  <c r="K376" i="6"/>
  <c r="J376" i="6"/>
  <c r="I376" i="6"/>
  <c r="H376" i="6"/>
  <c r="G376" i="6"/>
  <c r="F376" i="6"/>
  <c r="E376" i="6"/>
  <c r="N376" i="6" s="1"/>
  <c r="N375" i="6"/>
  <c r="M375" i="6"/>
  <c r="L375" i="6"/>
  <c r="K375" i="6"/>
  <c r="J375" i="6"/>
  <c r="I375" i="6"/>
  <c r="H375" i="6"/>
  <c r="G375" i="6"/>
  <c r="F375" i="6"/>
  <c r="E375" i="6"/>
  <c r="AB374" i="6"/>
  <c r="M374" i="6"/>
  <c r="L374" i="6"/>
  <c r="K374" i="6"/>
  <c r="J374" i="6"/>
  <c r="I374" i="6"/>
  <c r="H374" i="6"/>
  <c r="G374" i="6"/>
  <c r="F374" i="6"/>
  <c r="E374" i="6"/>
  <c r="N374" i="6" s="1"/>
  <c r="AB373" i="6"/>
  <c r="AC373" i="6" s="1"/>
  <c r="AD373" i="6" s="1"/>
  <c r="W373" i="6"/>
  <c r="M372" i="6"/>
  <c r="L372" i="6"/>
  <c r="K372" i="6"/>
  <c r="J372" i="6"/>
  <c r="I372" i="6"/>
  <c r="H372" i="6"/>
  <c r="G372" i="6"/>
  <c r="F372" i="6"/>
  <c r="E372" i="6"/>
  <c r="N372" i="6" s="1"/>
  <c r="M371" i="6"/>
  <c r="L371" i="6"/>
  <c r="K371" i="6"/>
  <c r="J371" i="6"/>
  <c r="I371" i="6"/>
  <c r="H371" i="6"/>
  <c r="G371" i="6"/>
  <c r="F371" i="6"/>
  <c r="E371" i="6"/>
  <c r="N371" i="6" s="1"/>
  <c r="M370" i="6"/>
  <c r="L370" i="6"/>
  <c r="K370" i="6"/>
  <c r="J370" i="6"/>
  <c r="I370" i="6"/>
  <c r="H370" i="6"/>
  <c r="G370" i="6"/>
  <c r="F370" i="6"/>
  <c r="E370" i="6"/>
  <c r="N370" i="6" s="1"/>
  <c r="AB369" i="6"/>
  <c r="M369" i="6"/>
  <c r="L369" i="6"/>
  <c r="K369" i="6"/>
  <c r="J369" i="6"/>
  <c r="I369" i="6"/>
  <c r="H369" i="6"/>
  <c r="G369" i="6"/>
  <c r="F369" i="6"/>
  <c r="E369" i="6"/>
  <c r="N369" i="6" s="1"/>
  <c r="AC368" i="6"/>
  <c r="AD368" i="6" s="1"/>
  <c r="AB368" i="6"/>
  <c r="W368" i="6"/>
  <c r="M367" i="6"/>
  <c r="L367" i="6"/>
  <c r="K367" i="6"/>
  <c r="J367" i="6"/>
  <c r="I367" i="6"/>
  <c r="H367" i="6"/>
  <c r="G367" i="6"/>
  <c r="F367" i="6"/>
  <c r="E367" i="6"/>
  <c r="N367" i="6" s="1"/>
  <c r="M366" i="6"/>
  <c r="L366" i="6"/>
  <c r="K366" i="6"/>
  <c r="J366" i="6"/>
  <c r="I366" i="6"/>
  <c r="H366" i="6"/>
  <c r="G366" i="6"/>
  <c r="F366" i="6"/>
  <c r="E366" i="6"/>
  <c r="N366" i="6" s="1"/>
  <c r="M365" i="6"/>
  <c r="L365" i="6"/>
  <c r="K365" i="6"/>
  <c r="J365" i="6"/>
  <c r="I365" i="6"/>
  <c r="H365" i="6"/>
  <c r="G365" i="6"/>
  <c r="F365" i="6"/>
  <c r="E365" i="6"/>
  <c r="N365" i="6" s="1"/>
  <c r="AB364" i="6"/>
  <c r="M364" i="6"/>
  <c r="L364" i="6"/>
  <c r="K364" i="6"/>
  <c r="J364" i="6"/>
  <c r="I364" i="6"/>
  <c r="H364" i="6"/>
  <c r="G364" i="6"/>
  <c r="F364" i="6"/>
  <c r="E364" i="6"/>
  <c r="N364" i="6" s="1"/>
  <c r="AB363" i="6"/>
  <c r="AC363" i="6" s="1"/>
  <c r="AD363" i="6" s="1"/>
  <c r="W363" i="6"/>
  <c r="M362" i="6"/>
  <c r="L362" i="6"/>
  <c r="K362" i="6"/>
  <c r="J362" i="6"/>
  <c r="I362" i="6"/>
  <c r="H362" i="6"/>
  <c r="G362" i="6"/>
  <c r="F362" i="6"/>
  <c r="E362" i="6"/>
  <c r="N362" i="6" s="1"/>
  <c r="N361" i="6"/>
  <c r="M361" i="6"/>
  <c r="L361" i="6"/>
  <c r="K361" i="6"/>
  <c r="J361" i="6"/>
  <c r="I361" i="6"/>
  <c r="H361" i="6"/>
  <c r="G361" i="6"/>
  <c r="F361" i="6"/>
  <c r="E361" i="6"/>
  <c r="M360" i="6"/>
  <c r="L360" i="6"/>
  <c r="K360" i="6"/>
  <c r="J360" i="6"/>
  <c r="I360" i="6"/>
  <c r="H360" i="6"/>
  <c r="G360" i="6"/>
  <c r="F360" i="6"/>
  <c r="E360" i="6"/>
  <c r="N360" i="6" s="1"/>
  <c r="AB359" i="6"/>
  <c r="M359" i="6"/>
  <c r="L359" i="6"/>
  <c r="K359" i="6"/>
  <c r="J359" i="6"/>
  <c r="I359" i="6"/>
  <c r="H359" i="6"/>
  <c r="G359" i="6"/>
  <c r="F359" i="6"/>
  <c r="E359" i="6"/>
  <c r="N359" i="6" s="1"/>
  <c r="AD358" i="6"/>
  <c r="AC358" i="6"/>
  <c r="AB358" i="6"/>
  <c r="W358" i="6"/>
  <c r="M357" i="6"/>
  <c r="L357" i="6"/>
  <c r="K357" i="6"/>
  <c r="J357" i="6"/>
  <c r="I357" i="6"/>
  <c r="H357" i="6"/>
  <c r="G357" i="6"/>
  <c r="F357" i="6"/>
  <c r="E357" i="6"/>
  <c r="N357" i="6" s="1"/>
  <c r="M356" i="6"/>
  <c r="L356" i="6"/>
  <c r="K356" i="6"/>
  <c r="J356" i="6"/>
  <c r="I356" i="6"/>
  <c r="H356" i="6"/>
  <c r="G356" i="6"/>
  <c r="F356" i="6"/>
  <c r="E356" i="6"/>
  <c r="N356" i="6" s="1"/>
  <c r="M355" i="6"/>
  <c r="L355" i="6"/>
  <c r="K355" i="6"/>
  <c r="J355" i="6"/>
  <c r="I355" i="6"/>
  <c r="H355" i="6"/>
  <c r="G355" i="6"/>
  <c r="F355" i="6"/>
  <c r="E355" i="6"/>
  <c r="N355" i="6" s="1"/>
  <c r="AB354" i="6"/>
  <c r="M354" i="6"/>
  <c r="L354" i="6"/>
  <c r="K354" i="6"/>
  <c r="J354" i="6"/>
  <c r="I354" i="6"/>
  <c r="H354" i="6"/>
  <c r="G354" i="6"/>
  <c r="F354" i="6"/>
  <c r="E354" i="6"/>
  <c r="N354" i="6" s="1"/>
  <c r="AB353" i="6"/>
  <c r="AC353" i="6" s="1"/>
  <c r="AD353" i="6" s="1"/>
  <c r="W353" i="6"/>
  <c r="M352" i="6"/>
  <c r="L352" i="6"/>
  <c r="K352" i="6"/>
  <c r="J352" i="6"/>
  <c r="I352" i="6"/>
  <c r="H352" i="6"/>
  <c r="G352" i="6"/>
  <c r="F352" i="6"/>
  <c r="E352" i="6"/>
  <c r="N352" i="6" s="1"/>
  <c r="N351" i="6"/>
  <c r="M351" i="6"/>
  <c r="L351" i="6"/>
  <c r="K351" i="6"/>
  <c r="J351" i="6"/>
  <c r="I351" i="6"/>
  <c r="H351" i="6"/>
  <c r="G351" i="6"/>
  <c r="F351" i="6"/>
  <c r="E351" i="6"/>
  <c r="M350" i="6"/>
  <c r="L350" i="6"/>
  <c r="K350" i="6"/>
  <c r="J350" i="6"/>
  <c r="I350" i="6"/>
  <c r="H350" i="6"/>
  <c r="G350" i="6"/>
  <c r="F350" i="6"/>
  <c r="E350" i="6"/>
  <c r="N350" i="6" s="1"/>
  <c r="AB349" i="6"/>
  <c r="M349" i="6"/>
  <c r="L349" i="6"/>
  <c r="K349" i="6"/>
  <c r="J349" i="6"/>
  <c r="I349" i="6"/>
  <c r="H349" i="6"/>
  <c r="G349" i="6"/>
  <c r="F349" i="6"/>
  <c r="E349" i="6"/>
  <c r="N349" i="6" s="1"/>
  <c r="AB348" i="6"/>
  <c r="AC348" i="6" s="1"/>
  <c r="AD348" i="6" s="1"/>
  <c r="W348" i="6"/>
  <c r="M347" i="6"/>
  <c r="L347" i="6"/>
  <c r="K347" i="6"/>
  <c r="J347" i="6"/>
  <c r="I347" i="6"/>
  <c r="H347" i="6"/>
  <c r="G347" i="6"/>
  <c r="F347" i="6"/>
  <c r="E347" i="6"/>
  <c r="N347" i="6" s="1"/>
  <c r="M346" i="6"/>
  <c r="L346" i="6"/>
  <c r="K346" i="6"/>
  <c r="J346" i="6"/>
  <c r="I346" i="6"/>
  <c r="H346" i="6"/>
  <c r="G346" i="6"/>
  <c r="F346" i="6"/>
  <c r="E346" i="6"/>
  <c r="N346" i="6" s="1"/>
  <c r="M345" i="6"/>
  <c r="L345" i="6"/>
  <c r="K345" i="6"/>
  <c r="J345" i="6"/>
  <c r="I345" i="6"/>
  <c r="H345" i="6"/>
  <c r="G345" i="6"/>
  <c r="F345" i="6"/>
  <c r="E345" i="6"/>
  <c r="N345" i="6" s="1"/>
  <c r="AB344" i="6"/>
  <c r="M344" i="6"/>
  <c r="L344" i="6"/>
  <c r="K344" i="6"/>
  <c r="J344" i="6"/>
  <c r="I344" i="6"/>
  <c r="H344" i="6"/>
  <c r="G344" i="6"/>
  <c r="F344" i="6"/>
  <c r="E344" i="6"/>
  <c r="N344" i="6" s="1"/>
  <c r="AB343" i="6"/>
  <c r="AC343" i="6" s="1"/>
  <c r="AD343" i="6" s="1"/>
  <c r="W343" i="6"/>
  <c r="N342" i="6"/>
  <c r="M342" i="6"/>
  <c r="L342" i="6"/>
  <c r="K342" i="6"/>
  <c r="J342" i="6"/>
  <c r="I342" i="6"/>
  <c r="H342" i="6"/>
  <c r="G342" i="6"/>
  <c r="F342" i="6"/>
  <c r="E342" i="6"/>
  <c r="M341" i="6"/>
  <c r="L341" i="6"/>
  <c r="K341" i="6"/>
  <c r="J341" i="6"/>
  <c r="I341" i="6"/>
  <c r="H341" i="6"/>
  <c r="G341" i="6"/>
  <c r="F341" i="6"/>
  <c r="E341" i="6"/>
  <c r="N341" i="6" s="1"/>
  <c r="N340" i="6"/>
  <c r="M340" i="6"/>
  <c r="L340" i="6"/>
  <c r="K340" i="6"/>
  <c r="J340" i="6"/>
  <c r="I340" i="6"/>
  <c r="H340" i="6"/>
  <c r="G340" i="6"/>
  <c r="F340" i="6"/>
  <c r="E340" i="6"/>
  <c r="AB339" i="6"/>
  <c r="M339" i="6"/>
  <c r="L339" i="6"/>
  <c r="K339" i="6"/>
  <c r="J339" i="6"/>
  <c r="I339" i="6"/>
  <c r="H339" i="6"/>
  <c r="G339" i="6"/>
  <c r="F339" i="6"/>
  <c r="E339" i="6"/>
  <c r="N339" i="6" s="1"/>
  <c r="AB338" i="6"/>
  <c r="AC338" i="6" s="1"/>
  <c r="AD338" i="6" s="1"/>
  <c r="W338" i="6"/>
  <c r="M337" i="6"/>
  <c r="L337" i="6"/>
  <c r="K337" i="6"/>
  <c r="J337" i="6"/>
  <c r="I337" i="6"/>
  <c r="H337" i="6"/>
  <c r="G337" i="6"/>
  <c r="F337" i="6"/>
  <c r="E337" i="6"/>
  <c r="N337" i="6" s="1"/>
  <c r="M336" i="6"/>
  <c r="L336" i="6"/>
  <c r="K336" i="6"/>
  <c r="J336" i="6"/>
  <c r="I336" i="6"/>
  <c r="H336" i="6"/>
  <c r="G336" i="6"/>
  <c r="F336" i="6"/>
  <c r="E336" i="6"/>
  <c r="N336" i="6" s="1"/>
  <c r="M335" i="6"/>
  <c r="L335" i="6"/>
  <c r="K335" i="6"/>
  <c r="J335" i="6"/>
  <c r="I335" i="6"/>
  <c r="H335" i="6"/>
  <c r="G335" i="6"/>
  <c r="F335" i="6"/>
  <c r="E335" i="6"/>
  <c r="N335" i="6" s="1"/>
  <c r="AB334" i="6"/>
  <c r="M334" i="6"/>
  <c r="L334" i="6"/>
  <c r="K334" i="6"/>
  <c r="J334" i="6"/>
  <c r="I334" i="6"/>
  <c r="H334" i="6"/>
  <c r="G334" i="6"/>
  <c r="F334" i="6"/>
  <c r="E334" i="6"/>
  <c r="N334" i="6" s="1"/>
  <c r="AB333" i="6"/>
  <c r="AC333" i="6" s="1"/>
  <c r="AD333" i="6" s="1"/>
  <c r="W333" i="6"/>
  <c r="N332" i="6"/>
  <c r="M332" i="6"/>
  <c r="L332" i="6"/>
  <c r="K332" i="6"/>
  <c r="J332" i="6"/>
  <c r="I332" i="6"/>
  <c r="H332" i="6"/>
  <c r="G332" i="6"/>
  <c r="F332" i="6"/>
  <c r="E332" i="6"/>
  <c r="M331" i="6"/>
  <c r="L331" i="6"/>
  <c r="K331" i="6"/>
  <c r="J331" i="6"/>
  <c r="I331" i="6"/>
  <c r="H331" i="6"/>
  <c r="G331" i="6"/>
  <c r="F331" i="6"/>
  <c r="E331" i="6"/>
  <c r="N331" i="6" s="1"/>
  <c r="N330" i="6"/>
  <c r="M330" i="6"/>
  <c r="L330" i="6"/>
  <c r="K330" i="6"/>
  <c r="J330" i="6"/>
  <c r="I330" i="6"/>
  <c r="H330" i="6"/>
  <c r="G330" i="6"/>
  <c r="F330" i="6"/>
  <c r="E330" i="6"/>
  <c r="AB329" i="6"/>
  <c r="M329" i="6"/>
  <c r="L329" i="6"/>
  <c r="K329" i="6"/>
  <c r="J329" i="6"/>
  <c r="I329" i="6"/>
  <c r="H329" i="6"/>
  <c r="G329" i="6"/>
  <c r="F329" i="6"/>
  <c r="E329" i="6"/>
  <c r="N329" i="6" s="1"/>
  <c r="AB328" i="6"/>
  <c r="AC328" i="6" s="1"/>
  <c r="AD328" i="6" s="1"/>
  <c r="W328" i="6"/>
  <c r="M327" i="6"/>
  <c r="L327" i="6"/>
  <c r="K327" i="6"/>
  <c r="J327" i="6"/>
  <c r="I327" i="6"/>
  <c r="H327" i="6"/>
  <c r="G327" i="6"/>
  <c r="F327" i="6"/>
  <c r="E327" i="6"/>
  <c r="N327" i="6" s="1"/>
  <c r="M326" i="6"/>
  <c r="L326" i="6"/>
  <c r="K326" i="6"/>
  <c r="J326" i="6"/>
  <c r="I326" i="6"/>
  <c r="H326" i="6"/>
  <c r="G326" i="6"/>
  <c r="F326" i="6"/>
  <c r="E326" i="6"/>
  <c r="N326" i="6" s="1"/>
  <c r="M325" i="6"/>
  <c r="L325" i="6"/>
  <c r="K325" i="6"/>
  <c r="J325" i="6"/>
  <c r="I325" i="6"/>
  <c r="H325" i="6"/>
  <c r="G325" i="6"/>
  <c r="F325" i="6"/>
  <c r="E325" i="6"/>
  <c r="N325" i="6" s="1"/>
  <c r="AB324" i="6"/>
  <c r="M324" i="6"/>
  <c r="L324" i="6"/>
  <c r="K324" i="6"/>
  <c r="J324" i="6"/>
  <c r="I324" i="6"/>
  <c r="H324" i="6"/>
  <c r="G324" i="6"/>
  <c r="F324" i="6"/>
  <c r="E324" i="6"/>
  <c r="N324" i="6" s="1"/>
  <c r="AB323" i="6"/>
  <c r="AC323" i="6" s="1"/>
  <c r="AD323" i="6" s="1"/>
  <c r="W323" i="6"/>
  <c r="N322" i="6"/>
  <c r="M322" i="6"/>
  <c r="L322" i="6"/>
  <c r="K322" i="6"/>
  <c r="J322" i="6"/>
  <c r="I322" i="6"/>
  <c r="H322" i="6"/>
  <c r="G322" i="6"/>
  <c r="F322" i="6"/>
  <c r="E322" i="6"/>
  <c r="M321" i="6"/>
  <c r="L321" i="6"/>
  <c r="K321" i="6"/>
  <c r="J321" i="6"/>
  <c r="I321" i="6"/>
  <c r="H321" i="6"/>
  <c r="G321" i="6"/>
  <c r="F321" i="6"/>
  <c r="E321" i="6"/>
  <c r="N321" i="6" s="1"/>
  <c r="N320" i="6"/>
  <c r="M320" i="6"/>
  <c r="L320" i="6"/>
  <c r="K320" i="6"/>
  <c r="J320" i="6"/>
  <c r="I320" i="6"/>
  <c r="H320" i="6"/>
  <c r="G320" i="6"/>
  <c r="F320" i="6"/>
  <c r="E320" i="6"/>
  <c r="AB319" i="6"/>
  <c r="N319" i="6"/>
  <c r="M319" i="6"/>
  <c r="L319" i="6"/>
  <c r="K319" i="6"/>
  <c r="J319" i="6"/>
  <c r="I319" i="6"/>
  <c r="H319" i="6"/>
  <c r="G319" i="6"/>
  <c r="F319" i="6"/>
  <c r="E319" i="6"/>
  <c r="AB318" i="6"/>
  <c r="AC318" i="6" s="1"/>
  <c r="AD318" i="6" s="1"/>
  <c r="W318" i="6"/>
  <c r="M317" i="6"/>
  <c r="L317" i="6"/>
  <c r="K317" i="6"/>
  <c r="J317" i="6"/>
  <c r="I317" i="6"/>
  <c r="H317" i="6"/>
  <c r="G317" i="6"/>
  <c r="F317" i="6"/>
  <c r="E317" i="6"/>
  <c r="N317" i="6" s="1"/>
  <c r="N316" i="6"/>
  <c r="M316" i="6"/>
  <c r="L316" i="6"/>
  <c r="K316" i="6"/>
  <c r="J316" i="6"/>
  <c r="I316" i="6"/>
  <c r="H316" i="6"/>
  <c r="G316" i="6"/>
  <c r="F316" i="6"/>
  <c r="E316" i="6"/>
  <c r="M315" i="6"/>
  <c r="L315" i="6"/>
  <c r="K315" i="6"/>
  <c r="J315" i="6"/>
  <c r="I315" i="6"/>
  <c r="H315" i="6"/>
  <c r="G315" i="6"/>
  <c r="F315" i="6"/>
  <c r="E315" i="6"/>
  <c r="N315" i="6" s="1"/>
  <c r="AB314" i="6"/>
  <c r="M314" i="6"/>
  <c r="L314" i="6"/>
  <c r="K314" i="6"/>
  <c r="J314" i="6"/>
  <c r="I314" i="6"/>
  <c r="H314" i="6"/>
  <c r="G314" i="6"/>
  <c r="F314" i="6"/>
  <c r="E314" i="6"/>
  <c r="N314" i="6" s="1"/>
  <c r="AB313" i="6"/>
  <c r="AC313" i="6" s="1"/>
  <c r="AD313" i="6" s="1"/>
  <c r="W313" i="6"/>
  <c r="M312" i="6"/>
  <c r="L312" i="6"/>
  <c r="K312" i="6"/>
  <c r="J312" i="6"/>
  <c r="I312" i="6"/>
  <c r="H312" i="6"/>
  <c r="G312" i="6"/>
  <c r="F312" i="6"/>
  <c r="E312" i="6"/>
  <c r="N312" i="6" s="1"/>
  <c r="M311" i="6"/>
  <c r="L311" i="6"/>
  <c r="K311" i="6"/>
  <c r="J311" i="6"/>
  <c r="I311" i="6"/>
  <c r="H311" i="6"/>
  <c r="G311" i="6"/>
  <c r="F311" i="6"/>
  <c r="E311" i="6"/>
  <c r="N311" i="6" s="1"/>
  <c r="M310" i="6"/>
  <c r="L310" i="6"/>
  <c r="K310" i="6"/>
  <c r="J310" i="6"/>
  <c r="I310" i="6"/>
  <c r="H310" i="6"/>
  <c r="G310" i="6"/>
  <c r="F310" i="6"/>
  <c r="E310" i="6"/>
  <c r="N310" i="6" s="1"/>
  <c r="AB309" i="6"/>
  <c r="N309" i="6"/>
  <c r="M309" i="6"/>
  <c r="L309" i="6"/>
  <c r="K309" i="6"/>
  <c r="J309" i="6"/>
  <c r="I309" i="6"/>
  <c r="H309" i="6"/>
  <c r="G309" i="6"/>
  <c r="F309" i="6"/>
  <c r="E309" i="6"/>
  <c r="AB308" i="6"/>
  <c r="AC308" i="6" s="1"/>
  <c r="AD308" i="6" s="1"/>
  <c r="W308" i="6"/>
  <c r="N307" i="6"/>
  <c r="M307" i="6"/>
  <c r="L307" i="6"/>
  <c r="K307" i="6"/>
  <c r="J307" i="6"/>
  <c r="I307" i="6"/>
  <c r="H307" i="6"/>
  <c r="G307" i="6"/>
  <c r="F307" i="6"/>
  <c r="E307" i="6"/>
  <c r="M306" i="6"/>
  <c r="L306" i="6"/>
  <c r="K306" i="6"/>
  <c r="J306" i="6"/>
  <c r="I306" i="6"/>
  <c r="H306" i="6"/>
  <c r="G306" i="6"/>
  <c r="F306" i="6"/>
  <c r="E306" i="6"/>
  <c r="N306" i="6" s="1"/>
  <c r="N305" i="6"/>
  <c r="M305" i="6"/>
  <c r="L305" i="6"/>
  <c r="K305" i="6"/>
  <c r="J305" i="6"/>
  <c r="I305" i="6"/>
  <c r="H305" i="6"/>
  <c r="G305" i="6"/>
  <c r="F305" i="6"/>
  <c r="E305" i="6"/>
  <c r="AB304" i="6"/>
  <c r="M304" i="6"/>
  <c r="L304" i="6"/>
  <c r="K304" i="6"/>
  <c r="J304" i="6"/>
  <c r="I304" i="6"/>
  <c r="H304" i="6"/>
  <c r="G304" i="6"/>
  <c r="F304" i="6"/>
  <c r="E304" i="6"/>
  <c r="N304" i="6" s="1"/>
  <c r="AB303" i="6"/>
  <c r="AC303" i="6" s="1"/>
  <c r="AD303" i="6" s="1"/>
  <c r="W303" i="6"/>
  <c r="M302" i="6"/>
  <c r="L302" i="6"/>
  <c r="K302" i="6"/>
  <c r="J302" i="6"/>
  <c r="I302" i="6"/>
  <c r="H302" i="6"/>
  <c r="G302" i="6"/>
  <c r="F302" i="6"/>
  <c r="E302" i="6"/>
  <c r="N302" i="6" s="1"/>
  <c r="M301" i="6"/>
  <c r="L301" i="6"/>
  <c r="K301" i="6"/>
  <c r="J301" i="6"/>
  <c r="I301" i="6"/>
  <c r="H301" i="6"/>
  <c r="G301" i="6"/>
  <c r="F301" i="6"/>
  <c r="E301" i="6"/>
  <c r="N301" i="6" s="1"/>
  <c r="M300" i="6"/>
  <c r="L300" i="6"/>
  <c r="K300" i="6"/>
  <c r="J300" i="6"/>
  <c r="I300" i="6"/>
  <c r="H300" i="6"/>
  <c r="G300" i="6"/>
  <c r="F300" i="6"/>
  <c r="E300" i="6"/>
  <c r="N300" i="6" s="1"/>
  <c r="AB299" i="6"/>
  <c r="M299" i="6"/>
  <c r="L299" i="6"/>
  <c r="K299" i="6"/>
  <c r="J299" i="6"/>
  <c r="I299" i="6"/>
  <c r="H299" i="6"/>
  <c r="G299" i="6"/>
  <c r="F299" i="6"/>
  <c r="E299" i="6"/>
  <c r="N299" i="6" s="1"/>
  <c r="AC298" i="6"/>
  <c r="AD298" i="6" s="1"/>
  <c r="AB298" i="6"/>
  <c r="W298" i="6"/>
  <c r="N297" i="6"/>
  <c r="M297" i="6"/>
  <c r="L297" i="6"/>
  <c r="K297" i="6"/>
  <c r="J297" i="6"/>
  <c r="I297" i="6"/>
  <c r="H297" i="6"/>
  <c r="G297" i="6"/>
  <c r="F297" i="6"/>
  <c r="E297" i="6"/>
  <c r="M296" i="6"/>
  <c r="L296" i="6"/>
  <c r="K296" i="6"/>
  <c r="J296" i="6"/>
  <c r="I296" i="6"/>
  <c r="H296" i="6"/>
  <c r="G296" i="6"/>
  <c r="F296" i="6"/>
  <c r="E296" i="6"/>
  <c r="N296" i="6" s="1"/>
  <c r="N295" i="6"/>
  <c r="M295" i="6"/>
  <c r="L295" i="6"/>
  <c r="K295" i="6"/>
  <c r="J295" i="6"/>
  <c r="I295" i="6"/>
  <c r="H295" i="6"/>
  <c r="G295" i="6"/>
  <c r="F295" i="6"/>
  <c r="E295" i="6"/>
  <c r="AB294" i="6"/>
  <c r="M294" i="6"/>
  <c r="L294" i="6"/>
  <c r="K294" i="6"/>
  <c r="J294" i="6"/>
  <c r="I294" i="6"/>
  <c r="H294" i="6"/>
  <c r="G294" i="6"/>
  <c r="F294" i="6"/>
  <c r="E294" i="6"/>
  <c r="N294" i="6" s="1"/>
  <c r="AB293" i="6"/>
  <c r="AC293" i="6" s="1"/>
  <c r="AD293" i="6" s="1"/>
  <c r="W293" i="6"/>
  <c r="M292" i="6"/>
  <c r="L292" i="6"/>
  <c r="K292" i="6"/>
  <c r="J292" i="6"/>
  <c r="I292" i="6"/>
  <c r="H292" i="6"/>
  <c r="G292" i="6"/>
  <c r="F292" i="6"/>
  <c r="E292" i="6"/>
  <c r="N292" i="6" s="1"/>
  <c r="M291" i="6"/>
  <c r="L291" i="6"/>
  <c r="K291" i="6"/>
  <c r="J291" i="6"/>
  <c r="I291" i="6"/>
  <c r="H291" i="6"/>
  <c r="G291" i="6"/>
  <c r="F291" i="6"/>
  <c r="E291" i="6"/>
  <c r="N291" i="6" s="1"/>
  <c r="M290" i="6"/>
  <c r="L290" i="6"/>
  <c r="K290" i="6"/>
  <c r="J290" i="6"/>
  <c r="I290" i="6"/>
  <c r="H290" i="6"/>
  <c r="G290" i="6"/>
  <c r="F290" i="6"/>
  <c r="E290" i="6"/>
  <c r="N290" i="6" s="1"/>
  <c r="AB289" i="6"/>
  <c r="N289" i="6"/>
  <c r="M289" i="6"/>
  <c r="L289" i="6"/>
  <c r="K289" i="6"/>
  <c r="J289" i="6"/>
  <c r="I289" i="6"/>
  <c r="H289" i="6"/>
  <c r="G289" i="6"/>
  <c r="F289" i="6"/>
  <c r="E289" i="6"/>
  <c r="AB288" i="6"/>
  <c r="AC288" i="6" s="1"/>
  <c r="AD288" i="6" s="1"/>
  <c r="W288" i="6"/>
  <c r="M287" i="6"/>
  <c r="L287" i="6"/>
  <c r="K287" i="6"/>
  <c r="J287" i="6"/>
  <c r="I287" i="6"/>
  <c r="H287" i="6"/>
  <c r="G287" i="6"/>
  <c r="F287" i="6"/>
  <c r="E287" i="6"/>
  <c r="N287" i="6" s="1"/>
  <c r="M286" i="6"/>
  <c r="L286" i="6"/>
  <c r="K286" i="6"/>
  <c r="J286" i="6"/>
  <c r="I286" i="6"/>
  <c r="H286" i="6"/>
  <c r="G286" i="6"/>
  <c r="F286" i="6"/>
  <c r="E286" i="6"/>
  <c r="N286" i="6" s="1"/>
  <c r="M285" i="6"/>
  <c r="L285" i="6"/>
  <c r="K285" i="6"/>
  <c r="J285" i="6"/>
  <c r="I285" i="6"/>
  <c r="H285" i="6"/>
  <c r="G285" i="6"/>
  <c r="F285" i="6"/>
  <c r="E285" i="6"/>
  <c r="N285" i="6" s="1"/>
  <c r="AB284" i="6"/>
  <c r="M284" i="6"/>
  <c r="L284" i="6"/>
  <c r="K284" i="6"/>
  <c r="J284" i="6"/>
  <c r="I284" i="6"/>
  <c r="H284" i="6"/>
  <c r="G284" i="6"/>
  <c r="F284" i="6"/>
  <c r="E284" i="6"/>
  <c r="N284" i="6" s="1"/>
  <c r="AB283" i="6"/>
  <c r="AC283" i="6" s="1"/>
  <c r="AD283" i="6" s="1"/>
  <c r="W283" i="6"/>
  <c r="N282" i="6"/>
  <c r="M282" i="6"/>
  <c r="L282" i="6"/>
  <c r="K282" i="6"/>
  <c r="J282" i="6"/>
  <c r="I282" i="6"/>
  <c r="H282" i="6"/>
  <c r="G282" i="6"/>
  <c r="F282" i="6"/>
  <c r="E282" i="6"/>
  <c r="M281" i="6"/>
  <c r="L281" i="6"/>
  <c r="K281" i="6"/>
  <c r="J281" i="6"/>
  <c r="I281" i="6"/>
  <c r="H281" i="6"/>
  <c r="G281" i="6"/>
  <c r="F281" i="6"/>
  <c r="E281" i="6"/>
  <c r="N281" i="6" s="1"/>
  <c r="N280" i="6"/>
  <c r="M280" i="6"/>
  <c r="L280" i="6"/>
  <c r="K280" i="6"/>
  <c r="J280" i="6"/>
  <c r="I280" i="6"/>
  <c r="H280" i="6"/>
  <c r="G280" i="6"/>
  <c r="F280" i="6"/>
  <c r="E280" i="6"/>
  <c r="AB279" i="6"/>
  <c r="N279" i="6"/>
  <c r="M279" i="6"/>
  <c r="L279" i="6"/>
  <c r="K279" i="6"/>
  <c r="J279" i="6"/>
  <c r="I279" i="6"/>
  <c r="H279" i="6"/>
  <c r="G279" i="6"/>
  <c r="F279" i="6"/>
  <c r="E279" i="6"/>
  <c r="AB278" i="6"/>
  <c r="AC278" i="6" s="1"/>
  <c r="AD278" i="6" s="1"/>
  <c r="W278" i="6"/>
  <c r="M277" i="6"/>
  <c r="L277" i="6"/>
  <c r="K277" i="6"/>
  <c r="J277" i="6"/>
  <c r="I277" i="6"/>
  <c r="H277" i="6"/>
  <c r="G277" i="6"/>
  <c r="F277" i="6"/>
  <c r="E277" i="6"/>
  <c r="N277" i="6" s="1"/>
  <c r="M276" i="6"/>
  <c r="L276" i="6"/>
  <c r="K276" i="6"/>
  <c r="J276" i="6"/>
  <c r="I276" i="6"/>
  <c r="H276" i="6"/>
  <c r="G276" i="6"/>
  <c r="F276" i="6"/>
  <c r="E276" i="6"/>
  <c r="N276" i="6" s="1"/>
  <c r="M275" i="6"/>
  <c r="L275" i="6"/>
  <c r="K275" i="6"/>
  <c r="J275" i="6"/>
  <c r="I275" i="6"/>
  <c r="H275" i="6"/>
  <c r="G275" i="6"/>
  <c r="F275" i="6"/>
  <c r="E275" i="6"/>
  <c r="N275" i="6" s="1"/>
  <c r="AB274" i="6"/>
  <c r="M274" i="6"/>
  <c r="L274" i="6"/>
  <c r="K274" i="6"/>
  <c r="J274" i="6"/>
  <c r="I274" i="6"/>
  <c r="H274" i="6"/>
  <c r="G274" i="6"/>
  <c r="F274" i="6"/>
  <c r="E274" i="6"/>
  <c r="N274" i="6" s="1"/>
  <c r="AB273" i="6"/>
  <c r="AC273" i="6" s="1"/>
  <c r="AD273" i="6" s="1"/>
  <c r="W273" i="6"/>
  <c r="N272" i="6"/>
  <c r="M272" i="6"/>
  <c r="L272" i="6"/>
  <c r="K272" i="6"/>
  <c r="J272" i="6"/>
  <c r="I272" i="6"/>
  <c r="H272" i="6"/>
  <c r="G272" i="6"/>
  <c r="F272" i="6"/>
  <c r="E272" i="6"/>
  <c r="M271" i="6"/>
  <c r="L271" i="6"/>
  <c r="K271" i="6"/>
  <c r="J271" i="6"/>
  <c r="I271" i="6"/>
  <c r="H271" i="6"/>
  <c r="G271" i="6"/>
  <c r="F271" i="6"/>
  <c r="E271" i="6"/>
  <c r="N271" i="6" s="1"/>
  <c r="N270" i="6"/>
  <c r="M270" i="6"/>
  <c r="L270" i="6"/>
  <c r="K270" i="6"/>
  <c r="J270" i="6"/>
  <c r="I270" i="6"/>
  <c r="H270" i="6"/>
  <c r="G270" i="6"/>
  <c r="F270" i="6"/>
  <c r="E270" i="6"/>
  <c r="AB269" i="6"/>
  <c r="N269" i="6"/>
  <c r="M269" i="6"/>
  <c r="L269" i="6"/>
  <c r="K269" i="6"/>
  <c r="J269" i="6"/>
  <c r="I269" i="6"/>
  <c r="H269" i="6"/>
  <c r="G269" i="6"/>
  <c r="F269" i="6"/>
  <c r="E269" i="6"/>
  <c r="AB268" i="6"/>
  <c r="AC268" i="6" s="1"/>
  <c r="AD268" i="6" s="1"/>
  <c r="W268" i="6"/>
  <c r="M267" i="6"/>
  <c r="L267" i="6"/>
  <c r="K267" i="6"/>
  <c r="J267" i="6"/>
  <c r="I267" i="6"/>
  <c r="H267" i="6"/>
  <c r="G267" i="6"/>
  <c r="F267" i="6"/>
  <c r="E267" i="6"/>
  <c r="N267" i="6" s="1"/>
  <c r="N266" i="6"/>
  <c r="M266" i="6"/>
  <c r="L266" i="6"/>
  <c r="K266" i="6"/>
  <c r="J266" i="6"/>
  <c r="I266" i="6"/>
  <c r="H266" i="6"/>
  <c r="G266" i="6"/>
  <c r="F266" i="6"/>
  <c r="E266" i="6"/>
  <c r="M265" i="6"/>
  <c r="L265" i="6"/>
  <c r="K265" i="6"/>
  <c r="J265" i="6"/>
  <c r="I265" i="6"/>
  <c r="H265" i="6"/>
  <c r="G265" i="6"/>
  <c r="F265" i="6"/>
  <c r="E265" i="6"/>
  <c r="N265" i="6" s="1"/>
  <c r="AB264" i="6"/>
  <c r="M264" i="6"/>
  <c r="L264" i="6"/>
  <c r="K264" i="6"/>
  <c r="J264" i="6"/>
  <c r="I264" i="6"/>
  <c r="H264" i="6"/>
  <c r="G264" i="6"/>
  <c r="F264" i="6"/>
  <c r="E264" i="6"/>
  <c r="N264" i="6" s="1"/>
  <c r="AB263" i="6"/>
  <c r="AC263" i="6" s="1"/>
  <c r="AD263" i="6" s="1"/>
  <c r="W263" i="6"/>
  <c r="M262" i="6"/>
  <c r="L262" i="6"/>
  <c r="K262" i="6"/>
  <c r="J262" i="6"/>
  <c r="I262" i="6"/>
  <c r="H262" i="6"/>
  <c r="G262" i="6"/>
  <c r="F262" i="6"/>
  <c r="E262" i="6"/>
  <c r="N262" i="6" s="1"/>
  <c r="M261" i="6"/>
  <c r="L261" i="6"/>
  <c r="K261" i="6"/>
  <c r="J261" i="6"/>
  <c r="I261" i="6"/>
  <c r="H261" i="6"/>
  <c r="G261" i="6"/>
  <c r="F261" i="6"/>
  <c r="E261" i="6"/>
  <c r="N261" i="6" s="1"/>
  <c r="M260" i="6"/>
  <c r="L260" i="6"/>
  <c r="K260" i="6"/>
  <c r="J260" i="6"/>
  <c r="I260" i="6"/>
  <c r="H260" i="6"/>
  <c r="G260" i="6"/>
  <c r="F260" i="6"/>
  <c r="E260" i="6"/>
  <c r="N260" i="6" s="1"/>
  <c r="AB259" i="6"/>
  <c r="N259" i="6"/>
  <c r="M259" i="6"/>
  <c r="L259" i="6"/>
  <c r="K259" i="6"/>
  <c r="J259" i="6"/>
  <c r="I259" i="6"/>
  <c r="H259" i="6"/>
  <c r="G259" i="6"/>
  <c r="F259" i="6"/>
  <c r="E259" i="6"/>
  <c r="AC258" i="6"/>
  <c r="AD258" i="6" s="1"/>
  <c r="AB258" i="6"/>
  <c r="W258" i="6"/>
  <c r="M257" i="6"/>
  <c r="L257" i="6"/>
  <c r="K257" i="6"/>
  <c r="J257" i="6"/>
  <c r="I257" i="6"/>
  <c r="H257" i="6"/>
  <c r="G257" i="6"/>
  <c r="F257" i="6"/>
  <c r="E257" i="6"/>
  <c r="N257" i="6" s="1"/>
  <c r="M256" i="6"/>
  <c r="L256" i="6"/>
  <c r="K256" i="6"/>
  <c r="J256" i="6"/>
  <c r="I256" i="6"/>
  <c r="H256" i="6"/>
  <c r="G256" i="6"/>
  <c r="F256" i="6"/>
  <c r="E256" i="6"/>
  <c r="N256" i="6" s="1"/>
  <c r="M255" i="6"/>
  <c r="L255" i="6"/>
  <c r="K255" i="6"/>
  <c r="J255" i="6"/>
  <c r="I255" i="6"/>
  <c r="H255" i="6"/>
  <c r="G255" i="6"/>
  <c r="F255" i="6"/>
  <c r="E255" i="6"/>
  <c r="N255" i="6" s="1"/>
  <c r="AB254" i="6"/>
  <c r="M254" i="6"/>
  <c r="L254" i="6"/>
  <c r="K254" i="6"/>
  <c r="J254" i="6"/>
  <c r="I254" i="6"/>
  <c r="H254" i="6"/>
  <c r="G254" i="6"/>
  <c r="F254" i="6"/>
  <c r="E254" i="6"/>
  <c r="N254" i="6" s="1"/>
  <c r="AB253" i="6"/>
  <c r="AC253" i="6" s="1"/>
  <c r="AD253" i="6" s="1"/>
  <c r="W253" i="6"/>
  <c r="N252" i="6"/>
  <c r="M252" i="6"/>
  <c r="L252" i="6"/>
  <c r="K252" i="6"/>
  <c r="J252" i="6"/>
  <c r="I252" i="6"/>
  <c r="H252" i="6"/>
  <c r="G252" i="6"/>
  <c r="F252" i="6"/>
  <c r="E252" i="6"/>
  <c r="M251" i="6"/>
  <c r="L251" i="6"/>
  <c r="K251" i="6"/>
  <c r="J251" i="6"/>
  <c r="I251" i="6"/>
  <c r="H251" i="6"/>
  <c r="G251" i="6"/>
  <c r="F251" i="6"/>
  <c r="E251" i="6"/>
  <c r="N251" i="6" s="1"/>
  <c r="N250" i="6"/>
  <c r="M250" i="6"/>
  <c r="L250" i="6"/>
  <c r="K250" i="6"/>
  <c r="J250" i="6"/>
  <c r="I250" i="6"/>
  <c r="H250" i="6"/>
  <c r="G250" i="6"/>
  <c r="F250" i="6"/>
  <c r="E250" i="6"/>
  <c r="AB249" i="6"/>
  <c r="M249" i="6"/>
  <c r="L249" i="6"/>
  <c r="K249" i="6"/>
  <c r="J249" i="6"/>
  <c r="I249" i="6"/>
  <c r="H249" i="6"/>
  <c r="G249" i="6"/>
  <c r="F249" i="6"/>
  <c r="E249" i="6"/>
  <c r="N249" i="6" s="1"/>
  <c r="AD248" i="6"/>
  <c r="AC248" i="6"/>
  <c r="AB248" i="6"/>
  <c r="W248" i="6"/>
  <c r="M247" i="6"/>
  <c r="L247" i="6"/>
  <c r="K247" i="6"/>
  <c r="J247" i="6"/>
  <c r="I247" i="6"/>
  <c r="H247" i="6"/>
  <c r="G247" i="6"/>
  <c r="F247" i="6"/>
  <c r="E247" i="6"/>
  <c r="N247" i="6" s="1"/>
  <c r="M246" i="6"/>
  <c r="L246" i="6"/>
  <c r="K246" i="6"/>
  <c r="J246" i="6"/>
  <c r="I246" i="6"/>
  <c r="H246" i="6"/>
  <c r="G246" i="6"/>
  <c r="F246" i="6"/>
  <c r="E246" i="6"/>
  <c r="N246" i="6" s="1"/>
  <c r="M245" i="6"/>
  <c r="L245" i="6"/>
  <c r="K245" i="6"/>
  <c r="J245" i="6"/>
  <c r="I245" i="6"/>
  <c r="H245" i="6"/>
  <c r="G245" i="6"/>
  <c r="F245" i="6"/>
  <c r="E245" i="6"/>
  <c r="N245" i="6" s="1"/>
  <c r="AB244" i="6"/>
  <c r="M244" i="6"/>
  <c r="L244" i="6"/>
  <c r="K244" i="6"/>
  <c r="J244" i="6"/>
  <c r="I244" i="6"/>
  <c r="H244" i="6"/>
  <c r="G244" i="6"/>
  <c r="F244" i="6"/>
  <c r="E244" i="6"/>
  <c r="N244" i="6" s="1"/>
  <c r="AB243" i="6"/>
  <c r="AC243" i="6" s="1"/>
  <c r="AD243" i="6" s="1"/>
  <c r="W243" i="6"/>
  <c r="N242" i="6"/>
  <c r="M242" i="6"/>
  <c r="L242" i="6"/>
  <c r="K242" i="6"/>
  <c r="J242" i="6"/>
  <c r="I242" i="6"/>
  <c r="H242" i="6"/>
  <c r="G242" i="6"/>
  <c r="F242" i="6"/>
  <c r="E242" i="6"/>
  <c r="M241" i="6"/>
  <c r="L241" i="6"/>
  <c r="K241" i="6"/>
  <c r="J241" i="6"/>
  <c r="I241" i="6"/>
  <c r="H241" i="6"/>
  <c r="G241" i="6"/>
  <c r="F241" i="6"/>
  <c r="E241" i="6"/>
  <c r="N241" i="6" s="1"/>
  <c r="N240" i="6"/>
  <c r="M240" i="6"/>
  <c r="L240" i="6"/>
  <c r="K240" i="6"/>
  <c r="J240" i="6"/>
  <c r="I240" i="6"/>
  <c r="H240" i="6"/>
  <c r="G240" i="6"/>
  <c r="F240" i="6"/>
  <c r="E240" i="6"/>
  <c r="AB239" i="6"/>
  <c r="M239" i="6"/>
  <c r="L239" i="6"/>
  <c r="K239" i="6"/>
  <c r="J239" i="6"/>
  <c r="I239" i="6"/>
  <c r="H239" i="6"/>
  <c r="G239" i="6"/>
  <c r="F239" i="6"/>
  <c r="E239" i="6"/>
  <c r="N239" i="6" s="1"/>
  <c r="AB238" i="6"/>
  <c r="AC238" i="6" s="1"/>
  <c r="AD238" i="6" s="1"/>
  <c r="W238" i="6"/>
  <c r="M237" i="6"/>
  <c r="L237" i="6"/>
  <c r="K237" i="6"/>
  <c r="J237" i="6"/>
  <c r="I237" i="6"/>
  <c r="H237" i="6"/>
  <c r="G237" i="6"/>
  <c r="F237" i="6"/>
  <c r="E237" i="6"/>
  <c r="N237" i="6" s="1"/>
  <c r="M236" i="6"/>
  <c r="L236" i="6"/>
  <c r="K236" i="6"/>
  <c r="J236" i="6"/>
  <c r="I236" i="6"/>
  <c r="H236" i="6"/>
  <c r="G236" i="6"/>
  <c r="F236" i="6"/>
  <c r="E236" i="6"/>
  <c r="N236" i="6" s="1"/>
  <c r="M235" i="6"/>
  <c r="L235" i="6"/>
  <c r="K235" i="6"/>
  <c r="J235" i="6"/>
  <c r="I235" i="6"/>
  <c r="H235" i="6"/>
  <c r="G235" i="6"/>
  <c r="F235" i="6"/>
  <c r="E235" i="6"/>
  <c r="N235" i="6" s="1"/>
  <c r="AB234" i="6"/>
  <c r="M234" i="6"/>
  <c r="L234" i="6"/>
  <c r="K234" i="6"/>
  <c r="J234" i="6"/>
  <c r="I234" i="6"/>
  <c r="H234" i="6"/>
  <c r="G234" i="6"/>
  <c r="F234" i="6"/>
  <c r="E234" i="6"/>
  <c r="N234" i="6" s="1"/>
  <c r="AB233" i="6"/>
  <c r="AC233" i="6" s="1"/>
  <c r="AD233" i="6" s="1"/>
  <c r="W233" i="6"/>
  <c r="N232" i="6"/>
  <c r="M232" i="6"/>
  <c r="L232" i="6"/>
  <c r="K232" i="6"/>
  <c r="J232" i="6"/>
  <c r="I232" i="6"/>
  <c r="H232" i="6"/>
  <c r="G232" i="6"/>
  <c r="F232" i="6"/>
  <c r="E232" i="6"/>
  <c r="M231" i="6"/>
  <c r="L231" i="6"/>
  <c r="K231" i="6"/>
  <c r="J231" i="6"/>
  <c r="I231" i="6"/>
  <c r="H231" i="6"/>
  <c r="G231" i="6"/>
  <c r="F231" i="6"/>
  <c r="E231" i="6"/>
  <c r="N231" i="6" s="1"/>
  <c r="N230" i="6"/>
  <c r="M230" i="6"/>
  <c r="L230" i="6"/>
  <c r="K230" i="6"/>
  <c r="J230" i="6"/>
  <c r="I230" i="6"/>
  <c r="H230" i="6"/>
  <c r="G230" i="6"/>
  <c r="F230" i="6"/>
  <c r="E230" i="6"/>
  <c r="AB229" i="6"/>
  <c r="M229" i="6"/>
  <c r="L229" i="6"/>
  <c r="K229" i="6"/>
  <c r="J229" i="6"/>
  <c r="I229" i="6"/>
  <c r="H229" i="6"/>
  <c r="G229" i="6"/>
  <c r="F229" i="6"/>
  <c r="E229" i="6"/>
  <c r="N229" i="6" s="1"/>
  <c r="AB228" i="6"/>
  <c r="AC228" i="6" s="1"/>
  <c r="AD228" i="6" s="1"/>
  <c r="W228" i="6"/>
  <c r="M227" i="6"/>
  <c r="L227" i="6"/>
  <c r="K227" i="6"/>
  <c r="J227" i="6"/>
  <c r="I227" i="6"/>
  <c r="H227" i="6"/>
  <c r="G227" i="6"/>
  <c r="F227" i="6"/>
  <c r="E227" i="6"/>
  <c r="N227" i="6" s="1"/>
  <c r="M226" i="6"/>
  <c r="L226" i="6"/>
  <c r="K226" i="6"/>
  <c r="J226" i="6"/>
  <c r="I226" i="6"/>
  <c r="H226" i="6"/>
  <c r="G226" i="6"/>
  <c r="F226" i="6"/>
  <c r="E226" i="6"/>
  <c r="N226" i="6" s="1"/>
  <c r="M225" i="6"/>
  <c r="L225" i="6"/>
  <c r="K225" i="6"/>
  <c r="J225" i="6"/>
  <c r="I225" i="6"/>
  <c r="H225" i="6"/>
  <c r="G225" i="6"/>
  <c r="F225" i="6"/>
  <c r="E225" i="6"/>
  <c r="N225" i="6" s="1"/>
  <c r="AB224" i="6"/>
  <c r="M224" i="6"/>
  <c r="L224" i="6"/>
  <c r="K224" i="6"/>
  <c r="J224" i="6"/>
  <c r="I224" i="6"/>
  <c r="H224" i="6"/>
  <c r="G224" i="6"/>
  <c r="F224" i="6"/>
  <c r="E224" i="6"/>
  <c r="N224" i="6" s="1"/>
  <c r="AB223" i="6"/>
  <c r="AC223" i="6" s="1"/>
  <c r="AD223" i="6" s="1"/>
  <c r="W223" i="6"/>
  <c r="M222" i="6"/>
  <c r="L222" i="6"/>
  <c r="K222" i="6"/>
  <c r="J222" i="6"/>
  <c r="I222" i="6"/>
  <c r="H222" i="6"/>
  <c r="G222" i="6"/>
  <c r="F222" i="6"/>
  <c r="E222" i="6"/>
  <c r="N222" i="6" s="1"/>
  <c r="N221" i="6"/>
  <c r="M221" i="6"/>
  <c r="L221" i="6"/>
  <c r="K221" i="6"/>
  <c r="J221" i="6"/>
  <c r="I221" i="6"/>
  <c r="H221" i="6"/>
  <c r="G221" i="6"/>
  <c r="F221" i="6"/>
  <c r="E221" i="6"/>
  <c r="M220" i="6"/>
  <c r="L220" i="6"/>
  <c r="K220" i="6"/>
  <c r="J220" i="6"/>
  <c r="I220" i="6"/>
  <c r="H220" i="6"/>
  <c r="G220" i="6"/>
  <c r="F220" i="6"/>
  <c r="E220" i="6"/>
  <c r="N220" i="6" s="1"/>
  <c r="AB219" i="6"/>
  <c r="N219" i="6"/>
  <c r="M219" i="6"/>
  <c r="L219" i="6"/>
  <c r="K219" i="6"/>
  <c r="J219" i="6"/>
  <c r="I219" i="6"/>
  <c r="H219" i="6"/>
  <c r="G219" i="6"/>
  <c r="F219" i="6"/>
  <c r="E219" i="6"/>
  <c r="AC218" i="6"/>
  <c r="AD218" i="6" s="1"/>
  <c r="AB218" i="6"/>
  <c r="W218" i="6"/>
  <c r="M217" i="6"/>
  <c r="L217" i="6"/>
  <c r="K217" i="6"/>
  <c r="J217" i="6"/>
  <c r="I217" i="6"/>
  <c r="H217" i="6"/>
  <c r="G217" i="6"/>
  <c r="F217" i="6"/>
  <c r="E217" i="6"/>
  <c r="N217" i="6" s="1"/>
  <c r="M216" i="6"/>
  <c r="L216" i="6"/>
  <c r="K216" i="6"/>
  <c r="J216" i="6"/>
  <c r="I216" i="6"/>
  <c r="H216" i="6"/>
  <c r="G216" i="6"/>
  <c r="F216" i="6"/>
  <c r="E216" i="6"/>
  <c r="N216" i="6" s="1"/>
  <c r="M215" i="6"/>
  <c r="L215" i="6"/>
  <c r="K215" i="6"/>
  <c r="J215" i="6"/>
  <c r="I215" i="6"/>
  <c r="H215" i="6"/>
  <c r="G215" i="6"/>
  <c r="F215" i="6"/>
  <c r="E215" i="6"/>
  <c r="N215" i="6" s="1"/>
  <c r="AB214" i="6"/>
  <c r="M214" i="6"/>
  <c r="L214" i="6"/>
  <c r="K214" i="6"/>
  <c r="J214" i="6"/>
  <c r="I214" i="6"/>
  <c r="H214" i="6"/>
  <c r="G214" i="6"/>
  <c r="F214" i="6"/>
  <c r="E214" i="6"/>
  <c r="N214" i="6" s="1"/>
  <c r="AC213" i="6"/>
  <c r="AD213" i="6" s="1"/>
  <c r="AB213" i="6"/>
  <c r="W213" i="6"/>
  <c r="N212" i="6"/>
  <c r="M212" i="6"/>
  <c r="L212" i="6"/>
  <c r="K212" i="6"/>
  <c r="J212" i="6"/>
  <c r="I212" i="6"/>
  <c r="H212" i="6"/>
  <c r="G212" i="6"/>
  <c r="F212" i="6"/>
  <c r="E212" i="6"/>
  <c r="M211" i="6"/>
  <c r="L211" i="6"/>
  <c r="K211" i="6"/>
  <c r="J211" i="6"/>
  <c r="I211" i="6"/>
  <c r="H211" i="6"/>
  <c r="G211" i="6"/>
  <c r="F211" i="6"/>
  <c r="E211" i="6"/>
  <c r="N211" i="6" s="1"/>
  <c r="N210" i="6"/>
  <c r="M210" i="6"/>
  <c r="L210" i="6"/>
  <c r="K210" i="6"/>
  <c r="J210" i="6"/>
  <c r="I210" i="6"/>
  <c r="H210" i="6"/>
  <c r="G210" i="6"/>
  <c r="F210" i="6"/>
  <c r="E210" i="6"/>
  <c r="AB209" i="6"/>
  <c r="M209" i="6"/>
  <c r="L209" i="6"/>
  <c r="K209" i="6"/>
  <c r="J209" i="6"/>
  <c r="I209" i="6"/>
  <c r="H209" i="6"/>
  <c r="G209" i="6"/>
  <c r="F209" i="6"/>
  <c r="E209" i="6"/>
  <c r="N209" i="6" s="1"/>
  <c r="AB208" i="6"/>
  <c r="AC208" i="6" s="1"/>
  <c r="AD208" i="6" s="1"/>
  <c r="W208" i="6"/>
  <c r="M207" i="6"/>
  <c r="L207" i="6"/>
  <c r="K207" i="6"/>
  <c r="J207" i="6"/>
  <c r="I207" i="6"/>
  <c r="H207" i="6"/>
  <c r="G207" i="6"/>
  <c r="F207" i="6"/>
  <c r="E207" i="6"/>
  <c r="N207" i="6" s="1"/>
  <c r="N206" i="6"/>
  <c r="M206" i="6"/>
  <c r="L206" i="6"/>
  <c r="K206" i="6"/>
  <c r="J206" i="6"/>
  <c r="I206" i="6"/>
  <c r="H206" i="6"/>
  <c r="G206" i="6"/>
  <c r="F206" i="6"/>
  <c r="E206" i="6"/>
  <c r="M205" i="6"/>
  <c r="L205" i="6"/>
  <c r="K205" i="6"/>
  <c r="J205" i="6"/>
  <c r="I205" i="6"/>
  <c r="H205" i="6"/>
  <c r="G205" i="6"/>
  <c r="F205" i="6"/>
  <c r="E205" i="6"/>
  <c r="N205" i="6" s="1"/>
  <c r="AB204" i="6"/>
  <c r="M204" i="6"/>
  <c r="L204" i="6"/>
  <c r="K204" i="6"/>
  <c r="J204" i="6"/>
  <c r="I204" i="6"/>
  <c r="H204" i="6"/>
  <c r="G204" i="6"/>
  <c r="F204" i="6"/>
  <c r="E204" i="6"/>
  <c r="N204" i="6" s="1"/>
  <c r="AB203" i="6"/>
  <c r="AC203" i="6" s="1"/>
  <c r="AD203" i="6" s="1"/>
  <c r="W203" i="6"/>
  <c r="M202" i="6"/>
  <c r="L202" i="6"/>
  <c r="K202" i="6"/>
  <c r="J202" i="6"/>
  <c r="I202" i="6"/>
  <c r="H202" i="6"/>
  <c r="G202" i="6"/>
  <c r="F202" i="6"/>
  <c r="E202" i="6"/>
  <c r="N202" i="6" s="1"/>
  <c r="M201" i="6"/>
  <c r="L201" i="6"/>
  <c r="K201" i="6"/>
  <c r="J201" i="6"/>
  <c r="I201" i="6"/>
  <c r="H201" i="6"/>
  <c r="G201" i="6"/>
  <c r="F201" i="6"/>
  <c r="E201" i="6"/>
  <c r="N201" i="6" s="1"/>
  <c r="M200" i="6"/>
  <c r="L200" i="6"/>
  <c r="K200" i="6"/>
  <c r="J200" i="6"/>
  <c r="I200" i="6"/>
  <c r="H200" i="6"/>
  <c r="G200" i="6"/>
  <c r="F200" i="6"/>
  <c r="E200" i="6"/>
  <c r="N200" i="6" s="1"/>
  <c r="AB199" i="6"/>
  <c r="N199" i="6"/>
  <c r="M199" i="6"/>
  <c r="L199" i="6"/>
  <c r="K199" i="6"/>
  <c r="J199" i="6"/>
  <c r="I199" i="6"/>
  <c r="H199" i="6"/>
  <c r="G199" i="6"/>
  <c r="F199" i="6"/>
  <c r="E199" i="6"/>
  <c r="AB198" i="6"/>
  <c r="AC198" i="6" s="1"/>
  <c r="AD198" i="6" s="1"/>
  <c r="W198" i="6"/>
  <c r="M197" i="6"/>
  <c r="L197" i="6"/>
  <c r="K197" i="6"/>
  <c r="J197" i="6"/>
  <c r="I197" i="6"/>
  <c r="H197" i="6"/>
  <c r="G197" i="6"/>
  <c r="F197" i="6"/>
  <c r="E197" i="6"/>
  <c r="N197" i="6" s="1"/>
  <c r="M196" i="6"/>
  <c r="L196" i="6"/>
  <c r="K196" i="6"/>
  <c r="J196" i="6"/>
  <c r="I196" i="6"/>
  <c r="H196" i="6"/>
  <c r="G196" i="6"/>
  <c r="F196" i="6"/>
  <c r="E196" i="6"/>
  <c r="N196" i="6" s="1"/>
  <c r="M195" i="6"/>
  <c r="L195" i="6"/>
  <c r="K195" i="6"/>
  <c r="J195" i="6"/>
  <c r="I195" i="6"/>
  <c r="H195" i="6"/>
  <c r="G195" i="6"/>
  <c r="F195" i="6"/>
  <c r="E195" i="6"/>
  <c r="N195" i="6" s="1"/>
  <c r="AB194" i="6"/>
  <c r="M194" i="6"/>
  <c r="L194" i="6"/>
  <c r="K194" i="6"/>
  <c r="J194" i="6"/>
  <c r="I194" i="6"/>
  <c r="H194" i="6"/>
  <c r="G194" i="6"/>
  <c r="F194" i="6"/>
  <c r="E194" i="6"/>
  <c r="N194" i="6" s="1"/>
  <c r="AB193" i="6"/>
  <c r="AC193" i="6" s="1"/>
  <c r="AD193" i="6" s="1"/>
  <c r="W193" i="6"/>
  <c r="M192" i="6"/>
  <c r="L192" i="6"/>
  <c r="K192" i="6"/>
  <c r="J192" i="6"/>
  <c r="I192" i="6"/>
  <c r="H192" i="6"/>
  <c r="G192" i="6"/>
  <c r="F192" i="6"/>
  <c r="E192" i="6"/>
  <c r="N192" i="6" s="1"/>
  <c r="M191" i="6"/>
  <c r="L191" i="6"/>
  <c r="K191" i="6"/>
  <c r="J191" i="6"/>
  <c r="I191" i="6"/>
  <c r="H191" i="6"/>
  <c r="G191" i="6"/>
  <c r="F191" i="6"/>
  <c r="E191" i="6"/>
  <c r="N191" i="6" s="1"/>
  <c r="N190" i="6"/>
  <c r="M190" i="6"/>
  <c r="L190" i="6"/>
  <c r="K190" i="6"/>
  <c r="J190" i="6"/>
  <c r="I190" i="6"/>
  <c r="H190" i="6"/>
  <c r="G190" i="6"/>
  <c r="F190" i="6"/>
  <c r="E190" i="6"/>
  <c r="AB189" i="6"/>
  <c r="M189" i="6"/>
  <c r="L189" i="6"/>
  <c r="K189" i="6"/>
  <c r="J189" i="6"/>
  <c r="I189" i="6"/>
  <c r="H189" i="6"/>
  <c r="G189" i="6"/>
  <c r="F189" i="6"/>
  <c r="E189" i="6"/>
  <c r="N189" i="6" s="1"/>
  <c r="AD188" i="6"/>
  <c r="AC188" i="6"/>
  <c r="AB188" i="6"/>
  <c r="W188" i="6"/>
  <c r="M187" i="6"/>
  <c r="L187" i="6"/>
  <c r="K187" i="6"/>
  <c r="J187" i="6"/>
  <c r="I187" i="6"/>
  <c r="H187" i="6"/>
  <c r="G187" i="6"/>
  <c r="F187" i="6"/>
  <c r="E187" i="6"/>
  <c r="N187" i="6" s="1"/>
  <c r="M186" i="6"/>
  <c r="L186" i="6"/>
  <c r="K186" i="6"/>
  <c r="J186" i="6"/>
  <c r="I186" i="6"/>
  <c r="H186" i="6"/>
  <c r="G186" i="6"/>
  <c r="F186" i="6"/>
  <c r="E186" i="6"/>
  <c r="N186" i="6" s="1"/>
  <c r="M185" i="6"/>
  <c r="L185" i="6"/>
  <c r="K185" i="6"/>
  <c r="J185" i="6"/>
  <c r="I185" i="6"/>
  <c r="H185" i="6"/>
  <c r="G185" i="6"/>
  <c r="F185" i="6"/>
  <c r="E185" i="6"/>
  <c r="N185" i="6" s="1"/>
  <c r="AB184" i="6"/>
  <c r="M184" i="6"/>
  <c r="L184" i="6"/>
  <c r="K184" i="6"/>
  <c r="J184" i="6"/>
  <c r="I184" i="6"/>
  <c r="H184" i="6"/>
  <c r="G184" i="6"/>
  <c r="F184" i="6"/>
  <c r="E184" i="6"/>
  <c r="N184" i="6" s="1"/>
  <c r="AB183" i="6"/>
  <c r="AC183" i="6" s="1"/>
  <c r="AD183" i="6" s="1"/>
  <c r="W183" i="6"/>
  <c r="M182" i="6"/>
  <c r="L182" i="6"/>
  <c r="K182" i="6"/>
  <c r="J182" i="6"/>
  <c r="I182" i="6"/>
  <c r="H182" i="6"/>
  <c r="G182" i="6"/>
  <c r="F182" i="6"/>
  <c r="E182" i="6"/>
  <c r="N182" i="6" s="1"/>
  <c r="M181" i="6"/>
  <c r="L181" i="6"/>
  <c r="K181" i="6"/>
  <c r="J181" i="6"/>
  <c r="I181" i="6"/>
  <c r="H181" i="6"/>
  <c r="G181" i="6"/>
  <c r="F181" i="6"/>
  <c r="E181" i="6"/>
  <c r="N181" i="6" s="1"/>
  <c r="M180" i="6"/>
  <c r="L180" i="6"/>
  <c r="K180" i="6"/>
  <c r="J180" i="6"/>
  <c r="I180" i="6"/>
  <c r="H180" i="6"/>
  <c r="G180" i="6"/>
  <c r="F180" i="6"/>
  <c r="E180" i="6"/>
  <c r="N180" i="6" s="1"/>
  <c r="AB179" i="6"/>
  <c r="M179" i="6"/>
  <c r="L179" i="6"/>
  <c r="K179" i="6"/>
  <c r="J179" i="6"/>
  <c r="I179" i="6"/>
  <c r="H179" i="6"/>
  <c r="G179" i="6"/>
  <c r="F179" i="6"/>
  <c r="E179" i="6"/>
  <c r="N179" i="6" s="1"/>
  <c r="AB178" i="6"/>
  <c r="AC178" i="6" s="1"/>
  <c r="AD178" i="6" s="1"/>
  <c r="W178" i="6"/>
  <c r="M177" i="6"/>
  <c r="L177" i="6"/>
  <c r="K177" i="6"/>
  <c r="J177" i="6"/>
  <c r="I177" i="6"/>
  <c r="H177" i="6"/>
  <c r="G177" i="6"/>
  <c r="F177" i="6"/>
  <c r="E177" i="6"/>
  <c r="N177" i="6" s="1"/>
  <c r="M176" i="6"/>
  <c r="L176" i="6"/>
  <c r="K176" i="6"/>
  <c r="J176" i="6"/>
  <c r="I176" i="6"/>
  <c r="H176" i="6"/>
  <c r="G176" i="6"/>
  <c r="F176" i="6"/>
  <c r="E176" i="6"/>
  <c r="N176" i="6" s="1"/>
  <c r="M175" i="6"/>
  <c r="L175" i="6"/>
  <c r="K175" i="6"/>
  <c r="J175" i="6"/>
  <c r="I175" i="6"/>
  <c r="H175" i="6"/>
  <c r="G175" i="6"/>
  <c r="F175" i="6"/>
  <c r="E175" i="6"/>
  <c r="N175" i="6" s="1"/>
  <c r="AB174" i="6"/>
  <c r="M174" i="6"/>
  <c r="L174" i="6"/>
  <c r="K174" i="6"/>
  <c r="J174" i="6"/>
  <c r="I174" i="6"/>
  <c r="H174" i="6"/>
  <c r="G174" i="6"/>
  <c r="F174" i="6"/>
  <c r="E174" i="6"/>
  <c r="N174" i="6" s="1"/>
  <c r="AB173" i="6"/>
  <c r="AC173" i="6" s="1"/>
  <c r="AD173" i="6" s="1"/>
  <c r="W173" i="6"/>
  <c r="M172" i="6"/>
  <c r="L172" i="6"/>
  <c r="K172" i="6"/>
  <c r="J172" i="6"/>
  <c r="I172" i="6"/>
  <c r="H172" i="6"/>
  <c r="G172" i="6"/>
  <c r="F172" i="6"/>
  <c r="E172" i="6"/>
  <c r="N172" i="6" s="1"/>
  <c r="M171" i="6"/>
  <c r="L171" i="6"/>
  <c r="K171" i="6"/>
  <c r="J171" i="6"/>
  <c r="I171" i="6"/>
  <c r="H171" i="6"/>
  <c r="G171" i="6"/>
  <c r="F171" i="6"/>
  <c r="E171" i="6"/>
  <c r="N171" i="6" s="1"/>
  <c r="M170" i="6"/>
  <c r="L170" i="6"/>
  <c r="K170" i="6"/>
  <c r="J170" i="6"/>
  <c r="I170" i="6"/>
  <c r="H170" i="6"/>
  <c r="G170" i="6"/>
  <c r="F170" i="6"/>
  <c r="E170" i="6"/>
  <c r="N170" i="6" s="1"/>
  <c r="AB169" i="6"/>
  <c r="M169" i="6"/>
  <c r="L169" i="6"/>
  <c r="K169" i="6"/>
  <c r="J169" i="6"/>
  <c r="I169" i="6"/>
  <c r="H169" i="6"/>
  <c r="G169" i="6"/>
  <c r="F169" i="6"/>
  <c r="E169" i="6"/>
  <c r="N169" i="6" s="1"/>
  <c r="AB168" i="6"/>
  <c r="AC168" i="6" s="1"/>
  <c r="AD168" i="6" s="1"/>
  <c r="W168" i="6"/>
  <c r="M167" i="6"/>
  <c r="L167" i="6"/>
  <c r="K167" i="6"/>
  <c r="J167" i="6"/>
  <c r="I167" i="6"/>
  <c r="H167" i="6"/>
  <c r="G167" i="6"/>
  <c r="F167" i="6"/>
  <c r="E167" i="6"/>
  <c r="N167" i="6" s="1"/>
  <c r="M166" i="6"/>
  <c r="L166" i="6"/>
  <c r="K166" i="6"/>
  <c r="J166" i="6"/>
  <c r="I166" i="6"/>
  <c r="H166" i="6"/>
  <c r="G166" i="6"/>
  <c r="F166" i="6"/>
  <c r="E166" i="6"/>
  <c r="N166" i="6" s="1"/>
  <c r="M165" i="6"/>
  <c r="L165" i="6"/>
  <c r="K165" i="6"/>
  <c r="J165" i="6"/>
  <c r="I165" i="6"/>
  <c r="H165" i="6"/>
  <c r="G165" i="6"/>
  <c r="F165" i="6"/>
  <c r="E165" i="6"/>
  <c r="N165" i="6" s="1"/>
  <c r="AB164" i="6"/>
  <c r="M164" i="6"/>
  <c r="L164" i="6"/>
  <c r="K164" i="6"/>
  <c r="J164" i="6"/>
  <c r="I164" i="6"/>
  <c r="H164" i="6"/>
  <c r="G164" i="6"/>
  <c r="F164" i="6"/>
  <c r="E164" i="6"/>
  <c r="N164" i="6" s="1"/>
  <c r="AB163" i="6"/>
  <c r="W163" i="6"/>
  <c r="M162" i="6"/>
  <c r="L162" i="6"/>
  <c r="K162" i="6"/>
  <c r="J162" i="6"/>
  <c r="I162" i="6"/>
  <c r="H162" i="6"/>
  <c r="G162" i="6"/>
  <c r="F162" i="6"/>
  <c r="E162" i="6"/>
  <c r="N162" i="6" s="1"/>
  <c r="M161" i="6"/>
  <c r="L161" i="6"/>
  <c r="K161" i="6"/>
  <c r="J161" i="6"/>
  <c r="I161" i="6"/>
  <c r="H161" i="6"/>
  <c r="G161" i="6"/>
  <c r="F161" i="6"/>
  <c r="E161" i="6"/>
  <c r="N161" i="6" s="1"/>
  <c r="M160" i="6"/>
  <c r="L160" i="6"/>
  <c r="K160" i="6"/>
  <c r="J160" i="6"/>
  <c r="I160" i="6"/>
  <c r="H160" i="6"/>
  <c r="G160" i="6"/>
  <c r="F160" i="6"/>
  <c r="E160" i="6"/>
  <c r="N160" i="6" s="1"/>
  <c r="AB159" i="6"/>
  <c r="M159" i="6"/>
  <c r="L159" i="6"/>
  <c r="K159" i="6"/>
  <c r="J159" i="6"/>
  <c r="I159" i="6"/>
  <c r="H159" i="6"/>
  <c r="G159" i="6"/>
  <c r="F159" i="6"/>
  <c r="E159" i="6"/>
  <c r="N159" i="6" s="1"/>
  <c r="AB158" i="6"/>
  <c r="W158" i="6"/>
  <c r="M157" i="6"/>
  <c r="L157" i="6"/>
  <c r="K157" i="6"/>
  <c r="J157" i="6"/>
  <c r="I157" i="6"/>
  <c r="H157" i="6"/>
  <c r="G157" i="6"/>
  <c r="F157" i="6"/>
  <c r="E157" i="6"/>
  <c r="N157" i="6" s="1"/>
  <c r="M156" i="6"/>
  <c r="L156" i="6"/>
  <c r="K156" i="6"/>
  <c r="J156" i="6"/>
  <c r="I156" i="6"/>
  <c r="H156" i="6"/>
  <c r="G156" i="6"/>
  <c r="F156" i="6"/>
  <c r="E156" i="6"/>
  <c r="N156" i="6" s="1"/>
  <c r="M155" i="6"/>
  <c r="L155" i="6"/>
  <c r="K155" i="6"/>
  <c r="J155" i="6"/>
  <c r="I155" i="6"/>
  <c r="H155" i="6"/>
  <c r="G155" i="6"/>
  <c r="F155" i="6"/>
  <c r="E155" i="6"/>
  <c r="N155" i="6" s="1"/>
  <c r="AB154" i="6"/>
  <c r="M154" i="6"/>
  <c r="L154" i="6"/>
  <c r="K154" i="6"/>
  <c r="J154" i="6"/>
  <c r="I154" i="6"/>
  <c r="H154" i="6"/>
  <c r="G154" i="6"/>
  <c r="F154" i="6"/>
  <c r="E154" i="6"/>
  <c r="N154" i="6" s="1"/>
  <c r="AB153" i="6"/>
  <c r="W153" i="6"/>
  <c r="M152" i="6"/>
  <c r="L152" i="6"/>
  <c r="K152" i="6"/>
  <c r="J152" i="6"/>
  <c r="I152" i="6"/>
  <c r="H152" i="6"/>
  <c r="G152" i="6"/>
  <c r="F152" i="6"/>
  <c r="E152" i="6"/>
  <c r="N152" i="6" s="1"/>
  <c r="M151" i="6"/>
  <c r="L151" i="6"/>
  <c r="K151" i="6"/>
  <c r="J151" i="6"/>
  <c r="I151" i="6"/>
  <c r="H151" i="6"/>
  <c r="G151" i="6"/>
  <c r="F151" i="6"/>
  <c r="E151" i="6"/>
  <c r="N151" i="6" s="1"/>
  <c r="M150" i="6"/>
  <c r="L150" i="6"/>
  <c r="K150" i="6"/>
  <c r="J150" i="6"/>
  <c r="I150" i="6"/>
  <c r="H150" i="6"/>
  <c r="G150" i="6"/>
  <c r="F150" i="6"/>
  <c r="E150" i="6"/>
  <c r="N150" i="6" s="1"/>
  <c r="AB149" i="6"/>
  <c r="M149" i="6"/>
  <c r="L149" i="6"/>
  <c r="K149" i="6"/>
  <c r="J149" i="6"/>
  <c r="I149" i="6"/>
  <c r="H149" i="6"/>
  <c r="G149" i="6"/>
  <c r="F149" i="6"/>
  <c r="E149" i="6"/>
  <c r="N149" i="6" s="1"/>
  <c r="AB148" i="6"/>
  <c r="W148" i="6"/>
  <c r="M147" i="6"/>
  <c r="L147" i="6"/>
  <c r="K147" i="6"/>
  <c r="J147" i="6"/>
  <c r="I147" i="6"/>
  <c r="H147" i="6"/>
  <c r="G147" i="6"/>
  <c r="F147" i="6"/>
  <c r="E147" i="6"/>
  <c r="N147" i="6" s="1"/>
  <c r="M146" i="6"/>
  <c r="L146" i="6"/>
  <c r="K146" i="6"/>
  <c r="J146" i="6"/>
  <c r="I146" i="6"/>
  <c r="H146" i="6"/>
  <c r="G146" i="6"/>
  <c r="F146" i="6"/>
  <c r="E146" i="6"/>
  <c r="N146" i="6" s="1"/>
  <c r="M145" i="6"/>
  <c r="L145" i="6"/>
  <c r="K145" i="6"/>
  <c r="J145" i="6"/>
  <c r="I145" i="6"/>
  <c r="H145" i="6"/>
  <c r="G145" i="6"/>
  <c r="F145" i="6"/>
  <c r="E145" i="6"/>
  <c r="N145" i="6" s="1"/>
  <c r="AB144" i="6"/>
  <c r="M144" i="6"/>
  <c r="L144" i="6"/>
  <c r="K144" i="6"/>
  <c r="J144" i="6"/>
  <c r="I144" i="6"/>
  <c r="H144" i="6"/>
  <c r="G144" i="6"/>
  <c r="F144" i="6"/>
  <c r="E144" i="6"/>
  <c r="N144" i="6" s="1"/>
  <c r="AB143" i="6"/>
  <c r="W143" i="6"/>
  <c r="M142" i="6"/>
  <c r="L142" i="6"/>
  <c r="K142" i="6"/>
  <c r="J142" i="6"/>
  <c r="I142" i="6"/>
  <c r="H142" i="6"/>
  <c r="G142" i="6"/>
  <c r="F142" i="6"/>
  <c r="E142" i="6"/>
  <c r="N142" i="6" s="1"/>
  <c r="M141" i="6"/>
  <c r="L141" i="6"/>
  <c r="K141" i="6"/>
  <c r="J141" i="6"/>
  <c r="I141" i="6"/>
  <c r="H141" i="6"/>
  <c r="G141" i="6"/>
  <c r="F141" i="6"/>
  <c r="E141" i="6"/>
  <c r="N141" i="6" s="1"/>
  <c r="M140" i="6"/>
  <c r="L140" i="6"/>
  <c r="K140" i="6"/>
  <c r="J140" i="6"/>
  <c r="I140" i="6"/>
  <c r="H140" i="6"/>
  <c r="G140" i="6"/>
  <c r="F140" i="6"/>
  <c r="E140" i="6"/>
  <c r="N140" i="6" s="1"/>
  <c r="AB139" i="6"/>
  <c r="M139" i="6"/>
  <c r="L139" i="6"/>
  <c r="K139" i="6"/>
  <c r="J139" i="6"/>
  <c r="I139" i="6"/>
  <c r="H139" i="6"/>
  <c r="G139" i="6"/>
  <c r="F139" i="6"/>
  <c r="E139" i="6"/>
  <c r="N139" i="6" s="1"/>
  <c r="AB138" i="6"/>
  <c r="W138" i="6"/>
  <c r="M137" i="6"/>
  <c r="L137" i="6"/>
  <c r="K137" i="6"/>
  <c r="J137" i="6"/>
  <c r="I137" i="6"/>
  <c r="H137" i="6"/>
  <c r="G137" i="6"/>
  <c r="F137" i="6"/>
  <c r="E137" i="6"/>
  <c r="N137" i="6" s="1"/>
  <c r="M136" i="6"/>
  <c r="L136" i="6"/>
  <c r="K136" i="6"/>
  <c r="J136" i="6"/>
  <c r="I136" i="6"/>
  <c r="H136" i="6"/>
  <c r="G136" i="6"/>
  <c r="F136" i="6"/>
  <c r="E136" i="6"/>
  <c r="N136" i="6" s="1"/>
  <c r="M135" i="6"/>
  <c r="L135" i="6"/>
  <c r="K135" i="6"/>
  <c r="J135" i="6"/>
  <c r="I135" i="6"/>
  <c r="H135" i="6"/>
  <c r="G135" i="6"/>
  <c r="F135" i="6"/>
  <c r="E135" i="6"/>
  <c r="N135" i="6" s="1"/>
  <c r="AB134" i="6"/>
  <c r="M134" i="6"/>
  <c r="L134" i="6"/>
  <c r="K134" i="6"/>
  <c r="J134" i="6"/>
  <c r="I134" i="6"/>
  <c r="H134" i="6"/>
  <c r="G134" i="6"/>
  <c r="F134" i="6"/>
  <c r="E134" i="6"/>
  <c r="N134" i="6" s="1"/>
  <c r="AB133" i="6"/>
  <c r="W133" i="6"/>
  <c r="M132" i="6"/>
  <c r="L132" i="6"/>
  <c r="K132" i="6"/>
  <c r="J132" i="6"/>
  <c r="I132" i="6"/>
  <c r="H132" i="6"/>
  <c r="G132" i="6"/>
  <c r="F132" i="6"/>
  <c r="E132" i="6"/>
  <c r="N132" i="6" s="1"/>
  <c r="M131" i="6"/>
  <c r="L131" i="6"/>
  <c r="K131" i="6"/>
  <c r="J131" i="6"/>
  <c r="I131" i="6"/>
  <c r="H131" i="6"/>
  <c r="G131" i="6"/>
  <c r="F131" i="6"/>
  <c r="E131" i="6"/>
  <c r="N131" i="6" s="1"/>
  <c r="M130" i="6"/>
  <c r="L130" i="6"/>
  <c r="K130" i="6"/>
  <c r="J130" i="6"/>
  <c r="I130" i="6"/>
  <c r="H130" i="6"/>
  <c r="G130" i="6"/>
  <c r="F130" i="6"/>
  <c r="E130" i="6"/>
  <c r="N130" i="6" s="1"/>
  <c r="AB129" i="6"/>
  <c r="M129" i="6"/>
  <c r="L129" i="6"/>
  <c r="K129" i="6"/>
  <c r="J129" i="6"/>
  <c r="I129" i="6"/>
  <c r="H129" i="6"/>
  <c r="G129" i="6"/>
  <c r="F129" i="6"/>
  <c r="E129" i="6"/>
  <c r="N129" i="6" s="1"/>
  <c r="AB128" i="6"/>
  <c r="AC128" i="6" s="1"/>
  <c r="W128" i="6"/>
  <c r="M127" i="6"/>
  <c r="L127" i="6"/>
  <c r="K127" i="6"/>
  <c r="J127" i="6"/>
  <c r="I127" i="6"/>
  <c r="H127" i="6"/>
  <c r="G127" i="6"/>
  <c r="F127" i="6"/>
  <c r="E127" i="6"/>
  <c r="N127" i="6" s="1"/>
  <c r="M126" i="6"/>
  <c r="L126" i="6"/>
  <c r="K126" i="6"/>
  <c r="J126" i="6"/>
  <c r="I126" i="6"/>
  <c r="H126" i="6"/>
  <c r="G126" i="6"/>
  <c r="F126" i="6"/>
  <c r="E126" i="6"/>
  <c r="N126" i="6" s="1"/>
  <c r="M125" i="6"/>
  <c r="L125" i="6"/>
  <c r="K125" i="6"/>
  <c r="J125" i="6"/>
  <c r="I125" i="6"/>
  <c r="H125" i="6"/>
  <c r="G125" i="6"/>
  <c r="F125" i="6"/>
  <c r="E125" i="6"/>
  <c r="N125" i="6" s="1"/>
  <c r="AB124" i="6"/>
  <c r="M124" i="6"/>
  <c r="L124" i="6"/>
  <c r="K124" i="6"/>
  <c r="J124" i="6"/>
  <c r="I124" i="6"/>
  <c r="H124" i="6"/>
  <c r="G124" i="6"/>
  <c r="F124" i="6"/>
  <c r="E124" i="6"/>
  <c r="N124" i="6" s="1"/>
  <c r="AB123" i="6"/>
  <c r="W123" i="6"/>
  <c r="M122" i="6"/>
  <c r="L122" i="6"/>
  <c r="K122" i="6"/>
  <c r="J122" i="6"/>
  <c r="I122" i="6"/>
  <c r="H122" i="6"/>
  <c r="G122" i="6"/>
  <c r="F122" i="6"/>
  <c r="E122" i="6"/>
  <c r="N122" i="6" s="1"/>
  <c r="M121" i="6"/>
  <c r="L121" i="6"/>
  <c r="K121" i="6"/>
  <c r="J121" i="6"/>
  <c r="I121" i="6"/>
  <c r="H121" i="6"/>
  <c r="G121" i="6"/>
  <c r="F121" i="6"/>
  <c r="E121" i="6"/>
  <c r="N121" i="6" s="1"/>
  <c r="M120" i="6"/>
  <c r="L120" i="6"/>
  <c r="K120" i="6"/>
  <c r="J120" i="6"/>
  <c r="I120" i="6"/>
  <c r="H120" i="6"/>
  <c r="G120" i="6"/>
  <c r="F120" i="6"/>
  <c r="E120" i="6"/>
  <c r="N120" i="6" s="1"/>
  <c r="AB119" i="6"/>
  <c r="M119" i="6"/>
  <c r="L119" i="6"/>
  <c r="K119" i="6"/>
  <c r="J119" i="6"/>
  <c r="I119" i="6"/>
  <c r="H119" i="6"/>
  <c r="G119" i="6"/>
  <c r="F119" i="6"/>
  <c r="E119" i="6"/>
  <c r="N119" i="6" s="1"/>
  <c r="AB118" i="6"/>
  <c r="AC118" i="6" s="1"/>
  <c r="W118" i="6"/>
  <c r="M117" i="6"/>
  <c r="L117" i="6"/>
  <c r="K117" i="6"/>
  <c r="J117" i="6"/>
  <c r="I117" i="6"/>
  <c r="H117" i="6"/>
  <c r="G117" i="6"/>
  <c r="F117" i="6"/>
  <c r="E117" i="6"/>
  <c r="N117" i="6" s="1"/>
  <c r="M116" i="6"/>
  <c r="L116" i="6"/>
  <c r="K116" i="6"/>
  <c r="J116" i="6"/>
  <c r="I116" i="6"/>
  <c r="H116" i="6"/>
  <c r="G116" i="6"/>
  <c r="F116" i="6"/>
  <c r="E116" i="6"/>
  <c r="N116" i="6" s="1"/>
  <c r="M115" i="6"/>
  <c r="L115" i="6"/>
  <c r="K115" i="6"/>
  <c r="J115" i="6"/>
  <c r="I115" i="6"/>
  <c r="H115" i="6"/>
  <c r="G115" i="6"/>
  <c r="F115" i="6"/>
  <c r="E115" i="6"/>
  <c r="N115" i="6" s="1"/>
  <c r="AB114" i="6"/>
  <c r="M114" i="6"/>
  <c r="L114" i="6"/>
  <c r="K114" i="6"/>
  <c r="J114" i="6"/>
  <c r="I114" i="6"/>
  <c r="H114" i="6"/>
  <c r="G114" i="6"/>
  <c r="F114" i="6"/>
  <c r="E114" i="6"/>
  <c r="N114" i="6" s="1"/>
  <c r="AB113" i="6"/>
  <c r="W113" i="6"/>
  <c r="M112" i="6"/>
  <c r="L112" i="6"/>
  <c r="K112" i="6"/>
  <c r="J112" i="6"/>
  <c r="I112" i="6"/>
  <c r="H112" i="6"/>
  <c r="G112" i="6"/>
  <c r="F112" i="6"/>
  <c r="E112" i="6"/>
  <c r="N112" i="6" s="1"/>
  <c r="M111" i="6"/>
  <c r="L111" i="6"/>
  <c r="K111" i="6"/>
  <c r="J111" i="6"/>
  <c r="I111" i="6"/>
  <c r="H111" i="6"/>
  <c r="G111" i="6"/>
  <c r="F111" i="6"/>
  <c r="E111" i="6"/>
  <c r="N111" i="6" s="1"/>
  <c r="M110" i="6"/>
  <c r="L110" i="6"/>
  <c r="K110" i="6"/>
  <c r="J110" i="6"/>
  <c r="I110" i="6"/>
  <c r="H110" i="6"/>
  <c r="G110" i="6"/>
  <c r="F110" i="6"/>
  <c r="E110" i="6"/>
  <c r="N110" i="6" s="1"/>
  <c r="AB109" i="6"/>
  <c r="M109" i="6"/>
  <c r="L109" i="6"/>
  <c r="K109" i="6"/>
  <c r="J109" i="6"/>
  <c r="I109" i="6"/>
  <c r="H109" i="6"/>
  <c r="G109" i="6"/>
  <c r="F109" i="6"/>
  <c r="E109" i="6"/>
  <c r="N109" i="6" s="1"/>
  <c r="AB108" i="6"/>
  <c r="W108" i="6"/>
  <c r="M107" i="6"/>
  <c r="L107" i="6"/>
  <c r="K107" i="6"/>
  <c r="J107" i="6"/>
  <c r="I107" i="6"/>
  <c r="H107" i="6"/>
  <c r="G107" i="6"/>
  <c r="F107" i="6"/>
  <c r="E107" i="6"/>
  <c r="N107" i="6" s="1"/>
  <c r="M106" i="6"/>
  <c r="L106" i="6"/>
  <c r="K106" i="6"/>
  <c r="J106" i="6"/>
  <c r="I106" i="6"/>
  <c r="H106" i="6"/>
  <c r="G106" i="6"/>
  <c r="F106" i="6"/>
  <c r="E106" i="6"/>
  <c r="N106" i="6" s="1"/>
  <c r="M105" i="6"/>
  <c r="L105" i="6"/>
  <c r="K105" i="6"/>
  <c r="J105" i="6"/>
  <c r="I105" i="6"/>
  <c r="H105" i="6"/>
  <c r="G105" i="6"/>
  <c r="F105" i="6"/>
  <c r="E105" i="6"/>
  <c r="N105" i="6" s="1"/>
  <c r="AB104" i="6"/>
  <c r="M104" i="6"/>
  <c r="L104" i="6"/>
  <c r="K104" i="6"/>
  <c r="J104" i="6"/>
  <c r="I104" i="6"/>
  <c r="H104" i="6"/>
  <c r="G104" i="6"/>
  <c r="F104" i="6"/>
  <c r="E104" i="6"/>
  <c r="N104" i="6" s="1"/>
  <c r="AB103" i="6"/>
  <c r="AC103" i="6" s="1"/>
  <c r="W103" i="6"/>
  <c r="M102" i="6"/>
  <c r="L102" i="6"/>
  <c r="K102" i="6"/>
  <c r="J102" i="6"/>
  <c r="I102" i="6"/>
  <c r="H102" i="6"/>
  <c r="G102" i="6"/>
  <c r="F102" i="6"/>
  <c r="E102" i="6"/>
  <c r="N102" i="6" s="1"/>
  <c r="M101" i="6"/>
  <c r="L101" i="6"/>
  <c r="K101" i="6"/>
  <c r="J101" i="6"/>
  <c r="I101" i="6"/>
  <c r="H101" i="6"/>
  <c r="G101" i="6"/>
  <c r="F101" i="6"/>
  <c r="E101" i="6"/>
  <c r="N101" i="6" s="1"/>
  <c r="M100" i="6"/>
  <c r="L100" i="6"/>
  <c r="K100" i="6"/>
  <c r="J100" i="6"/>
  <c r="I100" i="6"/>
  <c r="H100" i="6"/>
  <c r="G100" i="6"/>
  <c r="F100" i="6"/>
  <c r="E100" i="6"/>
  <c r="N100" i="6" s="1"/>
  <c r="AB99" i="6"/>
  <c r="M99" i="6"/>
  <c r="L99" i="6"/>
  <c r="K99" i="6"/>
  <c r="J99" i="6"/>
  <c r="I99" i="6"/>
  <c r="H99" i="6"/>
  <c r="G99" i="6"/>
  <c r="F99" i="6"/>
  <c r="E99" i="6"/>
  <c r="N99" i="6" s="1"/>
  <c r="AB98" i="6"/>
  <c r="W98" i="6"/>
  <c r="M97" i="6"/>
  <c r="L97" i="6"/>
  <c r="K97" i="6"/>
  <c r="J97" i="6"/>
  <c r="I97" i="6"/>
  <c r="H97" i="6"/>
  <c r="G97" i="6"/>
  <c r="F97" i="6"/>
  <c r="E97" i="6"/>
  <c r="N97" i="6" s="1"/>
  <c r="M96" i="6"/>
  <c r="L96" i="6"/>
  <c r="K96" i="6"/>
  <c r="J96" i="6"/>
  <c r="I96" i="6"/>
  <c r="H96" i="6"/>
  <c r="G96" i="6"/>
  <c r="F96" i="6"/>
  <c r="E96" i="6"/>
  <c r="N96" i="6" s="1"/>
  <c r="M95" i="6"/>
  <c r="L95" i="6"/>
  <c r="K95" i="6"/>
  <c r="J95" i="6"/>
  <c r="I95" i="6"/>
  <c r="H95" i="6"/>
  <c r="G95" i="6"/>
  <c r="F95" i="6"/>
  <c r="E95" i="6"/>
  <c r="N95" i="6" s="1"/>
  <c r="AB94" i="6"/>
  <c r="M94" i="6"/>
  <c r="L94" i="6"/>
  <c r="K94" i="6"/>
  <c r="J94" i="6"/>
  <c r="I94" i="6"/>
  <c r="H94" i="6"/>
  <c r="G94" i="6"/>
  <c r="F94" i="6"/>
  <c r="E94" i="6"/>
  <c r="N94" i="6" s="1"/>
  <c r="AB93" i="6"/>
  <c r="W93" i="6"/>
  <c r="M92" i="6"/>
  <c r="L92" i="6"/>
  <c r="K92" i="6"/>
  <c r="J92" i="6"/>
  <c r="I92" i="6"/>
  <c r="H92" i="6"/>
  <c r="G92" i="6"/>
  <c r="F92" i="6"/>
  <c r="E92" i="6"/>
  <c r="N92" i="6" s="1"/>
  <c r="M91" i="6"/>
  <c r="L91" i="6"/>
  <c r="K91" i="6"/>
  <c r="J91" i="6"/>
  <c r="I91" i="6"/>
  <c r="H91" i="6"/>
  <c r="G91" i="6"/>
  <c r="F91" i="6"/>
  <c r="E91" i="6"/>
  <c r="N91" i="6" s="1"/>
  <c r="M90" i="6"/>
  <c r="L90" i="6"/>
  <c r="K90" i="6"/>
  <c r="J90" i="6"/>
  <c r="I90" i="6"/>
  <c r="H90" i="6"/>
  <c r="G90" i="6"/>
  <c r="F90" i="6"/>
  <c r="E90" i="6"/>
  <c r="N90" i="6" s="1"/>
  <c r="AB89" i="6"/>
  <c r="M89" i="6"/>
  <c r="L89" i="6"/>
  <c r="K89" i="6"/>
  <c r="J89" i="6"/>
  <c r="I89" i="6"/>
  <c r="H89" i="6"/>
  <c r="G89" i="6"/>
  <c r="F89" i="6"/>
  <c r="E89" i="6"/>
  <c r="N89" i="6" s="1"/>
  <c r="AB88" i="6"/>
  <c r="W88" i="6"/>
  <c r="M87" i="6"/>
  <c r="L87" i="6"/>
  <c r="K87" i="6"/>
  <c r="J87" i="6"/>
  <c r="I87" i="6"/>
  <c r="H87" i="6"/>
  <c r="G87" i="6"/>
  <c r="F87" i="6"/>
  <c r="E87" i="6"/>
  <c r="N87" i="6" s="1"/>
  <c r="M86" i="6"/>
  <c r="L86" i="6"/>
  <c r="K86" i="6"/>
  <c r="J86" i="6"/>
  <c r="I86" i="6"/>
  <c r="H86" i="6"/>
  <c r="G86" i="6"/>
  <c r="F86" i="6"/>
  <c r="E86" i="6"/>
  <c r="N86" i="6" s="1"/>
  <c r="M85" i="6"/>
  <c r="L85" i="6"/>
  <c r="K85" i="6"/>
  <c r="J85" i="6"/>
  <c r="I85" i="6"/>
  <c r="H85" i="6"/>
  <c r="G85" i="6"/>
  <c r="F85" i="6"/>
  <c r="E85" i="6"/>
  <c r="N85" i="6" s="1"/>
  <c r="AB84" i="6"/>
  <c r="M84" i="6"/>
  <c r="L84" i="6"/>
  <c r="K84" i="6"/>
  <c r="J84" i="6"/>
  <c r="I84" i="6"/>
  <c r="H84" i="6"/>
  <c r="G84" i="6"/>
  <c r="F84" i="6"/>
  <c r="E84" i="6"/>
  <c r="N84" i="6" s="1"/>
  <c r="AB83" i="6"/>
  <c r="W83" i="6"/>
  <c r="M82" i="6"/>
  <c r="L82" i="6"/>
  <c r="K82" i="6"/>
  <c r="J82" i="6"/>
  <c r="I82" i="6"/>
  <c r="H82" i="6"/>
  <c r="G82" i="6"/>
  <c r="F82" i="6"/>
  <c r="E82" i="6"/>
  <c r="N82" i="6" s="1"/>
  <c r="M81" i="6"/>
  <c r="L81" i="6"/>
  <c r="K81" i="6"/>
  <c r="J81" i="6"/>
  <c r="I81" i="6"/>
  <c r="H81" i="6"/>
  <c r="G81" i="6"/>
  <c r="F81" i="6"/>
  <c r="E81" i="6"/>
  <c r="N81" i="6" s="1"/>
  <c r="M80" i="6"/>
  <c r="L80" i="6"/>
  <c r="K80" i="6"/>
  <c r="J80" i="6"/>
  <c r="I80" i="6"/>
  <c r="H80" i="6"/>
  <c r="G80" i="6"/>
  <c r="F80" i="6"/>
  <c r="E80" i="6"/>
  <c r="N80" i="6" s="1"/>
  <c r="AB79" i="6"/>
  <c r="M79" i="6"/>
  <c r="L79" i="6"/>
  <c r="K79" i="6"/>
  <c r="J79" i="6"/>
  <c r="I79" i="6"/>
  <c r="H79" i="6"/>
  <c r="G79" i="6"/>
  <c r="F79" i="6"/>
  <c r="E79" i="6"/>
  <c r="N79" i="6" s="1"/>
  <c r="AB78" i="6"/>
  <c r="W78" i="6"/>
  <c r="M77" i="6"/>
  <c r="L77" i="6"/>
  <c r="K77" i="6"/>
  <c r="J77" i="6"/>
  <c r="I77" i="6"/>
  <c r="H77" i="6"/>
  <c r="G77" i="6"/>
  <c r="F77" i="6"/>
  <c r="E77" i="6"/>
  <c r="N77" i="6" s="1"/>
  <c r="M76" i="6"/>
  <c r="L76" i="6"/>
  <c r="K76" i="6"/>
  <c r="J76" i="6"/>
  <c r="I76" i="6"/>
  <c r="H76" i="6"/>
  <c r="G76" i="6"/>
  <c r="F76" i="6"/>
  <c r="E76" i="6"/>
  <c r="N76" i="6" s="1"/>
  <c r="M75" i="6"/>
  <c r="L75" i="6"/>
  <c r="K75" i="6"/>
  <c r="J75" i="6"/>
  <c r="I75" i="6"/>
  <c r="H75" i="6"/>
  <c r="G75" i="6"/>
  <c r="F75" i="6"/>
  <c r="E75" i="6"/>
  <c r="N75" i="6" s="1"/>
  <c r="AB74" i="6"/>
  <c r="M74" i="6"/>
  <c r="L74" i="6"/>
  <c r="K74" i="6"/>
  <c r="J74" i="6"/>
  <c r="I74" i="6"/>
  <c r="H74" i="6"/>
  <c r="G74" i="6"/>
  <c r="F74" i="6"/>
  <c r="E74" i="6"/>
  <c r="N74" i="6" s="1"/>
  <c r="AB73" i="6"/>
  <c r="AC73" i="6" s="1"/>
  <c r="W73" i="6"/>
  <c r="M72" i="6"/>
  <c r="L72" i="6"/>
  <c r="K72" i="6"/>
  <c r="J72" i="6"/>
  <c r="I72" i="6"/>
  <c r="H72" i="6"/>
  <c r="G72" i="6"/>
  <c r="F72" i="6"/>
  <c r="E72" i="6"/>
  <c r="N72" i="6" s="1"/>
  <c r="M71" i="6"/>
  <c r="L71" i="6"/>
  <c r="K71" i="6"/>
  <c r="J71" i="6"/>
  <c r="I71" i="6"/>
  <c r="H71" i="6"/>
  <c r="G71" i="6"/>
  <c r="F71" i="6"/>
  <c r="E71" i="6"/>
  <c r="N71" i="6" s="1"/>
  <c r="M70" i="6"/>
  <c r="L70" i="6"/>
  <c r="K70" i="6"/>
  <c r="J70" i="6"/>
  <c r="I70" i="6"/>
  <c r="H70" i="6"/>
  <c r="G70" i="6"/>
  <c r="F70" i="6"/>
  <c r="E70" i="6"/>
  <c r="N70" i="6" s="1"/>
  <c r="AB69" i="6"/>
  <c r="M69" i="6"/>
  <c r="L69" i="6"/>
  <c r="K69" i="6"/>
  <c r="J69" i="6"/>
  <c r="I69" i="6"/>
  <c r="H69" i="6"/>
  <c r="G69" i="6"/>
  <c r="F69" i="6"/>
  <c r="E69" i="6"/>
  <c r="N69" i="6" s="1"/>
  <c r="AB68" i="6"/>
  <c r="W68" i="6"/>
  <c r="M67" i="6"/>
  <c r="L67" i="6"/>
  <c r="K67" i="6"/>
  <c r="J67" i="6"/>
  <c r="I67" i="6"/>
  <c r="H67" i="6"/>
  <c r="G67" i="6"/>
  <c r="F67" i="6"/>
  <c r="E67" i="6"/>
  <c r="N67" i="6" s="1"/>
  <c r="M66" i="6"/>
  <c r="L66" i="6"/>
  <c r="K66" i="6"/>
  <c r="J66" i="6"/>
  <c r="I66" i="6"/>
  <c r="H66" i="6"/>
  <c r="G66" i="6"/>
  <c r="F66" i="6"/>
  <c r="E66" i="6"/>
  <c r="N66" i="6" s="1"/>
  <c r="M65" i="6"/>
  <c r="L65" i="6"/>
  <c r="K65" i="6"/>
  <c r="J65" i="6"/>
  <c r="I65" i="6"/>
  <c r="H65" i="6"/>
  <c r="G65" i="6"/>
  <c r="F65" i="6"/>
  <c r="E65" i="6"/>
  <c r="N65" i="6" s="1"/>
  <c r="AB64" i="6"/>
  <c r="M64" i="6"/>
  <c r="L64" i="6"/>
  <c r="K64" i="6"/>
  <c r="J64" i="6"/>
  <c r="I64" i="6"/>
  <c r="H64" i="6"/>
  <c r="G64" i="6"/>
  <c r="F64" i="6"/>
  <c r="E64" i="6"/>
  <c r="N64" i="6" s="1"/>
  <c r="AB63" i="6"/>
  <c r="W63" i="6"/>
  <c r="M62" i="6"/>
  <c r="L62" i="6"/>
  <c r="K62" i="6"/>
  <c r="J62" i="6"/>
  <c r="I62" i="6"/>
  <c r="H62" i="6"/>
  <c r="G62" i="6"/>
  <c r="F62" i="6"/>
  <c r="E62" i="6"/>
  <c r="N62" i="6" s="1"/>
  <c r="M61" i="6"/>
  <c r="L61" i="6"/>
  <c r="K61" i="6"/>
  <c r="J61" i="6"/>
  <c r="I61" i="6"/>
  <c r="H61" i="6"/>
  <c r="G61" i="6"/>
  <c r="F61" i="6"/>
  <c r="E61" i="6"/>
  <c r="N61" i="6" s="1"/>
  <c r="M60" i="6"/>
  <c r="L60" i="6"/>
  <c r="K60" i="6"/>
  <c r="J60" i="6"/>
  <c r="I60" i="6"/>
  <c r="H60" i="6"/>
  <c r="G60" i="6"/>
  <c r="F60" i="6"/>
  <c r="E60" i="6"/>
  <c r="N60" i="6" s="1"/>
  <c r="AB59" i="6"/>
  <c r="M59" i="6"/>
  <c r="L59" i="6"/>
  <c r="K59" i="6"/>
  <c r="J59" i="6"/>
  <c r="I59" i="6"/>
  <c r="H59" i="6"/>
  <c r="G59" i="6"/>
  <c r="F59" i="6"/>
  <c r="E59" i="6"/>
  <c r="N59" i="6" s="1"/>
  <c r="AB58" i="6"/>
  <c r="W58" i="6"/>
  <c r="M57" i="6"/>
  <c r="L57" i="6"/>
  <c r="K57" i="6"/>
  <c r="J57" i="6"/>
  <c r="I57" i="6"/>
  <c r="H57" i="6"/>
  <c r="G57" i="6"/>
  <c r="F57" i="6"/>
  <c r="E57" i="6"/>
  <c r="N57" i="6" s="1"/>
  <c r="M56" i="6"/>
  <c r="L56" i="6"/>
  <c r="K56" i="6"/>
  <c r="J56" i="6"/>
  <c r="I56" i="6"/>
  <c r="H56" i="6"/>
  <c r="G56" i="6"/>
  <c r="F56" i="6"/>
  <c r="E56" i="6"/>
  <c r="N56" i="6" s="1"/>
  <c r="M55" i="6"/>
  <c r="L55" i="6"/>
  <c r="K55" i="6"/>
  <c r="J55" i="6"/>
  <c r="I55" i="6"/>
  <c r="H55" i="6"/>
  <c r="G55" i="6"/>
  <c r="F55" i="6"/>
  <c r="E55" i="6"/>
  <c r="N55" i="6" s="1"/>
  <c r="AB54" i="6"/>
  <c r="M54" i="6"/>
  <c r="L54" i="6"/>
  <c r="K54" i="6"/>
  <c r="J54" i="6"/>
  <c r="I54" i="6"/>
  <c r="H54" i="6"/>
  <c r="G54" i="6"/>
  <c r="F54" i="6"/>
  <c r="E54" i="6"/>
  <c r="N54" i="6" s="1"/>
  <c r="AB53" i="6"/>
  <c r="W53" i="6"/>
  <c r="M52" i="6"/>
  <c r="L52" i="6"/>
  <c r="K52" i="6"/>
  <c r="J52" i="6"/>
  <c r="I52" i="6"/>
  <c r="H52" i="6"/>
  <c r="G52" i="6"/>
  <c r="F52" i="6"/>
  <c r="E52" i="6"/>
  <c r="N52" i="6" s="1"/>
  <c r="M51" i="6"/>
  <c r="L51" i="6"/>
  <c r="K51" i="6"/>
  <c r="J51" i="6"/>
  <c r="I51" i="6"/>
  <c r="H51" i="6"/>
  <c r="G51" i="6"/>
  <c r="F51" i="6"/>
  <c r="E51" i="6"/>
  <c r="N51" i="6" s="1"/>
  <c r="M50" i="6"/>
  <c r="L50" i="6"/>
  <c r="K50" i="6"/>
  <c r="J50" i="6"/>
  <c r="I50" i="6"/>
  <c r="H50" i="6"/>
  <c r="G50" i="6"/>
  <c r="F50" i="6"/>
  <c r="E50" i="6"/>
  <c r="N50" i="6" s="1"/>
  <c r="AB49" i="6"/>
  <c r="M49" i="6"/>
  <c r="L49" i="6"/>
  <c r="K49" i="6"/>
  <c r="J49" i="6"/>
  <c r="I49" i="6"/>
  <c r="H49" i="6"/>
  <c r="G49" i="6"/>
  <c r="F49" i="6"/>
  <c r="E49" i="6"/>
  <c r="N49" i="6" s="1"/>
  <c r="AB48" i="6"/>
  <c r="W48" i="6"/>
  <c r="M47" i="6"/>
  <c r="L47" i="6"/>
  <c r="K47" i="6"/>
  <c r="J47" i="6"/>
  <c r="I47" i="6"/>
  <c r="H47" i="6"/>
  <c r="G47" i="6"/>
  <c r="F47" i="6"/>
  <c r="E47" i="6"/>
  <c r="N47" i="6" s="1"/>
  <c r="M46" i="6"/>
  <c r="L46" i="6"/>
  <c r="K46" i="6"/>
  <c r="J46" i="6"/>
  <c r="I46" i="6"/>
  <c r="H46" i="6"/>
  <c r="G46" i="6"/>
  <c r="F46" i="6"/>
  <c r="E46" i="6"/>
  <c r="N46" i="6" s="1"/>
  <c r="M45" i="6"/>
  <c r="L45" i="6"/>
  <c r="K45" i="6"/>
  <c r="J45" i="6"/>
  <c r="I45" i="6"/>
  <c r="H45" i="6"/>
  <c r="G45" i="6"/>
  <c r="F45" i="6"/>
  <c r="E45" i="6"/>
  <c r="N45" i="6" s="1"/>
  <c r="AB44" i="6"/>
  <c r="M44" i="6"/>
  <c r="L44" i="6"/>
  <c r="K44" i="6"/>
  <c r="J44" i="6"/>
  <c r="I44" i="6"/>
  <c r="H44" i="6"/>
  <c r="G44" i="6"/>
  <c r="F44" i="6"/>
  <c r="E44" i="6"/>
  <c r="N44" i="6" s="1"/>
  <c r="AB43" i="6"/>
  <c r="W43" i="6"/>
  <c r="M42" i="6"/>
  <c r="L42" i="6"/>
  <c r="K42" i="6"/>
  <c r="J42" i="6"/>
  <c r="I42" i="6"/>
  <c r="H42" i="6"/>
  <c r="G42" i="6"/>
  <c r="F42" i="6"/>
  <c r="E42" i="6"/>
  <c r="N42" i="6" s="1"/>
  <c r="M41" i="6"/>
  <c r="L41" i="6"/>
  <c r="K41" i="6"/>
  <c r="J41" i="6"/>
  <c r="I41" i="6"/>
  <c r="H41" i="6"/>
  <c r="G41" i="6"/>
  <c r="F41" i="6"/>
  <c r="E41" i="6"/>
  <c r="N41" i="6" s="1"/>
  <c r="M40" i="6"/>
  <c r="L40" i="6"/>
  <c r="K40" i="6"/>
  <c r="J40" i="6"/>
  <c r="I40" i="6"/>
  <c r="H40" i="6"/>
  <c r="G40" i="6"/>
  <c r="F40" i="6"/>
  <c r="E40" i="6"/>
  <c r="N40" i="6" s="1"/>
  <c r="AB39" i="6"/>
  <c r="M39" i="6"/>
  <c r="L39" i="6"/>
  <c r="K39" i="6"/>
  <c r="J39" i="6"/>
  <c r="I39" i="6"/>
  <c r="H39" i="6"/>
  <c r="G39" i="6"/>
  <c r="F39" i="6"/>
  <c r="E39" i="6"/>
  <c r="N39" i="6" s="1"/>
  <c r="AB38" i="6"/>
  <c r="W38" i="6"/>
  <c r="M37" i="6"/>
  <c r="L37" i="6"/>
  <c r="K37" i="6"/>
  <c r="J37" i="6"/>
  <c r="I37" i="6"/>
  <c r="H37" i="6"/>
  <c r="G37" i="6"/>
  <c r="F37" i="6"/>
  <c r="E37" i="6"/>
  <c r="M36" i="6"/>
  <c r="L36" i="6"/>
  <c r="K36" i="6"/>
  <c r="J36" i="6"/>
  <c r="I36" i="6"/>
  <c r="H36" i="6"/>
  <c r="G36" i="6"/>
  <c r="F36" i="6"/>
  <c r="E36" i="6"/>
  <c r="M35" i="6"/>
  <c r="L35" i="6"/>
  <c r="K35" i="6"/>
  <c r="J35" i="6"/>
  <c r="I35" i="6"/>
  <c r="H35" i="6"/>
  <c r="G35" i="6"/>
  <c r="F35" i="6"/>
  <c r="E35" i="6"/>
  <c r="AB34" i="6"/>
  <c r="M34" i="6"/>
  <c r="L34" i="6"/>
  <c r="K34" i="6"/>
  <c r="J34" i="6"/>
  <c r="I34" i="6"/>
  <c r="H34" i="6"/>
  <c r="G34" i="6"/>
  <c r="F34" i="6"/>
  <c r="E34" i="6"/>
  <c r="N34" i="6" s="1"/>
  <c r="AB33" i="6"/>
  <c r="W33" i="6"/>
  <c r="M32" i="6"/>
  <c r="L32" i="6"/>
  <c r="K32" i="6"/>
  <c r="J32" i="6"/>
  <c r="I32" i="6"/>
  <c r="H32" i="6"/>
  <c r="G32" i="6"/>
  <c r="F32" i="6"/>
  <c r="E32" i="6"/>
  <c r="N32" i="6" s="1"/>
  <c r="M31" i="6"/>
  <c r="L31" i="6"/>
  <c r="K31" i="6"/>
  <c r="J31" i="6"/>
  <c r="I31" i="6"/>
  <c r="H31" i="6"/>
  <c r="G31" i="6"/>
  <c r="F31" i="6"/>
  <c r="E31" i="6"/>
  <c r="N31" i="6" s="1"/>
  <c r="M30" i="6"/>
  <c r="L30" i="6"/>
  <c r="K30" i="6"/>
  <c r="J30" i="6"/>
  <c r="I30" i="6"/>
  <c r="H30" i="6"/>
  <c r="G30" i="6"/>
  <c r="F30" i="6"/>
  <c r="E30" i="6"/>
  <c r="N30" i="6" s="1"/>
  <c r="AB29" i="6"/>
  <c r="M29" i="6"/>
  <c r="L29" i="6"/>
  <c r="K29" i="6"/>
  <c r="J29" i="6"/>
  <c r="I29" i="6"/>
  <c r="H29" i="6"/>
  <c r="G29" i="6"/>
  <c r="F29" i="6"/>
  <c r="E29" i="6"/>
  <c r="N29" i="6" s="1"/>
  <c r="AB28" i="6"/>
  <c r="W28" i="6"/>
  <c r="M27" i="6"/>
  <c r="L27" i="6"/>
  <c r="K27" i="6"/>
  <c r="J27" i="6"/>
  <c r="I27" i="6"/>
  <c r="H27" i="6"/>
  <c r="G27" i="6"/>
  <c r="F27" i="6"/>
  <c r="E27" i="6"/>
  <c r="M26" i="6"/>
  <c r="L26" i="6"/>
  <c r="K26" i="6"/>
  <c r="J26" i="6"/>
  <c r="I26" i="6"/>
  <c r="H26" i="6"/>
  <c r="G26" i="6"/>
  <c r="F26" i="6"/>
  <c r="E26" i="6"/>
  <c r="M25" i="6"/>
  <c r="L25" i="6"/>
  <c r="K25" i="6"/>
  <c r="J25" i="6"/>
  <c r="I25" i="6"/>
  <c r="H25" i="6"/>
  <c r="G25" i="6"/>
  <c r="F25" i="6"/>
  <c r="E25" i="6"/>
  <c r="AB24" i="6"/>
  <c r="M24" i="6"/>
  <c r="L24" i="6"/>
  <c r="K24" i="6"/>
  <c r="J24" i="6"/>
  <c r="I24" i="6"/>
  <c r="H24" i="6"/>
  <c r="G24" i="6"/>
  <c r="F24" i="6"/>
  <c r="E24" i="6"/>
  <c r="N24" i="6" s="1"/>
  <c r="AB23" i="6"/>
  <c r="W23" i="6"/>
  <c r="M22" i="6"/>
  <c r="L22" i="6"/>
  <c r="K22" i="6"/>
  <c r="J22" i="6"/>
  <c r="I22" i="6"/>
  <c r="H22" i="6"/>
  <c r="G22" i="6"/>
  <c r="F22" i="6"/>
  <c r="E22" i="6"/>
  <c r="N22" i="6" s="1"/>
  <c r="M21" i="6"/>
  <c r="L21" i="6"/>
  <c r="K21" i="6"/>
  <c r="J21" i="6"/>
  <c r="I21" i="6"/>
  <c r="H21" i="6"/>
  <c r="G21" i="6"/>
  <c r="F21" i="6"/>
  <c r="E21" i="6"/>
  <c r="N21" i="6" s="1"/>
  <c r="M20" i="6"/>
  <c r="L20" i="6"/>
  <c r="K20" i="6"/>
  <c r="J20" i="6"/>
  <c r="I20" i="6"/>
  <c r="H20" i="6"/>
  <c r="G20" i="6"/>
  <c r="F20" i="6"/>
  <c r="E20" i="6"/>
  <c r="N20" i="6" s="1"/>
  <c r="AB19" i="6"/>
  <c r="M19" i="6"/>
  <c r="L19" i="6"/>
  <c r="K19" i="6"/>
  <c r="J19" i="6"/>
  <c r="I19" i="6"/>
  <c r="H19" i="6"/>
  <c r="G19" i="6"/>
  <c r="F19" i="6"/>
  <c r="E19" i="6"/>
  <c r="AB18" i="6"/>
  <c r="W18" i="6"/>
  <c r="W13" i="6"/>
  <c r="W8" i="6"/>
  <c r="M17" i="6"/>
  <c r="L17" i="6"/>
  <c r="K17" i="6"/>
  <c r="J17" i="6"/>
  <c r="I17" i="6"/>
  <c r="H17" i="6"/>
  <c r="G17" i="6"/>
  <c r="F17" i="6"/>
  <c r="E17" i="6"/>
  <c r="N17" i="6" s="1"/>
  <c r="M16" i="6"/>
  <c r="L16" i="6"/>
  <c r="K16" i="6"/>
  <c r="J16" i="6"/>
  <c r="I16" i="6"/>
  <c r="H16" i="6"/>
  <c r="G16" i="6"/>
  <c r="F16" i="6"/>
  <c r="E16" i="6"/>
  <c r="N16" i="6" s="1"/>
  <c r="M15" i="6"/>
  <c r="L15" i="6"/>
  <c r="K15" i="6"/>
  <c r="J15" i="6"/>
  <c r="I15" i="6"/>
  <c r="H15" i="6"/>
  <c r="G15" i="6"/>
  <c r="F15" i="6"/>
  <c r="E15" i="6"/>
  <c r="M14" i="6"/>
  <c r="L14" i="6"/>
  <c r="K14" i="6"/>
  <c r="J14" i="6"/>
  <c r="I14" i="6"/>
  <c r="H14" i="6"/>
  <c r="G14" i="6"/>
  <c r="F14" i="6"/>
  <c r="E14" i="6"/>
  <c r="L12" i="6"/>
  <c r="L11" i="6"/>
  <c r="L10" i="6"/>
  <c r="L9" i="6"/>
  <c r="J12" i="6"/>
  <c r="J11" i="6"/>
  <c r="J10" i="6"/>
  <c r="J9" i="6"/>
  <c r="H12" i="6"/>
  <c r="H11" i="6"/>
  <c r="H10" i="6"/>
  <c r="H9" i="6"/>
  <c r="F9" i="6"/>
  <c r="F10" i="6"/>
  <c r="F11" i="6"/>
  <c r="F12" i="6"/>
  <c r="C27" i="7"/>
  <c r="W505" i="9"/>
  <c r="W504" i="9"/>
  <c r="W503" i="9"/>
  <c r="W502" i="9"/>
  <c r="W501" i="9"/>
  <c r="W500" i="9"/>
  <c r="W499" i="9"/>
  <c r="W498" i="9"/>
  <c r="W497" i="9"/>
  <c r="W496" i="9"/>
  <c r="W495" i="9"/>
  <c r="W494" i="9"/>
  <c r="W493" i="9"/>
  <c r="W492" i="9"/>
  <c r="W491" i="9"/>
  <c r="W490" i="9"/>
  <c r="W489" i="9"/>
  <c r="W488" i="9"/>
  <c r="W487" i="9"/>
  <c r="W486" i="9"/>
  <c r="W485" i="9"/>
  <c r="W484" i="9"/>
  <c r="W483" i="9"/>
  <c r="W482" i="9"/>
  <c r="W481" i="9"/>
  <c r="W480" i="9"/>
  <c r="W479" i="9"/>
  <c r="W478" i="9"/>
  <c r="W477" i="9"/>
  <c r="W476" i="9"/>
  <c r="W475" i="9"/>
  <c r="W474" i="9"/>
  <c r="W473" i="9"/>
  <c r="W472" i="9"/>
  <c r="W471" i="9"/>
  <c r="W470" i="9"/>
  <c r="W469" i="9"/>
  <c r="W468" i="9"/>
  <c r="W467" i="9"/>
  <c r="W466" i="9"/>
  <c r="W465" i="9"/>
  <c r="W464" i="9"/>
  <c r="W463" i="9"/>
  <c r="W462" i="9"/>
  <c r="W461" i="9"/>
  <c r="W460" i="9"/>
  <c r="W459" i="9"/>
  <c r="W458" i="9"/>
  <c r="W457" i="9"/>
  <c r="W456" i="9"/>
  <c r="W455" i="9"/>
  <c r="W454" i="9"/>
  <c r="W453" i="9"/>
  <c r="W452" i="9"/>
  <c r="W451" i="9"/>
  <c r="W450" i="9"/>
  <c r="W449" i="9"/>
  <c r="W448" i="9"/>
  <c r="W447" i="9"/>
  <c r="W446" i="9"/>
  <c r="W445" i="9"/>
  <c r="W444" i="9"/>
  <c r="W443" i="9"/>
  <c r="W442" i="9"/>
  <c r="W441" i="9"/>
  <c r="W440" i="9"/>
  <c r="W439" i="9"/>
  <c r="W438" i="9"/>
  <c r="W437" i="9"/>
  <c r="W436" i="9"/>
  <c r="W435" i="9"/>
  <c r="W434" i="9"/>
  <c r="W433" i="9"/>
  <c r="W432" i="9"/>
  <c r="W431" i="9"/>
  <c r="W430" i="9"/>
  <c r="W429" i="9"/>
  <c r="W428" i="9"/>
  <c r="W427" i="9"/>
  <c r="W426" i="9"/>
  <c r="W425" i="9"/>
  <c r="W424" i="9"/>
  <c r="W423" i="9"/>
  <c r="W422" i="9"/>
  <c r="W421" i="9"/>
  <c r="W420" i="9"/>
  <c r="W419" i="9"/>
  <c r="W418" i="9"/>
  <c r="W417" i="9"/>
  <c r="W416" i="9"/>
  <c r="W415" i="9"/>
  <c r="W414" i="9"/>
  <c r="W413" i="9"/>
  <c r="W412" i="9"/>
  <c r="W411" i="9"/>
  <c r="W410" i="9"/>
  <c r="W409" i="9"/>
  <c r="W408" i="9"/>
  <c r="W407" i="9"/>
  <c r="W406" i="9"/>
  <c r="W405" i="9"/>
  <c r="W404" i="9"/>
  <c r="W403" i="9"/>
  <c r="W402" i="9"/>
  <c r="W401" i="9"/>
  <c r="W400" i="9"/>
  <c r="W399" i="9"/>
  <c r="W398" i="9"/>
  <c r="W397" i="9"/>
  <c r="W396" i="9"/>
  <c r="W395" i="9"/>
  <c r="W394" i="9"/>
  <c r="W393" i="9"/>
  <c r="W392" i="9"/>
  <c r="W391" i="9"/>
  <c r="W390" i="9"/>
  <c r="W389" i="9"/>
  <c r="W388" i="9"/>
  <c r="W387" i="9"/>
  <c r="W386" i="9"/>
  <c r="W385" i="9"/>
  <c r="W384" i="9"/>
  <c r="W383" i="9"/>
  <c r="W382" i="9"/>
  <c r="W381" i="9"/>
  <c r="W380" i="9"/>
  <c r="W379" i="9"/>
  <c r="W378" i="9"/>
  <c r="W377" i="9"/>
  <c r="W376" i="9"/>
  <c r="W375" i="9"/>
  <c r="W374" i="9"/>
  <c r="W373" i="9"/>
  <c r="W372" i="9"/>
  <c r="W371" i="9"/>
  <c r="W370" i="9"/>
  <c r="W369" i="9"/>
  <c r="W368" i="9"/>
  <c r="W367" i="9"/>
  <c r="W366" i="9"/>
  <c r="W365" i="9"/>
  <c r="W364" i="9"/>
  <c r="W363" i="9"/>
  <c r="W362" i="9"/>
  <c r="W361" i="9"/>
  <c r="W360" i="9"/>
  <c r="W359" i="9"/>
  <c r="W358" i="9"/>
  <c r="W357" i="9"/>
  <c r="W356" i="9"/>
  <c r="W355" i="9"/>
  <c r="W354" i="9"/>
  <c r="W353" i="9"/>
  <c r="W352" i="9"/>
  <c r="W351" i="9"/>
  <c r="W350" i="9"/>
  <c r="W349" i="9"/>
  <c r="W348" i="9"/>
  <c r="W347" i="9"/>
  <c r="W346" i="9"/>
  <c r="W345" i="9"/>
  <c r="W344" i="9"/>
  <c r="W343" i="9"/>
  <c r="W342" i="9"/>
  <c r="W341" i="9"/>
  <c r="W340" i="9"/>
  <c r="W339" i="9"/>
  <c r="W338" i="9"/>
  <c r="W337" i="9"/>
  <c r="W336" i="9"/>
  <c r="W335" i="9"/>
  <c r="W334" i="9"/>
  <c r="W333" i="9"/>
  <c r="W332" i="9"/>
  <c r="W331" i="9"/>
  <c r="W330" i="9"/>
  <c r="W329" i="9"/>
  <c r="W328" i="9"/>
  <c r="W327" i="9"/>
  <c r="W326" i="9"/>
  <c r="W325" i="9"/>
  <c r="W324" i="9"/>
  <c r="W323" i="9"/>
  <c r="W322" i="9"/>
  <c r="W321" i="9"/>
  <c r="W320" i="9"/>
  <c r="W319" i="9"/>
  <c r="W318" i="9"/>
  <c r="W317" i="9"/>
  <c r="W316" i="9"/>
  <c r="W315" i="9"/>
  <c r="W314" i="9"/>
  <c r="W313" i="9"/>
  <c r="W312" i="9"/>
  <c r="W311" i="9"/>
  <c r="W310" i="9"/>
  <c r="W309" i="9"/>
  <c r="W308" i="9"/>
  <c r="W307" i="9"/>
  <c r="W306" i="9"/>
  <c r="W305" i="9"/>
  <c r="W304" i="9"/>
  <c r="W303" i="9"/>
  <c r="W302" i="9"/>
  <c r="W301" i="9"/>
  <c r="W300" i="9"/>
  <c r="W299" i="9"/>
  <c r="W298" i="9"/>
  <c r="W297" i="9"/>
  <c r="W296" i="9"/>
  <c r="W295" i="9"/>
  <c r="W294" i="9"/>
  <c r="W293" i="9"/>
  <c r="W292" i="9"/>
  <c r="W291" i="9"/>
  <c r="W290" i="9"/>
  <c r="W289" i="9"/>
  <c r="W288" i="9"/>
  <c r="W287" i="9"/>
  <c r="W286" i="9"/>
  <c r="W285" i="9"/>
  <c r="W284" i="9"/>
  <c r="W283" i="9"/>
  <c r="W282" i="9"/>
  <c r="W281" i="9"/>
  <c r="W280" i="9"/>
  <c r="W279" i="9"/>
  <c r="W278" i="9"/>
  <c r="W277" i="9"/>
  <c r="W276" i="9"/>
  <c r="W275" i="9"/>
  <c r="W274" i="9"/>
  <c r="W273" i="9"/>
  <c r="W272" i="9"/>
  <c r="W271" i="9"/>
  <c r="W270" i="9"/>
  <c r="W269" i="9"/>
  <c r="W268" i="9"/>
  <c r="W267" i="9"/>
  <c r="W266" i="9"/>
  <c r="W265" i="9"/>
  <c r="W264" i="9"/>
  <c r="W263" i="9"/>
  <c r="W262" i="9"/>
  <c r="W261" i="9"/>
  <c r="W260" i="9"/>
  <c r="W259" i="9"/>
  <c r="W258" i="9"/>
  <c r="W257" i="9"/>
  <c r="W256" i="9"/>
  <c r="W255" i="9"/>
  <c r="W254" i="9"/>
  <c r="W253" i="9"/>
  <c r="W252" i="9"/>
  <c r="W251" i="9"/>
  <c r="W250" i="9"/>
  <c r="W249" i="9"/>
  <c r="W248" i="9"/>
  <c r="W247" i="9"/>
  <c r="W246" i="9"/>
  <c r="W245" i="9"/>
  <c r="W244" i="9"/>
  <c r="W243" i="9"/>
  <c r="W242" i="9"/>
  <c r="W241" i="9"/>
  <c r="W240" i="9"/>
  <c r="W239" i="9"/>
  <c r="W238" i="9"/>
  <c r="W237" i="9"/>
  <c r="W236" i="9"/>
  <c r="W235" i="9"/>
  <c r="W234" i="9"/>
  <c r="W233" i="9"/>
  <c r="W232" i="9"/>
  <c r="W231" i="9"/>
  <c r="W230" i="9"/>
  <c r="W229" i="9"/>
  <c r="W228" i="9"/>
  <c r="W227" i="9"/>
  <c r="W226" i="9"/>
  <c r="W225" i="9"/>
  <c r="W224" i="9"/>
  <c r="W223" i="9"/>
  <c r="W222" i="9"/>
  <c r="W221" i="9"/>
  <c r="W220" i="9"/>
  <c r="W219" i="9"/>
  <c r="W218" i="9"/>
  <c r="W217" i="9"/>
  <c r="W216" i="9"/>
  <c r="W215" i="9"/>
  <c r="W214" i="9"/>
  <c r="W213" i="9"/>
  <c r="W212" i="9"/>
  <c r="W211" i="9"/>
  <c r="W210" i="9"/>
  <c r="W209" i="9"/>
  <c r="W208" i="9"/>
  <c r="W207" i="9"/>
  <c r="W206" i="9"/>
  <c r="W205" i="9"/>
  <c r="W204" i="9"/>
  <c r="W203" i="9"/>
  <c r="W202" i="9"/>
  <c r="W201" i="9"/>
  <c r="W200" i="9"/>
  <c r="W199" i="9"/>
  <c r="W198" i="9"/>
  <c r="W197" i="9"/>
  <c r="W196" i="9"/>
  <c r="W195" i="9"/>
  <c r="W194" i="9"/>
  <c r="W193" i="9"/>
  <c r="W192" i="9"/>
  <c r="W191" i="9"/>
  <c r="W190" i="9"/>
  <c r="W189" i="9"/>
  <c r="W188" i="9"/>
  <c r="W187" i="9"/>
  <c r="W186" i="9"/>
  <c r="W185" i="9"/>
  <c r="W184" i="9"/>
  <c r="W183" i="9"/>
  <c r="W182" i="9"/>
  <c r="W181" i="9"/>
  <c r="W180" i="9"/>
  <c r="W179" i="9"/>
  <c r="W178" i="9"/>
  <c r="W177" i="9"/>
  <c r="W176" i="9"/>
  <c r="W175" i="9"/>
  <c r="W174" i="9"/>
  <c r="W173" i="9"/>
  <c r="W172" i="9"/>
  <c r="W171" i="9"/>
  <c r="W170" i="9"/>
  <c r="W169" i="9"/>
  <c r="W168" i="9"/>
  <c r="W167" i="9"/>
  <c r="W166" i="9"/>
  <c r="W165" i="9"/>
  <c r="W164" i="9"/>
  <c r="W163" i="9"/>
  <c r="W162" i="9"/>
  <c r="W161" i="9"/>
  <c r="W160" i="9"/>
  <c r="W159" i="9"/>
  <c r="W158" i="9"/>
  <c r="W157" i="9"/>
  <c r="W156" i="9"/>
  <c r="W155" i="9"/>
  <c r="W154" i="9"/>
  <c r="W153" i="9"/>
  <c r="W152" i="9"/>
  <c r="W151" i="9"/>
  <c r="W150" i="9"/>
  <c r="W149" i="9"/>
  <c r="W148" i="9"/>
  <c r="W147" i="9"/>
  <c r="W146" i="9"/>
  <c r="W145" i="9"/>
  <c r="W144" i="9"/>
  <c r="W143" i="9"/>
  <c r="W142" i="9"/>
  <c r="W141" i="9"/>
  <c r="W140" i="9"/>
  <c r="W139" i="9"/>
  <c r="W138" i="9"/>
  <c r="W137" i="9"/>
  <c r="W136" i="9"/>
  <c r="W135" i="9"/>
  <c r="W134" i="9"/>
  <c r="W133" i="9"/>
  <c r="W132" i="9"/>
  <c r="W131" i="9"/>
  <c r="W130" i="9"/>
  <c r="W129" i="9"/>
  <c r="W128" i="9"/>
  <c r="W127" i="9"/>
  <c r="W126" i="9"/>
  <c r="W125" i="9"/>
  <c r="W124" i="9"/>
  <c r="W123" i="9"/>
  <c r="W122" i="9"/>
  <c r="W121" i="9"/>
  <c r="W120" i="9"/>
  <c r="W119" i="9"/>
  <c r="W118" i="9"/>
  <c r="W117" i="9"/>
  <c r="W116" i="9"/>
  <c r="W115" i="9"/>
  <c r="W114" i="9"/>
  <c r="W113" i="9"/>
  <c r="W112" i="9"/>
  <c r="W111" i="9"/>
  <c r="W110" i="9"/>
  <c r="W109" i="9"/>
  <c r="W108" i="9"/>
  <c r="W107" i="9"/>
  <c r="W106" i="9"/>
  <c r="W105" i="9"/>
  <c r="W104" i="9"/>
  <c r="W103" i="9"/>
  <c r="W102" i="9"/>
  <c r="W101" i="9"/>
  <c r="W100" i="9"/>
  <c r="W99" i="9"/>
  <c r="W98" i="9"/>
  <c r="W97" i="9"/>
  <c r="W96" i="9"/>
  <c r="W95" i="9"/>
  <c r="W94" i="9"/>
  <c r="W93" i="9"/>
  <c r="W92" i="9"/>
  <c r="W91" i="9"/>
  <c r="W90" i="9"/>
  <c r="W89" i="9"/>
  <c r="W88" i="9"/>
  <c r="W87" i="9"/>
  <c r="W86" i="9"/>
  <c r="W85" i="9"/>
  <c r="W84" i="9"/>
  <c r="W83" i="9"/>
  <c r="W82" i="9"/>
  <c r="W81" i="9"/>
  <c r="W80" i="9"/>
  <c r="W79" i="9"/>
  <c r="W78" i="9"/>
  <c r="W77" i="9"/>
  <c r="W76" i="9"/>
  <c r="W75" i="9"/>
  <c r="W74" i="9"/>
  <c r="W73" i="9"/>
  <c r="W72" i="9"/>
  <c r="W71" i="9"/>
  <c r="W70" i="9"/>
  <c r="W69" i="9"/>
  <c r="W68" i="9"/>
  <c r="W67" i="9"/>
  <c r="W66" i="9"/>
  <c r="W65" i="9"/>
  <c r="W64" i="9"/>
  <c r="W63" i="9"/>
  <c r="W62" i="9"/>
  <c r="W61" i="9"/>
  <c r="W60" i="9"/>
  <c r="W59" i="9"/>
  <c r="W58" i="9"/>
  <c r="W57" i="9"/>
  <c r="W56" i="9"/>
  <c r="W55" i="9"/>
  <c r="W54" i="9"/>
  <c r="W53" i="9"/>
  <c r="W52" i="9"/>
  <c r="W51" i="9"/>
  <c r="W50" i="9"/>
  <c r="W49" i="9"/>
  <c r="W48" i="9"/>
  <c r="W47" i="9"/>
  <c r="W46" i="9"/>
  <c r="AC88" i="6" l="1"/>
  <c r="AC163" i="6"/>
  <c r="AD163" i="6" s="1"/>
  <c r="AC33" i="6"/>
  <c r="AC108" i="6"/>
  <c r="AC48" i="6"/>
  <c r="AC158" i="6"/>
  <c r="AC38" i="6"/>
  <c r="AC98" i="6"/>
  <c r="AC113" i="6"/>
  <c r="AC58" i="6"/>
  <c r="AC138" i="6"/>
  <c r="AC53" i="6"/>
  <c r="AC78" i="6"/>
  <c r="AC83" i="6"/>
  <c r="AC63" i="6"/>
  <c r="AC23" i="6"/>
  <c r="AC93" i="6"/>
  <c r="AC28" i="6"/>
  <c r="AC123" i="6"/>
  <c r="AC148" i="6"/>
  <c r="AC143" i="6"/>
  <c r="AC153" i="6"/>
  <c r="AC133" i="6"/>
  <c r="AC68" i="6"/>
  <c r="AC43" i="6"/>
  <c r="AC18" i="6"/>
  <c r="N35" i="6"/>
  <c r="N36" i="6"/>
  <c r="N37" i="6"/>
  <c r="N19" i="6"/>
  <c r="N25" i="6"/>
  <c r="N26" i="6"/>
  <c r="N27" i="6"/>
  <c r="N14" i="6"/>
  <c r="N15" i="6"/>
  <c r="AD158" i="6" l="1"/>
  <c r="AD153" i="6"/>
  <c r="E505" i="9"/>
  <c r="E504" i="9"/>
  <c r="E503" i="9"/>
  <c r="E502" i="9"/>
  <c r="E500" i="9"/>
  <c r="E499" i="9"/>
  <c r="E498" i="9"/>
  <c r="E497" i="9"/>
  <c r="E495" i="9"/>
  <c r="E494" i="9"/>
  <c r="E493" i="9"/>
  <c r="E492" i="9"/>
  <c r="E490" i="9"/>
  <c r="E489" i="9"/>
  <c r="E488" i="9"/>
  <c r="E487" i="9"/>
  <c r="E485" i="9"/>
  <c r="E484" i="9"/>
  <c r="E483" i="9"/>
  <c r="E482" i="9"/>
  <c r="E480" i="9"/>
  <c r="E479" i="9"/>
  <c r="E478" i="9"/>
  <c r="E477" i="9"/>
  <c r="E475" i="9"/>
  <c r="E474" i="9"/>
  <c r="E473" i="9"/>
  <c r="E472" i="9"/>
  <c r="E470" i="9"/>
  <c r="E469" i="9"/>
  <c r="E468" i="9"/>
  <c r="E467" i="9"/>
  <c r="E465" i="9"/>
  <c r="E464" i="9"/>
  <c r="E463" i="9"/>
  <c r="E462" i="9"/>
  <c r="E460" i="9"/>
  <c r="E459" i="9"/>
  <c r="E458" i="9"/>
  <c r="E457" i="9"/>
  <c r="E455" i="9"/>
  <c r="E454" i="9"/>
  <c r="E453" i="9"/>
  <c r="E452" i="9"/>
  <c r="E450" i="9"/>
  <c r="E449" i="9"/>
  <c r="E448" i="9"/>
  <c r="E447" i="9"/>
  <c r="E445" i="9"/>
  <c r="E444" i="9"/>
  <c r="E443" i="9"/>
  <c r="E442" i="9"/>
  <c r="E440" i="9"/>
  <c r="E439" i="9"/>
  <c r="E438" i="9"/>
  <c r="E437" i="9"/>
  <c r="E435" i="9"/>
  <c r="E434" i="9"/>
  <c r="E433" i="9"/>
  <c r="E432" i="9"/>
  <c r="E430" i="9"/>
  <c r="E429" i="9"/>
  <c r="E428" i="9"/>
  <c r="E427" i="9"/>
  <c r="E425" i="9"/>
  <c r="E424" i="9"/>
  <c r="E423" i="9"/>
  <c r="E422" i="9"/>
  <c r="E420" i="9"/>
  <c r="E419" i="9"/>
  <c r="E418" i="9"/>
  <c r="E417" i="9"/>
  <c r="E415" i="9"/>
  <c r="E414" i="9"/>
  <c r="E413" i="9"/>
  <c r="E412" i="9"/>
  <c r="E410" i="9"/>
  <c r="E409" i="9"/>
  <c r="E408" i="9"/>
  <c r="E407" i="9"/>
  <c r="E405" i="9"/>
  <c r="E404" i="9"/>
  <c r="E403" i="9"/>
  <c r="E402" i="9"/>
  <c r="E400" i="9"/>
  <c r="E399" i="9"/>
  <c r="E398" i="9"/>
  <c r="E397" i="9"/>
  <c r="E395" i="9"/>
  <c r="E394" i="9"/>
  <c r="E393" i="9"/>
  <c r="E392" i="9"/>
  <c r="E390" i="9"/>
  <c r="E389" i="9"/>
  <c r="E388" i="9"/>
  <c r="E387" i="9"/>
  <c r="E385" i="9"/>
  <c r="E384" i="9"/>
  <c r="E383" i="9"/>
  <c r="E382" i="9"/>
  <c r="E380" i="9"/>
  <c r="E379" i="9"/>
  <c r="E378" i="9"/>
  <c r="E377" i="9"/>
  <c r="E375" i="9"/>
  <c r="E374" i="9"/>
  <c r="E373" i="9"/>
  <c r="E372" i="9"/>
  <c r="E370" i="9"/>
  <c r="E369" i="9"/>
  <c r="E368" i="9"/>
  <c r="E367" i="9"/>
  <c r="E365" i="9"/>
  <c r="E364" i="9"/>
  <c r="E363" i="9"/>
  <c r="E362" i="9"/>
  <c r="E360" i="9"/>
  <c r="E359" i="9"/>
  <c r="E358" i="9"/>
  <c r="E357" i="9"/>
  <c r="E355" i="9"/>
  <c r="E354" i="9"/>
  <c r="E353" i="9"/>
  <c r="E352" i="9"/>
  <c r="E350" i="9"/>
  <c r="E349" i="9"/>
  <c r="E348" i="9"/>
  <c r="E347" i="9"/>
  <c r="E345" i="9"/>
  <c r="E344" i="9"/>
  <c r="E343" i="9"/>
  <c r="E342" i="9"/>
  <c r="E340" i="9"/>
  <c r="E339" i="9"/>
  <c r="E338" i="9"/>
  <c r="E337" i="9"/>
  <c r="E335" i="9"/>
  <c r="E334" i="9"/>
  <c r="E333" i="9"/>
  <c r="E332" i="9"/>
  <c r="E330" i="9"/>
  <c r="E329" i="9"/>
  <c r="E328" i="9"/>
  <c r="E327" i="9"/>
  <c r="E325" i="9"/>
  <c r="E324" i="9"/>
  <c r="E323" i="9"/>
  <c r="E322" i="9"/>
  <c r="E320" i="9"/>
  <c r="E319" i="9"/>
  <c r="E318" i="9"/>
  <c r="E317" i="9"/>
  <c r="E315" i="9"/>
  <c r="E314" i="9"/>
  <c r="E313" i="9"/>
  <c r="E312" i="9"/>
  <c r="E310" i="9"/>
  <c r="E309" i="9"/>
  <c r="E308" i="9"/>
  <c r="E307" i="9"/>
  <c r="E305" i="9"/>
  <c r="E304" i="9"/>
  <c r="E303" i="9"/>
  <c r="E302" i="9"/>
  <c r="E300" i="9"/>
  <c r="E299" i="9"/>
  <c r="E298" i="9"/>
  <c r="E297" i="9"/>
  <c r="E295" i="9"/>
  <c r="E294" i="9"/>
  <c r="E293" i="9"/>
  <c r="E292" i="9"/>
  <c r="E290" i="9"/>
  <c r="E289" i="9"/>
  <c r="E288" i="9"/>
  <c r="E287" i="9"/>
  <c r="E285" i="9"/>
  <c r="E284" i="9"/>
  <c r="E283" i="9"/>
  <c r="E282" i="9"/>
  <c r="E280" i="9"/>
  <c r="E279" i="9"/>
  <c r="E278" i="9"/>
  <c r="E277" i="9"/>
  <c r="E275" i="9"/>
  <c r="E274" i="9"/>
  <c r="E273" i="9"/>
  <c r="E272" i="9"/>
  <c r="E270" i="9"/>
  <c r="E269" i="9"/>
  <c r="E268" i="9"/>
  <c r="E267" i="9"/>
  <c r="E265" i="9"/>
  <c r="E264" i="9"/>
  <c r="E263" i="9"/>
  <c r="E262" i="9"/>
  <c r="E260" i="9"/>
  <c r="E259" i="9"/>
  <c r="E258" i="9"/>
  <c r="E257" i="9"/>
  <c r="E255" i="9"/>
  <c r="E254" i="9"/>
  <c r="E253" i="9"/>
  <c r="E252" i="9"/>
  <c r="E250" i="9"/>
  <c r="E249" i="9"/>
  <c r="E248" i="9"/>
  <c r="E247" i="9"/>
  <c r="E245" i="9"/>
  <c r="E244" i="9"/>
  <c r="E243" i="9"/>
  <c r="E242" i="9"/>
  <c r="E240" i="9"/>
  <c r="E239" i="9"/>
  <c r="E238" i="9"/>
  <c r="E237" i="9"/>
  <c r="E235" i="9"/>
  <c r="E234" i="9"/>
  <c r="E233" i="9"/>
  <c r="E232" i="9"/>
  <c r="E230" i="9"/>
  <c r="E229" i="9"/>
  <c r="E228" i="9"/>
  <c r="E227" i="9"/>
  <c r="E225" i="9"/>
  <c r="E224" i="9"/>
  <c r="E223" i="9"/>
  <c r="E222" i="9"/>
  <c r="E220" i="9"/>
  <c r="E219" i="9"/>
  <c r="E218" i="9"/>
  <c r="E217" i="9"/>
  <c r="E215" i="9"/>
  <c r="E214" i="9"/>
  <c r="E213" i="9"/>
  <c r="E212" i="9"/>
  <c r="E210" i="9"/>
  <c r="E209" i="9"/>
  <c r="E208" i="9"/>
  <c r="E207" i="9"/>
  <c r="E205" i="9"/>
  <c r="E204" i="9"/>
  <c r="E203" i="9"/>
  <c r="E202" i="9"/>
  <c r="E200" i="9"/>
  <c r="E199" i="9"/>
  <c r="E198" i="9"/>
  <c r="E197" i="9"/>
  <c r="E195" i="9"/>
  <c r="E194" i="9"/>
  <c r="E193" i="9"/>
  <c r="E192" i="9"/>
  <c r="E190" i="9"/>
  <c r="E189" i="9"/>
  <c r="E188" i="9"/>
  <c r="E187" i="9"/>
  <c r="E185" i="9"/>
  <c r="E184" i="9"/>
  <c r="E183" i="9"/>
  <c r="E182" i="9"/>
  <c r="E180" i="9"/>
  <c r="E179" i="9"/>
  <c r="E178" i="9"/>
  <c r="E177" i="9"/>
  <c r="E175" i="9"/>
  <c r="E174" i="9"/>
  <c r="E173" i="9"/>
  <c r="E172" i="9"/>
  <c r="E170" i="9"/>
  <c r="E169" i="9"/>
  <c r="E168" i="9"/>
  <c r="E167" i="9"/>
  <c r="E165" i="9"/>
  <c r="E164" i="9"/>
  <c r="E163" i="9"/>
  <c r="E162" i="9"/>
  <c r="E160" i="9"/>
  <c r="E159" i="9"/>
  <c r="E158" i="9"/>
  <c r="E157" i="9"/>
  <c r="E155" i="9"/>
  <c r="E154" i="9"/>
  <c r="E153" i="9"/>
  <c r="E152" i="9"/>
  <c r="E150" i="9"/>
  <c r="E149" i="9"/>
  <c r="E148" i="9"/>
  <c r="E147" i="9"/>
  <c r="E145" i="9"/>
  <c r="E144" i="9"/>
  <c r="E143" i="9"/>
  <c r="E142" i="9"/>
  <c r="E140" i="9"/>
  <c r="E139" i="9"/>
  <c r="E138" i="9"/>
  <c r="E137" i="9"/>
  <c r="E135" i="9"/>
  <c r="E134" i="9"/>
  <c r="E133" i="9"/>
  <c r="E132" i="9"/>
  <c r="E130" i="9"/>
  <c r="E129" i="9"/>
  <c r="E128" i="9"/>
  <c r="E127" i="9"/>
  <c r="E125" i="9"/>
  <c r="E124" i="9"/>
  <c r="E123" i="9"/>
  <c r="E122" i="9"/>
  <c r="E120" i="9"/>
  <c r="E119" i="9"/>
  <c r="E118" i="9"/>
  <c r="E117" i="9"/>
  <c r="E115" i="9"/>
  <c r="E114" i="9"/>
  <c r="E113" i="9"/>
  <c r="E112" i="9"/>
  <c r="E110" i="9"/>
  <c r="E109" i="9"/>
  <c r="E108" i="9"/>
  <c r="E107" i="9"/>
  <c r="E105" i="9"/>
  <c r="E104" i="9"/>
  <c r="E103" i="9"/>
  <c r="E102" i="9"/>
  <c r="E100" i="9"/>
  <c r="E99" i="9"/>
  <c r="E98" i="9"/>
  <c r="E97" i="9"/>
  <c r="E95" i="9"/>
  <c r="E94" i="9"/>
  <c r="E93" i="9"/>
  <c r="E92" i="9"/>
  <c r="E90" i="9"/>
  <c r="E89" i="9"/>
  <c r="E88" i="9"/>
  <c r="E87" i="9"/>
  <c r="E85" i="9"/>
  <c r="E84" i="9"/>
  <c r="E83" i="9"/>
  <c r="E82" i="9"/>
  <c r="E80" i="9"/>
  <c r="E79" i="9"/>
  <c r="E78" i="9"/>
  <c r="E77" i="9"/>
  <c r="E75" i="9"/>
  <c r="E74" i="9"/>
  <c r="E73" i="9"/>
  <c r="E72" i="9"/>
  <c r="E70" i="9"/>
  <c r="E69" i="9"/>
  <c r="E68" i="9"/>
  <c r="E67" i="9"/>
  <c r="E65" i="9"/>
  <c r="E64" i="9"/>
  <c r="E63" i="9"/>
  <c r="E62" i="9"/>
  <c r="E60" i="9"/>
  <c r="E59" i="9"/>
  <c r="E58" i="9"/>
  <c r="E57" i="9"/>
  <c r="E55" i="9"/>
  <c r="E54" i="9"/>
  <c r="E53" i="9"/>
  <c r="E52" i="9"/>
  <c r="E50" i="9"/>
  <c r="E49" i="9"/>
  <c r="E48" i="9"/>
  <c r="E47" i="9"/>
  <c r="E45" i="9"/>
  <c r="E44" i="9"/>
  <c r="E43" i="9"/>
  <c r="E42" i="9"/>
  <c r="E40" i="9"/>
  <c r="E39" i="9"/>
  <c r="E38" i="9"/>
  <c r="E37" i="9"/>
  <c r="E35" i="9"/>
  <c r="E34" i="9"/>
  <c r="E33" i="9"/>
  <c r="E32" i="9"/>
  <c r="E30" i="9"/>
  <c r="E29" i="9"/>
  <c r="E28" i="9"/>
  <c r="E27" i="9"/>
  <c r="E25" i="9"/>
  <c r="E24" i="9"/>
  <c r="E23" i="9"/>
  <c r="E22" i="9"/>
  <c r="E20" i="9"/>
  <c r="E19" i="9"/>
  <c r="E18" i="9"/>
  <c r="E17" i="9"/>
  <c r="E15" i="9"/>
  <c r="E14" i="9"/>
  <c r="E13" i="9"/>
  <c r="E12" i="9"/>
  <c r="E10" i="9"/>
  <c r="E9" i="9"/>
  <c r="E8" i="9"/>
  <c r="E7" i="9"/>
  <c r="E20" i="4"/>
  <c r="E19" i="4"/>
  <c r="E22" i="4"/>
  <c r="E23" i="4"/>
  <c r="E24" i="4"/>
  <c r="E25" i="4"/>
  <c r="E27" i="4"/>
  <c r="E28" i="4"/>
  <c r="E29" i="4"/>
  <c r="E30" i="4"/>
  <c r="E32" i="4"/>
  <c r="E33" i="4"/>
  <c r="E34" i="4"/>
  <c r="E35" i="4"/>
  <c r="E37" i="4"/>
  <c r="E38" i="4"/>
  <c r="E39" i="4"/>
  <c r="E40" i="4"/>
  <c r="E42" i="4"/>
  <c r="E43" i="4"/>
  <c r="E44" i="4"/>
  <c r="E45" i="4"/>
  <c r="E47" i="4"/>
  <c r="E48" i="4"/>
  <c r="E49" i="4"/>
  <c r="E50" i="4"/>
  <c r="E52" i="4"/>
  <c r="E53" i="4"/>
  <c r="E54" i="4"/>
  <c r="E55" i="4"/>
  <c r="E57" i="4"/>
  <c r="E58" i="4"/>
  <c r="E59" i="4"/>
  <c r="E60" i="4"/>
  <c r="E62" i="4"/>
  <c r="E63" i="4"/>
  <c r="E64" i="4"/>
  <c r="E65" i="4"/>
  <c r="E67" i="4"/>
  <c r="E68" i="4"/>
  <c r="E69" i="4"/>
  <c r="E70" i="4"/>
  <c r="E18" i="4"/>
  <c r="E17" i="4"/>
  <c r="E15" i="4"/>
  <c r="E14" i="4"/>
  <c r="E13" i="4"/>
  <c r="E12" i="4"/>
  <c r="E10" i="4"/>
  <c r="E9" i="4"/>
  <c r="E8" i="4"/>
  <c r="E7" i="4"/>
  <c r="E505" i="4"/>
  <c r="E504" i="4"/>
  <c r="E503" i="4"/>
  <c r="E502" i="4"/>
  <c r="E500" i="4"/>
  <c r="E499" i="4"/>
  <c r="E498" i="4"/>
  <c r="E497" i="4"/>
  <c r="E495" i="4"/>
  <c r="E494" i="4"/>
  <c r="E493" i="4"/>
  <c r="E492" i="4"/>
  <c r="E490" i="4"/>
  <c r="E489" i="4"/>
  <c r="E488" i="4"/>
  <c r="E487" i="4"/>
  <c r="E485" i="4"/>
  <c r="E484" i="4"/>
  <c r="E483" i="4"/>
  <c r="E482" i="4"/>
  <c r="E480" i="4"/>
  <c r="E479" i="4"/>
  <c r="E478" i="4"/>
  <c r="E477" i="4"/>
  <c r="E475" i="4"/>
  <c r="E474" i="4"/>
  <c r="E473" i="4"/>
  <c r="E472" i="4"/>
  <c r="E470" i="4"/>
  <c r="E469" i="4"/>
  <c r="E468" i="4"/>
  <c r="E467" i="4"/>
  <c r="E465" i="4"/>
  <c r="E464" i="4"/>
  <c r="E463" i="4"/>
  <c r="E462" i="4"/>
  <c r="E460" i="4"/>
  <c r="E459" i="4"/>
  <c r="E458" i="4"/>
  <c r="E457" i="4"/>
  <c r="E455" i="4"/>
  <c r="E454" i="4"/>
  <c r="E453" i="4"/>
  <c r="E452" i="4"/>
  <c r="E450" i="4"/>
  <c r="E449" i="4"/>
  <c r="E448" i="4"/>
  <c r="E447" i="4"/>
  <c r="E445" i="4"/>
  <c r="E444" i="4"/>
  <c r="E443" i="4"/>
  <c r="E442" i="4"/>
  <c r="E440" i="4"/>
  <c r="E439" i="4"/>
  <c r="E438" i="4"/>
  <c r="E437" i="4"/>
  <c r="E435" i="4"/>
  <c r="E434" i="4"/>
  <c r="E433" i="4"/>
  <c r="E432" i="4"/>
  <c r="E430" i="4"/>
  <c r="E429" i="4"/>
  <c r="E428" i="4"/>
  <c r="E427" i="4"/>
  <c r="E425" i="4"/>
  <c r="E424" i="4"/>
  <c r="E423" i="4"/>
  <c r="E422" i="4"/>
  <c r="E420" i="4"/>
  <c r="E419" i="4"/>
  <c r="E418" i="4"/>
  <c r="E417" i="4"/>
  <c r="E415" i="4"/>
  <c r="E414" i="4"/>
  <c r="E413" i="4"/>
  <c r="E412" i="4"/>
  <c r="E410" i="4"/>
  <c r="E409" i="4"/>
  <c r="E408" i="4"/>
  <c r="E407" i="4"/>
  <c r="E405" i="4"/>
  <c r="E404" i="4"/>
  <c r="E403" i="4"/>
  <c r="E402" i="4"/>
  <c r="E400" i="4"/>
  <c r="E399" i="4"/>
  <c r="E398" i="4"/>
  <c r="E397" i="4"/>
  <c r="E395" i="4"/>
  <c r="E394" i="4"/>
  <c r="E393" i="4"/>
  <c r="E392" i="4"/>
  <c r="E390" i="4"/>
  <c r="E389" i="4"/>
  <c r="E388" i="4"/>
  <c r="E387" i="4"/>
  <c r="E385" i="4"/>
  <c r="E384" i="4"/>
  <c r="E383" i="4"/>
  <c r="E382" i="4"/>
  <c r="E380" i="4"/>
  <c r="E379" i="4"/>
  <c r="E378" i="4"/>
  <c r="E377" i="4"/>
  <c r="E375" i="4"/>
  <c r="E374" i="4"/>
  <c r="E373" i="4"/>
  <c r="E372" i="4"/>
  <c r="E370" i="4"/>
  <c r="E369" i="4"/>
  <c r="E368" i="4"/>
  <c r="E367" i="4"/>
  <c r="E365" i="4"/>
  <c r="E364" i="4"/>
  <c r="E363" i="4"/>
  <c r="E362" i="4"/>
  <c r="E360" i="4"/>
  <c r="E359" i="4"/>
  <c r="E358" i="4"/>
  <c r="E357" i="4"/>
  <c r="E355" i="4"/>
  <c r="E354" i="4"/>
  <c r="E353" i="4"/>
  <c r="E352" i="4"/>
  <c r="E350" i="4"/>
  <c r="E349" i="4"/>
  <c r="E348" i="4"/>
  <c r="E347" i="4"/>
  <c r="E345" i="4"/>
  <c r="E344" i="4"/>
  <c r="E343" i="4"/>
  <c r="E342" i="4"/>
  <c r="E340" i="4"/>
  <c r="E339" i="4"/>
  <c r="E338" i="4"/>
  <c r="E337" i="4"/>
  <c r="E335" i="4"/>
  <c r="E334" i="4"/>
  <c r="E333" i="4"/>
  <c r="E332" i="4"/>
  <c r="E330" i="4"/>
  <c r="E329" i="4"/>
  <c r="E328" i="4"/>
  <c r="E327" i="4"/>
  <c r="E325" i="4"/>
  <c r="E324" i="4"/>
  <c r="E323" i="4"/>
  <c r="E322" i="4"/>
  <c r="E320" i="4"/>
  <c r="E319" i="4"/>
  <c r="E318" i="4"/>
  <c r="E317" i="4"/>
  <c r="E315" i="4"/>
  <c r="E314" i="4"/>
  <c r="E313" i="4"/>
  <c r="E312" i="4"/>
  <c r="E310" i="4"/>
  <c r="E309" i="4"/>
  <c r="E308" i="4"/>
  <c r="E307" i="4"/>
  <c r="E305" i="4"/>
  <c r="E304" i="4"/>
  <c r="E303" i="4"/>
  <c r="E302" i="4"/>
  <c r="E300" i="4"/>
  <c r="E299" i="4"/>
  <c r="E298" i="4"/>
  <c r="E297" i="4"/>
  <c r="E295" i="4"/>
  <c r="E294" i="4"/>
  <c r="E293" i="4"/>
  <c r="E292" i="4"/>
  <c r="E290" i="4"/>
  <c r="E289" i="4"/>
  <c r="E288" i="4"/>
  <c r="E287" i="4"/>
  <c r="E285" i="4"/>
  <c r="E284" i="4"/>
  <c r="E283" i="4"/>
  <c r="E282" i="4"/>
  <c r="E280" i="4"/>
  <c r="E279" i="4"/>
  <c r="E278" i="4"/>
  <c r="E277" i="4"/>
  <c r="E275" i="4"/>
  <c r="E274" i="4"/>
  <c r="E273" i="4"/>
  <c r="E272" i="4"/>
  <c r="E270" i="4"/>
  <c r="E269" i="4"/>
  <c r="E268" i="4"/>
  <c r="E267" i="4"/>
  <c r="E265" i="4"/>
  <c r="E264" i="4"/>
  <c r="E263" i="4"/>
  <c r="E262" i="4"/>
  <c r="E260" i="4"/>
  <c r="E259" i="4"/>
  <c r="E258" i="4"/>
  <c r="E257" i="4"/>
  <c r="E255" i="4"/>
  <c r="E254" i="4"/>
  <c r="E253" i="4"/>
  <c r="E252" i="4"/>
  <c r="E250" i="4"/>
  <c r="E249" i="4"/>
  <c r="E248" i="4"/>
  <c r="E247" i="4"/>
  <c r="E245" i="4"/>
  <c r="E244" i="4"/>
  <c r="E243" i="4"/>
  <c r="E242" i="4"/>
  <c r="E225" i="4"/>
  <c r="E224" i="4"/>
  <c r="E223" i="4"/>
  <c r="E222" i="4"/>
  <c r="E240" i="4"/>
  <c r="E239" i="4"/>
  <c r="E238" i="4"/>
  <c r="E237" i="4"/>
  <c r="E235" i="4"/>
  <c r="E234" i="4"/>
  <c r="E233" i="4"/>
  <c r="E232" i="4"/>
  <c r="E230" i="4"/>
  <c r="E229" i="4"/>
  <c r="E228" i="4"/>
  <c r="E227" i="4"/>
  <c r="E220" i="4"/>
  <c r="E219" i="4"/>
  <c r="E218" i="4"/>
  <c r="E217" i="4"/>
  <c r="E215" i="4"/>
  <c r="E214" i="4"/>
  <c r="E213" i="4"/>
  <c r="E212" i="4"/>
  <c r="E210" i="4"/>
  <c r="E209" i="4"/>
  <c r="E208" i="4"/>
  <c r="E207" i="4"/>
  <c r="E205" i="4"/>
  <c r="E204" i="4"/>
  <c r="E203" i="4"/>
  <c r="E202" i="4"/>
  <c r="E200" i="4"/>
  <c r="E199" i="4"/>
  <c r="E198" i="4"/>
  <c r="E197" i="4"/>
  <c r="E195" i="4"/>
  <c r="E194" i="4"/>
  <c r="E193" i="4"/>
  <c r="E192" i="4"/>
  <c r="E190" i="4"/>
  <c r="E189" i="4"/>
  <c r="E188" i="4"/>
  <c r="E187" i="4"/>
  <c r="E185" i="4"/>
  <c r="E184" i="4"/>
  <c r="E183" i="4"/>
  <c r="E182" i="4"/>
  <c r="E180" i="4"/>
  <c r="E179" i="4"/>
  <c r="E178" i="4"/>
  <c r="E177" i="4"/>
  <c r="E175" i="4"/>
  <c r="E174" i="4"/>
  <c r="E173" i="4"/>
  <c r="E172" i="4"/>
  <c r="E170" i="4"/>
  <c r="E169" i="4"/>
  <c r="E168" i="4"/>
  <c r="E167" i="4"/>
  <c r="E165" i="4"/>
  <c r="E164" i="4"/>
  <c r="E163" i="4"/>
  <c r="E162" i="4"/>
  <c r="E160" i="4"/>
  <c r="E159" i="4"/>
  <c r="E158" i="4"/>
  <c r="E157" i="4"/>
  <c r="E155" i="4"/>
  <c r="E154" i="4"/>
  <c r="E153" i="4"/>
  <c r="E152" i="4"/>
  <c r="E150" i="4"/>
  <c r="E149" i="4"/>
  <c r="E148" i="4"/>
  <c r="E147" i="4"/>
  <c r="E145" i="4"/>
  <c r="E144" i="4"/>
  <c r="E143" i="4"/>
  <c r="E142" i="4"/>
  <c r="E45" i="1" l="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K45" i="1" l="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A473" i="6"/>
  <c r="A468" i="6"/>
  <c r="A463" i="6"/>
  <c r="A458" i="6"/>
  <c r="A453" i="6"/>
  <c r="A448" i="6"/>
  <c r="A443" i="6"/>
  <c r="A438" i="6"/>
  <c r="A433" i="6"/>
  <c r="A428" i="6"/>
  <c r="A423" i="6"/>
  <c r="A418" i="6"/>
  <c r="A413" i="6"/>
  <c r="A408" i="6"/>
  <c r="A403" i="6"/>
  <c r="A398" i="6"/>
  <c r="A393" i="6"/>
  <c r="A388" i="6"/>
  <c r="A383" i="6"/>
  <c r="A378" i="6"/>
  <c r="A373" i="6"/>
  <c r="A368" i="6"/>
  <c r="A363" i="6"/>
  <c r="A358" i="6"/>
  <c r="A353" i="6"/>
  <c r="A348" i="6"/>
  <c r="A343" i="6"/>
  <c r="A338" i="6"/>
  <c r="A333" i="6"/>
  <c r="A328" i="6"/>
  <c r="A323" i="6"/>
  <c r="A318" i="6"/>
  <c r="A313" i="6"/>
  <c r="A308" i="6"/>
  <c r="A303" i="6"/>
  <c r="A298" i="6"/>
  <c r="A478" i="6"/>
  <c r="A498" i="6"/>
  <c r="A493" i="6"/>
  <c r="A488" i="6"/>
  <c r="A483" i="6"/>
  <c r="B498" i="6"/>
  <c r="B493" i="6"/>
  <c r="B488" i="6"/>
  <c r="B483" i="6"/>
  <c r="B478" i="6"/>
  <c r="B473" i="6"/>
  <c r="B468" i="6"/>
  <c r="B463" i="6"/>
  <c r="B458" i="6"/>
  <c r="B453" i="6"/>
  <c r="B448" i="6"/>
  <c r="B443" i="6"/>
  <c r="B438" i="6"/>
  <c r="B433" i="6"/>
  <c r="B428" i="6"/>
  <c r="B423" i="6"/>
  <c r="B418" i="6"/>
  <c r="B413" i="6"/>
  <c r="B408" i="6"/>
  <c r="B403" i="6"/>
  <c r="B398" i="6"/>
  <c r="B393" i="6"/>
  <c r="B388" i="6"/>
  <c r="B383" i="6"/>
  <c r="B378" i="6"/>
  <c r="B373" i="6"/>
  <c r="B368" i="6"/>
  <c r="B363" i="6"/>
  <c r="B358" i="6"/>
  <c r="B353" i="6"/>
  <c r="B348" i="6"/>
  <c r="B343" i="6"/>
  <c r="B338" i="6"/>
  <c r="B333" i="6"/>
  <c r="B328" i="6"/>
  <c r="B323" i="6"/>
  <c r="B318" i="6"/>
  <c r="B313" i="6"/>
  <c r="B308" i="6"/>
  <c r="B303" i="6"/>
  <c r="B298" i="6"/>
  <c r="A503" i="6"/>
  <c r="B503" i="6"/>
  <c r="A293" i="6"/>
  <c r="A288" i="6"/>
  <c r="A283" i="6"/>
  <c r="A278" i="6"/>
  <c r="A273" i="6"/>
  <c r="A268" i="6"/>
  <c r="A263" i="6"/>
  <c r="A258" i="6"/>
  <c r="A253" i="6"/>
  <c r="A248" i="6"/>
  <c r="A243" i="6"/>
  <c r="A238" i="6"/>
  <c r="A233" i="6"/>
  <c r="A228" i="6"/>
  <c r="A223" i="6"/>
  <c r="A218" i="6"/>
  <c r="A213" i="6"/>
  <c r="A208" i="6"/>
  <c r="A203" i="6"/>
  <c r="A198" i="6"/>
  <c r="A193" i="6"/>
  <c r="A188" i="6"/>
  <c r="A183" i="6"/>
  <c r="A178" i="6"/>
  <c r="A173" i="6"/>
  <c r="A168" i="6"/>
  <c r="A163" i="6"/>
  <c r="A158" i="6"/>
  <c r="A153" i="6"/>
  <c r="A148" i="6"/>
  <c r="A143" i="6"/>
  <c r="A138" i="6"/>
  <c r="A133" i="6"/>
  <c r="B293" i="6"/>
  <c r="B288" i="6"/>
  <c r="B283" i="6"/>
  <c r="B278" i="6"/>
  <c r="B273" i="6"/>
  <c r="B268" i="6"/>
  <c r="B263" i="6"/>
  <c r="B258" i="6"/>
  <c r="B253" i="6"/>
  <c r="B248" i="6"/>
  <c r="B243" i="6"/>
  <c r="B238" i="6"/>
  <c r="B233" i="6"/>
  <c r="B228" i="6"/>
  <c r="B223" i="6"/>
  <c r="B218" i="6"/>
  <c r="B213" i="6"/>
  <c r="B208" i="6"/>
  <c r="B203" i="6"/>
  <c r="B198" i="6"/>
  <c r="B193" i="6"/>
  <c r="B188" i="6"/>
  <c r="B183" i="6"/>
  <c r="B178" i="6"/>
  <c r="B173" i="6"/>
  <c r="B168" i="6"/>
  <c r="B163" i="6"/>
  <c r="B158" i="6"/>
  <c r="B153" i="6"/>
  <c r="B148" i="6"/>
  <c r="B143" i="6"/>
  <c r="B138" i="6"/>
  <c r="B133" i="6"/>
  <c r="M12" i="6"/>
  <c r="M11" i="6"/>
  <c r="M10" i="6"/>
  <c r="M9" i="6"/>
  <c r="K12" i="6"/>
  <c r="K11" i="6"/>
  <c r="K10" i="6"/>
  <c r="K9" i="6"/>
  <c r="I12" i="6"/>
  <c r="I11" i="6"/>
  <c r="I10" i="6"/>
  <c r="I9" i="6"/>
  <c r="G12" i="6"/>
  <c r="G11" i="6"/>
  <c r="G10" i="6"/>
  <c r="G9" i="6"/>
  <c r="E12" i="6"/>
  <c r="N12" i="6" s="1"/>
  <c r="E11" i="6"/>
  <c r="N11" i="6" s="1"/>
  <c r="E10" i="6"/>
  <c r="N10" i="6" s="1"/>
  <c r="E9" i="6"/>
  <c r="N9" i="6" s="1"/>
  <c r="AB13" i="6"/>
  <c r="AB8" i="6"/>
  <c r="A501" i="9"/>
  <c r="A496" i="9"/>
  <c r="A491" i="9"/>
  <c r="A486" i="9"/>
  <c r="A481" i="9"/>
  <c r="A476" i="9"/>
  <c r="A471" i="9"/>
  <c r="A466" i="9"/>
  <c r="A461" i="9"/>
  <c r="A456" i="9"/>
  <c r="A451" i="9"/>
  <c r="A446" i="9"/>
  <c r="A441" i="9"/>
  <c r="A436" i="9"/>
  <c r="A431" i="9"/>
  <c r="A426" i="9"/>
  <c r="A421" i="9"/>
  <c r="A416" i="9"/>
  <c r="A411" i="9"/>
  <c r="A406" i="9"/>
  <c r="A401" i="9"/>
  <c r="A396" i="9"/>
  <c r="A391" i="9"/>
  <c r="A386" i="9"/>
  <c r="A381" i="9"/>
  <c r="A376" i="9"/>
  <c r="A371" i="9"/>
  <c r="A366" i="9"/>
  <c r="A361" i="9"/>
  <c r="A356" i="9"/>
  <c r="A351" i="9"/>
  <c r="A346" i="9"/>
  <c r="A341" i="9"/>
  <c r="A336" i="9"/>
  <c r="A331" i="9"/>
  <c r="A326" i="9"/>
  <c r="A321" i="9"/>
  <c r="A316" i="9"/>
  <c r="A311" i="9"/>
  <c r="A306" i="9"/>
  <c r="A301" i="9"/>
  <c r="A296" i="9"/>
  <c r="A291" i="9"/>
  <c r="A286" i="9"/>
  <c r="A281" i="9"/>
  <c r="A276" i="9"/>
  <c r="A271" i="9"/>
  <c r="A266" i="9"/>
  <c r="A261" i="9"/>
  <c r="A256" i="9"/>
  <c r="A251" i="9"/>
  <c r="A246" i="9"/>
  <c r="A241" i="9"/>
  <c r="A236" i="9"/>
  <c r="A231" i="9"/>
  <c r="A226" i="9"/>
  <c r="A221" i="9"/>
  <c r="A216" i="9"/>
  <c r="A211" i="9"/>
  <c r="A206" i="9"/>
  <c r="A201" i="9"/>
  <c r="A196" i="9"/>
  <c r="A191" i="9"/>
  <c r="A186" i="9"/>
  <c r="A181" i="9"/>
  <c r="A176" i="9"/>
  <c r="A171" i="9"/>
  <c r="A166" i="9"/>
  <c r="A161" i="9"/>
  <c r="A156" i="9"/>
  <c r="A151" i="9"/>
  <c r="A146" i="9"/>
  <c r="A141" i="9"/>
  <c r="A136" i="9"/>
  <c r="A131" i="9"/>
  <c r="A126" i="9"/>
  <c r="A121" i="9"/>
  <c r="A116" i="9"/>
  <c r="A111" i="9"/>
  <c r="A106" i="9"/>
  <c r="A101" i="9"/>
  <c r="A96" i="9"/>
  <c r="A91" i="9"/>
  <c r="A86" i="9"/>
  <c r="A81" i="9"/>
  <c r="A76" i="9"/>
  <c r="A71" i="9"/>
  <c r="A66" i="9"/>
  <c r="A61" i="9"/>
  <c r="A56" i="9"/>
  <c r="A51" i="9"/>
  <c r="A46" i="9"/>
  <c r="A41" i="9"/>
  <c r="A36" i="9"/>
  <c r="A31" i="9"/>
  <c r="A26" i="9"/>
  <c r="A21" i="9"/>
  <c r="A16" i="9"/>
  <c r="A11" i="9"/>
  <c r="A6" i="9"/>
  <c r="R501" i="9"/>
  <c r="I501" i="9"/>
  <c r="V497" i="9"/>
  <c r="R497" i="9"/>
  <c r="N497" i="9"/>
  <c r="J497" i="9"/>
  <c r="V496" i="9"/>
  <c r="R496" i="9"/>
  <c r="N496" i="9"/>
  <c r="J496" i="9"/>
  <c r="I496" i="9"/>
  <c r="C496" i="9"/>
  <c r="I500" i="9"/>
  <c r="M500" i="9" s="1"/>
  <c r="O500" i="9" s="1"/>
  <c r="P500" i="9" s="1"/>
  <c r="I493" i="9"/>
  <c r="N492" i="9"/>
  <c r="C491" i="9"/>
  <c r="I490" i="9"/>
  <c r="M490" i="9" s="1"/>
  <c r="O490" i="9" s="1"/>
  <c r="I488" i="9"/>
  <c r="V487" i="9"/>
  <c r="R487" i="9"/>
  <c r="N487" i="9"/>
  <c r="I487" i="9"/>
  <c r="V486" i="9"/>
  <c r="N486" i="9"/>
  <c r="J486" i="9"/>
  <c r="C486" i="9"/>
  <c r="J481" i="9"/>
  <c r="I480" i="9"/>
  <c r="M480" i="9" s="1"/>
  <c r="O480" i="9" s="1"/>
  <c r="Q480" i="9" s="1"/>
  <c r="S480" i="9" s="1"/>
  <c r="T480" i="9" s="1"/>
  <c r="U480" i="9" s="1"/>
  <c r="I479" i="9"/>
  <c r="I478" i="9"/>
  <c r="V477" i="9"/>
  <c r="R477" i="9"/>
  <c r="J477" i="9"/>
  <c r="I476" i="9"/>
  <c r="K476" i="9" s="1"/>
  <c r="L476" i="9" s="1"/>
  <c r="C476" i="9"/>
  <c r="N472" i="9"/>
  <c r="V471" i="9"/>
  <c r="V466" i="9"/>
  <c r="N466" i="9"/>
  <c r="V462" i="9"/>
  <c r="R462" i="9"/>
  <c r="N462" i="9"/>
  <c r="J462" i="9"/>
  <c r="V461" i="9"/>
  <c r="R461" i="9"/>
  <c r="N461" i="9"/>
  <c r="J461" i="9"/>
  <c r="I461" i="9"/>
  <c r="K461" i="9" s="1"/>
  <c r="L461" i="9" s="1"/>
  <c r="C461" i="9"/>
  <c r="I465" i="9"/>
  <c r="M465" i="9" s="1"/>
  <c r="O465" i="9" s="1"/>
  <c r="Q465" i="9" s="1"/>
  <c r="S465" i="9" s="1"/>
  <c r="T465" i="9" s="1"/>
  <c r="U465" i="9" s="1"/>
  <c r="I460" i="9"/>
  <c r="I458" i="9"/>
  <c r="R457" i="9"/>
  <c r="J457" i="9"/>
  <c r="I457" i="9"/>
  <c r="C456" i="9"/>
  <c r="I455" i="9"/>
  <c r="V452" i="9"/>
  <c r="R452" i="9"/>
  <c r="R451" i="9"/>
  <c r="J451" i="9"/>
  <c r="C451" i="9"/>
  <c r="I447" i="9"/>
  <c r="I446" i="9"/>
  <c r="I445" i="9"/>
  <c r="I443" i="9"/>
  <c r="K443" i="9" s="1"/>
  <c r="L443" i="9" s="1"/>
  <c r="V442" i="9"/>
  <c r="R442" i="9"/>
  <c r="N442" i="9"/>
  <c r="I442" i="9"/>
  <c r="V441" i="9"/>
  <c r="N441" i="9"/>
  <c r="J441" i="9"/>
  <c r="C441" i="9"/>
  <c r="I439" i="9"/>
  <c r="V432" i="9"/>
  <c r="R432" i="9"/>
  <c r="N432" i="9"/>
  <c r="J432" i="9"/>
  <c r="V431" i="9"/>
  <c r="R431" i="9"/>
  <c r="N431" i="9"/>
  <c r="J431" i="9"/>
  <c r="I431" i="9"/>
  <c r="K431" i="9" s="1"/>
  <c r="L431" i="9" s="1"/>
  <c r="C431" i="9"/>
  <c r="I435" i="9"/>
  <c r="K435" i="9" s="1"/>
  <c r="L435" i="9" s="1"/>
  <c r="V412" i="9"/>
  <c r="R412" i="9"/>
  <c r="N412" i="9"/>
  <c r="J412" i="9"/>
  <c r="V411" i="9"/>
  <c r="R411" i="9"/>
  <c r="N411" i="9"/>
  <c r="J411" i="9"/>
  <c r="I411" i="9"/>
  <c r="C411" i="9"/>
  <c r="I415" i="9"/>
  <c r="M415" i="9" s="1"/>
  <c r="O415" i="9" s="1"/>
  <c r="I410" i="9"/>
  <c r="I408" i="9"/>
  <c r="I406" i="9"/>
  <c r="I405" i="9"/>
  <c r="M405" i="9" s="1"/>
  <c r="O405" i="9" s="1"/>
  <c r="I403" i="9"/>
  <c r="V402" i="9"/>
  <c r="R402" i="9"/>
  <c r="N402" i="9"/>
  <c r="I402" i="9"/>
  <c r="V401" i="9"/>
  <c r="N401" i="9"/>
  <c r="J401" i="9"/>
  <c r="C401" i="9"/>
  <c r="I399" i="9"/>
  <c r="K399" i="9" s="1"/>
  <c r="L399" i="9" s="1"/>
  <c r="V396" i="9"/>
  <c r="V392" i="9"/>
  <c r="R392" i="9"/>
  <c r="N392" i="9"/>
  <c r="J392" i="9"/>
  <c r="V391" i="9"/>
  <c r="R391" i="9"/>
  <c r="N391" i="9"/>
  <c r="J391" i="9"/>
  <c r="I391" i="9"/>
  <c r="K391" i="9" s="1"/>
  <c r="L391" i="9" s="1"/>
  <c r="C391" i="9"/>
  <c r="I395" i="9"/>
  <c r="K395" i="9" s="1"/>
  <c r="L395" i="9" s="1"/>
  <c r="I386" i="9"/>
  <c r="I389" i="9"/>
  <c r="I380" i="9"/>
  <c r="V377" i="9"/>
  <c r="R377" i="9"/>
  <c r="N377" i="9"/>
  <c r="J377" i="9"/>
  <c r="V376" i="9"/>
  <c r="R376" i="9"/>
  <c r="N376" i="9"/>
  <c r="J376" i="9"/>
  <c r="I376" i="9"/>
  <c r="K376" i="9" s="1"/>
  <c r="L376" i="9" s="1"/>
  <c r="C376" i="9"/>
  <c r="V372" i="9"/>
  <c r="I369" i="9"/>
  <c r="M369" i="9" s="1"/>
  <c r="O369" i="9" s="1"/>
  <c r="I368" i="9"/>
  <c r="N367" i="9"/>
  <c r="J367" i="9"/>
  <c r="R366" i="9"/>
  <c r="C366" i="9"/>
  <c r="I365" i="9"/>
  <c r="R361" i="9"/>
  <c r="J361" i="9"/>
  <c r="V357" i="9"/>
  <c r="R357" i="9"/>
  <c r="N357" i="9"/>
  <c r="J357" i="9"/>
  <c r="V356" i="9"/>
  <c r="R356" i="9"/>
  <c r="N356" i="9"/>
  <c r="J356" i="9"/>
  <c r="I356" i="9"/>
  <c r="C356" i="9"/>
  <c r="I360" i="9"/>
  <c r="I355" i="9"/>
  <c r="I353" i="9"/>
  <c r="M353" i="9" s="1"/>
  <c r="O353" i="9" s="1"/>
  <c r="V352" i="9"/>
  <c r="J352" i="9"/>
  <c r="I352" i="9"/>
  <c r="I351" i="9"/>
  <c r="C351" i="9"/>
  <c r="I350" i="9"/>
  <c r="I348" i="9"/>
  <c r="K348" i="9" s="1"/>
  <c r="L348" i="9" s="1"/>
  <c r="V347" i="9"/>
  <c r="R347" i="9"/>
  <c r="N347" i="9"/>
  <c r="I347" i="9"/>
  <c r="V346" i="9"/>
  <c r="N346" i="9"/>
  <c r="J346" i="9"/>
  <c r="C346" i="9"/>
  <c r="I344" i="9"/>
  <c r="I342" i="9"/>
  <c r="R341" i="9"/>
  <c r="V337" i="9"/>
  <c r="R337" i="9"/>
  <c r="N337" i="9"/>
  <c r="J337" i="9"/>
  <c r="V336" i="9"/>
  <c r="R336" i="9"/>
  <c r="N336" i="9"/>
  <c r="M336" i="9"/>
  <c r="O336" i="9" s="1"/>
  <c r="L336" i="9"/>
  <c r="J336" i="9"/>
  <c r="I336" i="9"/>
  <c r="K336" i="9" s="1"/>
  <c r="C336" i="9"/>
  <c r="I340" i="9"/>
  <c r="K340" i="9" s="1"/>
  <c r="L340" i="9" s="1"/>
  <c r="V332" i="9"/>
  <c r="I332" i="9"/>
  <c r="I329" i="9"/>
  <c r="I328" i="9"/>
  <c r="N327" i="9"/>
  <c r="J327" i="9"/>
  <c r="R326" i="9"/>
  <c r="C326" i="9"/>
  <c r="I325" i="9"/>
  <c r="R321" i="9"/>
  <c r="J321" i="9"/>
  <c r="V317" i="9"/>
  <c r="R317" i="9"/>
  <c r="N317" i="9"/>
  <c r="J317" i="9"/>
  <c r="V316" i="9"/>
  <c r="R316" i="9"/>
  <c r="N316" i="9"/>
  <c r="J316" i="9"/>
  <c r="I316" i="9"/>
  <c r="C316" i="9"/>
  <c r="I320" i="9"/>
  <c r="K320" i="9" s="1"/>
  <c r="L320" i="9" s="1"/>
  <c r="I315" i="9"/>
  <c r="I313" i="9"/>
  <c r="M313" i="9" s="1"/>
  <c r="O313" i="9" s="1"/>
  <c r="V312" i="9"/>
  <c r="J312" i="9"/>
  <c r="I312" i="9"/>
  <c r="I311" i="9"/>
  <c r="C311" i="9"/>
  <c r="I310" i="9"/>
  <c r="I308" i="9"/>
  <c r="V307" i="9"/>
  <c r="R307" i="9"/>
  <c r="N307" i="9"/>
  <c r="I307" i="9"/>
  <c r="K307" i="9" s="1"/>
  <c r="L307" i="9" s="1"/>
  <c r="V306" i="9"/>
  <c r="N306" i="9"/>
  <c r="J306" i="9"/>
  <c r="C306" i="9"/>
  <c r="I304" i="9"/>
  <c r="I302" i="9"/>
  <c r="R301" i="9"/>
  <c r="V297" i="9"/>
  <c r="R297" i="9"/>
  <c r="N297" i="9"/>
  <c r="J297" i="9"/>
  <c r="V296" i="9"/>
  <c r="R296" i="9"/>
  <c r="N296" i="9"/>
  <c r="J296" i="9"/>
  <c r="I296" i="9"/>
  <c r="K296" i="9" s="1"/>
  <c r="L296" i="9" s="1"/>
  <c r="C296" i="9"/>
  <c r="I300" i="9"/>
  <c r="V292" i="9"/>
  <c r="I289" i="9"/>
  <c r="M289" i="9" s="1"/>
  <c r="O289" i="9" s="1"/>
  <c r="I288" i="9"/>
  <c r="N287" i="9"/>
  <c r="J287" i="9"/>
  <c r="R286" i="9"/>
  <c r="C286" i="9"/>
  <c r="I285" i="9"/>
  <c r="R281" i="9"/>
  <c r="J281" i="9"/>
  <c r="V277" i="9"/>
  <c r="R277" i="9"/>
  <c r="N277" i="9"/>
  <c r="J277" i="9"/>
  <c r="V276" i="9"/>
  <c r="R276" i="9"/>
  <c r="N276" i="9"/>
  <c r="J276" i="9"/>
  <c r="I276" i="9"/>
  <c r="C276" i="9"/>
  <c r="I280" i="9"/>
  <c r="K280" i="9" s="1"/>
  <c r="L280" i="9" s="1"/>
  <c r="I275" i="9"/>
  <c r="I273" i="9"/>
  <c r="M273" i="9" s="1"/>
  <c r="O273" i="9" s="1"/>
  <c r="Q273" i="9" s="1"/>
  <c r="S273" i="9" s="1"/>
  <c r="T273" i="9" s="1"/>
  <c r="U273" i="9" s="1"/>
  <c r="V272" i="9"/>
  <c r="J272" i="9"/>
  <c r="I272" i="9"/>
  <c r="I271" i="9"/>
  <c r="C271" i="9"/>
  <c r="I270" i="9"/>
  <c r="I268" i="9"/>
  <c r="K268" i="9" s="1"/>
  <c r="L268" i="9" s="1"/>
  <c r="V267" i="9"/>
  <c r="R267" i="9"/>
  <c r="N267" i="9"/>
  <c r="I267" i="9"/>
  <c r="K267" i="9" s="1"/>
  <c r="L267" i="9" s="1"/>
  <c r="V266" i="9"/>
  <c r="N266" i="9"/>
  <c r="J266" i="9"/>
  <c r="C266" i="9"/>
  <c r="I264" i="9"/>
  <c r="I262" i="9"/>
  <c r="R261" i="9"/>
  <c r="V257" i="9"/>
  <c r="R257" i="9"/>
  <c r="N257" i="9"/>
  <c r="J257" i="9"/>
  <c r="V256" i="9"/>
  <c r="R256" i="9"/>
  <c r="N256" i="9"/>
  <c r="J256" i="9"/>
  <c r="I256" i="9"/>
  <c r="K256" i="9" s="1"/>
  <c r="L256" i="9" s="1"/>
  <c r="C256" i="9"/>
  <c r="I260" i="9"/>
  <c r="K260" i="9" s="1"/>
  <c r="L260" i="9" s="1"/>
  <c r="V252" i="9"/>
  <c r="I252" i="9"/>
  <c r="I249" i="9"/>
  <c r="M249" i="9" s="1"/>
  <c r="O249" i="9" s="1"/>
  <c r="I248" i="9"/>
  <c r="I247" i="9"/>
  <c r="K247" i="9" s="1"/>
  <c r="L247" i="9" s="1"/>
  <c r="V246" i="9"/>
  <c r="N246" i="9"/>
  <c r="J246" i="9"/>
  <c r="I246" i="9"/>
  <c r="V242" i="9"/>
  <c r="R242" i="9"/>
  <c r="N242" i="9"/>
  <c r="J242" i="9"/>
  <c r="V241" i="9"/>
  <c r="R241" i="9"/>
  <c r="N241" i="9"/>
  <c r="J241" i="9"/>
  <c r="I241" i="9"/>
  <c r="C241" i="9"/>
  <c r="I245" i="9"/>
  <c r="K245" i="9" s="1"/>
  <c r="L245" i="9" s="1"/>
  <c r="I240" i="9"/>
  <c r="M240" i="9" s="1"/>
  <c r="O240" i="9" s="1"/>
  <c r="Q240" i="9" s="1"/>
  <c r="S240" i="9" s="1"/>
  <c r="T240" i="9" s="1"/>
  <c r="U240" i="9" s="1"/>
  <c r="I239" i="9"/>
  <c r="M239" i="9" s="1"/>
  <c r="O239" i="9" s="1"/>
  <c r="I238" i="9"/>
  <c r="M238" i="9" s="1"/>
  <c r="O238" i="9" s="1"/>
  <c r="V237" i="9"/>
  <c r="R237" i="9"/>
  <c r="J237" i="9"/>
  <c r="I236" i="9"/>
  <c r="C236" i="9"/>
  <c r="I233" i="9"/>
  <c r="R232" i="9"/>
  <c r="N232" i="9"/>
  <c r="I232" i="9"/>
  <c r="K232" i="9" s="1"/>
  <c r="L232" i="9" s="1"/>
  <c r="V231" i="9"/>
  <c r="J231" i="9"/>
  <c r="I228" i="9"/>
  <c r="V226" i="9"/>
  <c r="V222" i="9"/>
  <c r="R222" i="9"/>
  <c r="N222" i="9"/>
  <c r="J222" i="9"/>
  <c r="V221" i="9"/>
  <c r="R221" i="9"/>
  <c r="N221" i="9"/>
  <c r="J221" i="9"/>
  <c r="I221" i="9"/>
  <c r="K221" i="9" s="1"/>
  <c r="L221" i="9" s="1"/>
  <c r="C221" i="9"/>
  <c r="I225" i="9"/>
  <c r="M225" i="9" s="1"/>
  <c r="O225" i="9" s="1"/>
  <c r="Q225" i="9" s="1"/>
  <c r="S225" i="9" s="1"/>
  <c r="T225" i="9" s="1"/>
  <c r="U225" i="9" s="1"/>
  <c r="N217" i="9"/>
  <c r="R211" i="9"/>
  <c r="I210" i="9"/>
  <c r="I208" i="9"/>
  <c r="K208" i="9" s="1"/>
  <c r="L208" i="9" s="1"/>
  <c r="I207" i="9"/>
  <c r="K207" i="9" s="1"/>
  <c r="L207" i="9" s="1"/>
  <c r="V206" i="9"/>
  <c r="N206" i="9"/>
  <c r="J206" i="9"/>
  <c r="I206" i="9"/>
  <c r="V202" i="9"/>
  <c r="R202" i="9"/>
  <c r="N202" i="9"/>
  <c r="J202" i="9"/>
  <c r="V201" i="9"/>
  <c r="R201" i="9"/>
  <c r="N201" i="9"/>
  <c r="J201" i="9"/>
  <c r="I201" i="9"/>
  <c r="K201" i="9" s="1"/>
  <c r="L201" i="9" s="1"/>
  <c r="C201" i="9"/>
  <c r="I205" i="9"/>
  <c r="I200" i="9"/>
  <c r="M200" i="9" s="1"/>
  <c r="O200" i="9" s="1"/>
  <c r="I199" i="9"/>
  <c r="M199" i="9" s="1"/>
  <c r="O199" i="9" s="1"/>
  <c r="I198" i="9"/>
  <c r="V197" i="9"/>
  <c r="R197" i="9"/>
  <c r="J197" i="9"/>
  <c r="I196" i="9"/>
  <c r="C196" i="9"/>
  <c r="I193" i="9"/>
  <c r="R192" i="9"/>
  <c r="N192" i="9"/>
  <c r="I192" i="9"/>
  <c r="V191" i="9"/>
  <c r="J191" i="9"/>
  <c r="I189" i="9"/>
  <c r="I187" i="9"/>
  <c r="R186" i="9"/>
  <c r="V182" i="9"/>
  <c r="R182" i="9"/>
  <c r="N182" i="9"/>
  <c r="J182" i="9"/>
  <c r="V181" i="9"/>
  <c r="R181" i="9"/>
  <c r="N181" i="9"/>
  <c r="J181" i="9"/>
  <c r="I181" i="9"/>
  <c r="C181" i="9"/>
  <c r="I185" i="9"/>
  <c r="M185" i="9" s="1"/>
  <c r="O185" i="9" s="1"/>
  <c r="R177" i="9"/>
  <c r="I175" i="9"/>
  <c r="I174" i="9"/>
  <c r="M174" i="9" s="1"/>
  <c r="O174" i="9" s="1"/>
  <c r="Q174" i="9" s="1"/>
  <c r="S174" i="9" s="1"/>
  <c r="T174" i="9" s="1"/>
  <c r="U174" i="9" s="1"/>
  <c r="V172" i="9"/>
  <c r="J172" i="9"/>
  <c r="N171" i="9"/>
  <c r="C171" i="9"/>
  <c r="I170" i="9"/>
  <c r="I168" i="9"/>
  <c r="I167" i="9"/>
  <c r="V166" i="9"/>
  <c r="N166" i="9"/>
  <c r="J166" i="9"/>
  <c r="I166" i="9"/>
  <c r="V162" i="9"/>
  <c r="R162" i="9"/>
  <c r="N162" i="9"/>
  <c r="J162" i="9"/>
  <c r="V161" i="9"/>
  <c r="R161" i="9"/>
  <c r="N161" i="9"/>
  <c r="J161" i="9"/>
  <c r="I161" i="9"/>
  <c r="K161" i="9" s="1"/>
  <c r="L161" i="9" s="1"/>
  <c r="C161" i="9"/>
  <c r="I165" i="9"/>
  <c r="K165" i="9" s="1"/>
  <c r="L165" i="9" s="1"/>
  <c r="I160" i="9"/>
  <c r="I159" i="9"/>
  <c r="M159" i="9" s="1"/>
  <c r="O159" i="9" s="1"/>
  <c r="I158" i="9"/>
  <c r="M158" i="9" s="1"/>
  <c r="O158" i="9" s="1"/>
  <c r="P158" i="9" s="1"/>
  <c r="V157" i="9"/>
  <c r="R157" i="9"/>
  <c r="J157" i="9"/>
  <c r="I156" i="9"/>
  <c r="K156" i="9" s="1"/>
  <c r="L156" i="9" s="1"/>
  <c r="C156" i="9"/>
  <c r="I153" i="9"/>
  <c r="R152" i="9"/>
  <c r="N152" i="9"/>
  <c r="I152" i="9"/>
  <c r="K152" i="9" s="1"/>
  <c r="L152" i="9" s="1"/>
  <c r="V151" i="9"/>
  <c r="J151" i="9"/>
  <c r="I148" i="9"/>
  <c r="V146" i="9"/>
  <c r="V142" i="9"/>
  <c r="R142" i="9"/>
  <c r="N142" i="9"/>
  <c r="J142" i="9"/>
  <c r="V141" i="9"/>
  <c r="R141" i="9"/>
  <c r="N141" i="9"/>
  <c r="J141" i="9"/>
  <c r="I141" i="9"/>
  <c r="K141" i="9" s="1"/>
  <c r="L141" i="9" s="1"/>
  <c r="C141" i="9"/>
  <c r="I145" i="9"/>
  <c r="M145" i="9" s="1"/>
  <c r="O145" i="9" s="1"/>
  <c r="Q145" i="9" s="1"/>
  <c r="S145" i="9" s="1"/>
  <c r="T145" i="9" s="1"/>
  <c r="U145" i="9" s="1"/>
  <c r="I137" i="9"/>
  <c r="K137" i="9" s="1"/>
  <c r="L137" i="9" s="1"/>
  <c r="V132" i="9"/>
  <c r="R131" i="9"/>
  <c r="N131" i="9"/>
  <c r="I130" i="9"/>
  <c r="I128" i="9"/>
  <c r="K128" i="9" s="1"/>
  <c r="L128" i="9" s="1"/>
  <c r="I127" i="9"/>
  <c r="K127" i="9" s="1"/>
  <c r="L127" i="9" s="1"/>
  <c r="V126" i="9"/>
  <c r="N126" i="9"/>
  <c r="J126" i="9"/>
  <c r="I126" i="9"/>
  <c r="V122" i="9"/>
  <c r="R122" i="9"/>
  <c r="N122" i="9"/>
  <c r="J122" i="9"/>
  <c r="V121" i="9"/>
  <c r="R121" i="9"/>
  <c r="N121" i="9"/>
  <c r="J121" i="9"/>
  <c r="I121" i="9"/>
  <c r="C121" i="9"/>
  <c r="I125" i="9"/>
  <c r="K125" i="9" s="1"/>
  <c r="L125" i="9" s="1"/>
  <c r="I120" i="9"/>
  <c r="M120" i="9" s="1"/>
  <c r="O120" i="9" s="1"/>
  <c r="P120" i="9" s="1"/>
  <c r="I119" i="9"/>
  <c r="M119" i="9" s="1"/>
  <c r="O119" i="9" s="1"/>
  <c r="I118" i="9"/>
  <c r="M118" i="9" s="1"/>
  <c r="O118" i="9" s="1"/>
  <c r="Q118" i="9" s="1"/>
  <c r="S118" i="9" s="1"/>
  <c r="T118" i="9" s="1"/>
  <c r="U118" i="9" s="1"/>
  <c r="V117" i="9"/>
  <c r="R117" i="9"/>
  <c r="J117" i="9"/>
  <c r="I116" i="9"/>
  <c r="C116" i="9"/>
  <c r="I113" i="9"/>
  <c r="R112" i="9"/>
  <c r="N112" i="9"/>
  <c r="I112" i="9"/>
  <c r="K112" i="9" s="1"/>
  <c r="L112" i="9" s="1"/>
  <c r="V111" i="9"/>
  <c r="J111" i="9"/>
  <c r="I107" i="9"/>
  <c r="M107" i="9" s="1"/>
  <c r="O107" i="9" s="1"/>
  <c r="R106" i="9"/>
  <c r="V102" i="9"/>
  <c r="R102" i="9"/>
  <c r="N102" i="9"/>
  <c r="J102" i="9"/>
  <c r="V101" i="9"/>
  <c r="R101" i="9"/>
  <c r="N101" i="9"/>
  <c r="J101" i="9"/>
  <c r="I101" i="9"/>
  <c r="C101" i="9"/>
  <c r="I105" i="9"/>
  <c r="M105" i="9" s="1"/>
  <c r="O105" i="9" s="1"/>
  <c r="P105" i="9" s="1"/>
  <c r="R97" i="9"/>
  <c r="I95" i="9"/>
  <c r="I94" i="9"/>
  <c r="M94" i="9" s="1"/>
  <c r="O94" i="9" s="1"/>
  <c r="Q94" i="9" s="1"/>
  <c r="S94" i="9" s="1"/>
  <c r="T94" i="9" s="1"/>
  <c r="U94" i="9" s="1"/>
  <c r="V92" i="9"/>
  <c r="J92" i="9"/>
  <c r="N91" i="9"/>
  <c r="C91" i="9"/>
  <c r="I90" i="9"/>
  <c r="I88" i="9"/>
  <c r="K88" i="9" s="1"/>
  <c r="L88" i="9" s="1"/>
  <c r="I87" i="9"/>
  <c r="K87" i="9" s="1"/>
  <c r="L87" i="9" s="1"/>
  <c r="V86" i="9"/>
  <c r="N86" i="9"/>
  <c r="J86" i="9"/>
  <c r="I86" i="9"/>
  <c r="V82" i="9"/>
  <c r="R82" i="9"/>
  <c r="N82" i="9"/>
  <c r="J82" i="9"/>
  <c r="V81" i="9"/>
  <c r="R81" i="9"/>
  <c r="N81" i="9"/>
  <c r="J81" i="9"/>
  <c r="I81" i="9"/>
  <c r="K81" i="9" s="1"/>
  <c r="L81" i="9" s="1"/>
  <c r="C81" i="9"/>
  <c r="I85" i="9"/>
  <c r="I80" i="9"/>
  <c r="I79" i="9"/>
  <c r="M79" i="9" s="1"/>
  <c r="O79" i="9" s="1"/>
  <c r="I78" i="9"/>
  <c r="M78" i="9" s="1"/>
  <c r="O78" i="9" s="1"/>
  <c r="P78" i="9" s="1"/>
  <c r="V77" i="9"/>
  <c r="R77" i="9"/>
  <c r="J77" i="9"/>
  <c r="I76" i="9"/>
  <c r="C76" i="9"/>
  <c r="I73" i="9"/>
  <c r="R72" i="9"/>
  <c r="N72" i="9"/>
  <c r="I72" i="9"/>
  <c r="V71" i="9"/>
  <c r="J71" i="9"/>
  <c r="I67" i="9"/>
  <c r="M67" i="9" s="1"/>
  <c r="O67" i="9" s="1"/>
  <c r="Q67" i="9" s="1"/>
  <c r="S67" i="9" s="1"/>
  <c r="T67" i="9" s="1"/>
  <c r="U67" i="9" s="1"/>
  <c r="R66" i="9"/>
  <c r="V62" i="9"/>
  <c r="R62" i="9"/>
  <c r="N62" i="9"/>
  <c r="J62" i="9"/>
  <c r="V61" i="9"/>
  <c r="R61" i="9"/>
  <c r="N61" i="9"/>
  <c r="J61" i="9"/>
  <c r="I61" i="9"/>
  <c r="C61" i="9"/>
  <c r="I65" i="9"/>
  <c r="M65" i="9" s="1"/>
  <c r="O65" i="9" s="1"/>
  <c r="Q65" i="9" s="1"/>
  <c r="S65" i="9" s="1"/>
  <c r="T65" i="9" s="1"/>
  <c r="U65" i="9" s="1"/>
  <c r="I59" i="9"/>
  <c r="N57" i="9"/>
  <c r="I57" i="9"/>
  <c r="I55" i="9"/>
  <c r="I54" i="9"/>
  <c r="V52" i="9"/>
  <c r="J52" i="9"/>
  <c r="R51" i="9"/>
  <c r="C51" i="9"/>
  <c r="I50" i="9"/>
  <c r="I48" i="9"/>
  <c r="K48" i="9" s="1"/>
  <c r="L48" i="9" s="1"/>
  <c r="I47" i="9"/>
  <c r="V46" i="9"/>
  <c r="N46" i="9"/>
  <c r="J46" i="9"/>
  <c r="I46" i="9"/>
  <c r="I41" i="9"/>
  <c r="I45" i="9"/>
  <c r="I40" i="9"/>
  <c r="I39" i="9"/>
  <c r="I38" i="9"/>
  <c r="I36" i="9"/>
  <c r="I33" i="9"/>
  <c r="I32" i="9"/>
  <c r="I21" i="9"/>
  <c r="I25" i="9"/>
  <c r="I6" i="9"/>
  <c r="J322" i="4"/>
  <c r="B471" i="4"/>
  <c r="B466" i="4"/>
  <c r="B461" i="4"/>
  <c r="V462" i="4" s="1"/>
  <c r="B456" i="4"/>
  <c r="B451" i="4"/>
  <c r="I455" i="4" s="1"/>
  <c r="M455" i="4" s="1"/>
  <c r="O455" i="4" s="1"/>
  <c r="B446" i="4"/>
  <c r="B441" i="4"/>
  <c r="B436" i="4"/>
  <c r="C436" i="4" s="1"/>
  <c r="B431" i="4"/>
  <c r="B426" i="4"/>
  <c r="B421" i="4"/>
  <c r="N421" i="4" s="1"/>
  <c r="B416" i="4"/>
  <c r="B411" i="4"/>
  <c r="R411" i="4" s="1"/>
  <c r="B406" i="4"/>
  <c r="B401" i="4"/>
  <c r="B396" i="4"/>
  <c r="B391" i="4"/>
  <c r="V391" i="4" s="1"/>
  <c r="B386" i="4"/>
  <c r="B381" i="4"/>
  <c r="N381" i="4" s="1"/>
  <c r="B376" i="4"/>
  <c r="B371" i="4"/>
  <c r="B366" i="4"/>
  <c r="B361" i="4"/>
  <c r="B356" i="4"/>
  <c r="J357" i="4" s="1"/>
  <c r="B351" i="4"/>
  <c r="V352" i="4" s="1"/>
  <c r="B346" i="4"/>
  <c r="B341" i="4"/>
  <c r="B336" i="4"/>
  <c r="B331" i="4"/>
  <c r="J331" i="4" s="1"/>
  <c r="B326" i="4"/>
  <c r="B321" i="4"/>
  <c r="N321" i="4" s="1"/>
  <c r="B316" i="4"/>
  <c r="B311" i="4"/>
  <c r="B306" i="4"/>
  <c r="B301" i="4"/>
  <c r="B296" i="4"/>
  <c r="B291" i="4"/>
  <c r="B286" i="4"/>
  <c r="B281" i="4"/>
  <c r="B276" i="4"/>
  <c r="B271" i="4"/>
  <c r="J271" i="4" s="1"/>
  <c r="B266" i="4"/>
  <c r="B261" i="4"/>
  <c r="B256" i="4"/>
  <c r="B251" i="4"/>
  <c r="C251" i="4" s="1"/>
  <c r="B246" i="4"/>
  <c r="B241" i="4"/>
  <c r="N241" i="4" s="1"/>
  <c r="B236" i="4"/>
  <c r="B231" i="4"/>
  <c r="B226" i="4"/>
  <c r="B221" i="4"/>
  <c r="B216" i="4"/>
  <c r="B211" i="4"/>
  <c r="B476" i="4"/>
  <c r="B481" i="4"/>
  <c r="B486" i="4"/>
  <c r="C486" i="4" s="1"/>
  <c r="B491" i="4"/>
  <c r="B496" i="4"/>
  <c r="B501" i="4"/>
  <c r="A501" i="4"/>
  <c r="A496" i="4"/>
  <c r="A491" i="4"/>
  <c r="A486" i="4"/>
  <c r="A481" i="4"/>
  <c r="A476" i="4"/>
  <c r="A471" i="4"/>
  <c r="A466" i="4"/>
  <c r="A461" i="4"/>
  <c r="A456" i="4"/>
  <c r="A451" i="4"/>
  <c r="A446" i="4"/>
  <c r="A441" i="4"/>
  <c r="A436" i="4"/>
  <c r="A431" i="4"/>
  <c r="A426" i="4"/>
  <c r="A421" i="4"/>
  <c r="A416" i="4"/>
  <c r="A411" i="4"/>
  <c r="A406" i="4"/>
  <c r="A401" i="4"/>
  <c r="A396" i="4"/>
  <c r="A391" i="4"/>
  <c r="A386" i="4"/>
  <c r="A381" i="4"/>
  <c r="A376" i="4"/>
  <c r="A371" i="4"/>
  <c r="A366" i="4"/>
  <c r="A361" i="4"/>
  <c r="A356" i="4"/>
  <c r="A351" i="4"/>
  <c r="A346" i="4"/>
  <c r="A341" i="4"/>
  <c r="A336" i="4"/>
  <c r="A331" i="4"/>
  <c r="A326" i="4"/>
  <c r="A321" i="4"/>
  <c r="A316" i="4"/>
  <c r="A311" i="4"/>
  <c r="A306" i="4"/>
  <c r="A301" i="4"/>
  <c r="A296" i="4"/>
  <c r="A291" i="4"/>
  <c r="A286" i="4"/>
  <c r="A281" i="4"/>
  <c r="A276" i="4"/>
  <c r="A271" i="4"/>
  <c r="A266" i="4"/>
  <c r="A261" i="4"/>
  <c r="A256" i="4"/>
  <c r="A251" i="4"/>
  <c r="A246" i="4"/>
  <c r="A241" i="4"/>
  <c r="A236" i="4"/>
  <c r="A231" i="4"/>
  <c r="A226" i="4"/>
  <c r="A221" i="4"/>
  <c r="A216" i="4"/>
  <c r="A211" i="4"/>
  <c r="B206" i="4"/>
  <c r="A206" i="4"/>
  <c r="A201" i="4"/>
  <c r="B201" i="4"/>
  <c r="B196" i="4"/>
  <c r="A196" i="4"/>
  <c r="A191" i="4"/>
  <c r="B191" i="4"/>
  <c r="B186" i="4"/>
  <c r="A186" i="4"/>
  <c r="B181" i="4"/>
  <c r="I181" i="4" s="1"/>
  <c r="A181" i="4"/>
  <c r="B176" i="4"/>
  <c r="A176" i="4"/>
  <c r="A171" i="4"/>
  <c r="B171" i="4"/>
  <c r="B166" i="4"/>
  <c r="A166" i="4"/>
  <c r="A161" i="4"/>
  <c r="B161" i="4"/>
  <c r="B156" i="4"/>
  <c r="A156" i="4"/>
  <c r="B151" i="4"/>
  <c r="A151" i="4"/>
  <c r="A146" i="4"/>
  <c r="B146" i="4"/>
  <c r="B141" i="4"/>
  <c r="A141" i="4"/>
  <c r="A136" i="4"/>
  <c r="A131" i="4"/>
  <c r="A111" i="4"/>
  <c r="B136" i="4"/>
  <c r="B131" i="4"/>
  <c r="B111" i="4"/>
  <c r="A126" i="4"/>
  <c r="B126" i="4"/>
  <c r="B121" i="4"/>
  <c r="A121" i="4"/>
  <c r="A116" i="4"/>
  <c r="B116" i="4"/>
  <c r="W41" i="9" l="1"/>
  <c r="W36" i="9"/>
  <c r="W21" i="9"/>
  <c r="C356" i="4"/>
  <c r="I215" i="4"/>
  <c r="K215" i="4" s="1"/>
  <c r="L215" i="4" s="1"/>
  <c r="Y211" i="4"/>
  <c r="H46" i="1" s="1"/>
  <c r="X211" i="4"/>
  <c r="G46" i="11" s="1"/>
  <c r="W212" i="4"/>
  <c r="W215" i="4"/>
  <c r="W211" i="4"/>
  <c r="W213" i="4"/>
  <c r="W214" i="4"/>
  <c r="I294" i="4"/>
  <c r="M294" i="4" s="1"/>
  <c r="O294" i="4" s="1"/>
  <c r="Q294" i="4" s="1"/>
  <c r="S294" i="4" s="1"/>
  <c r="T294" i="4" s="1"/>
  <c r="U294" i="4" s="1"/>
  <c r="Y291" i="4"/>
  <c r="H62" i="1" s="1"/>
  <c r="X291" i="4"/>
  <c r="G62" i="11" s="1"/>
  <c r="W292" i="4"/>
  <c r="W295" i="4"/>
  <c r="W291" i="4"/>
  <c r="W293" i="4"/>
  <c r="W294" i="4"/>
  <c r="I374" i="4"/>
  <c r="M374" i="4" s="1"/>
  <c r="O374" i="4" s="1"/>
  <c r="P374" i="4" s="1"/>
  <c r="X371" i="4"/>
  <c r="G78" i="11" s="1"/>
  <c r="Y371" i="4"/>
  <c r="H78" i="1" s="1"/>
  <c r="W372" i="4"/>
  <c r="W375" i="4"/>
  <c r="W371" i="4"/>
  <c r="W373" i="4"/>
  <c r="W374" i="4"/>
  <c r="C431" i="4"/>
  <c r="X431" i="4"/>
  <c r="G90" i="11" s="1"/>
  <c r="Y431" i="4"/>
  <c r="H90" i="1" s="1"/>
  <c r="W432" i="4"/>
  <c r="W435" i="4"/>
  <c r="W431" i="4"/>
  <c r="W434" i="4"/>
  <c r="W433" i="4"/>
  <c r="N272" i="4"/>
  <c r="U191" i="6"/>
  <c r="V189" i="6"/>
  <c r="U188" i="6"/>
  <c r="V192" i="6"/>
  <c r="O191" i="6"/>
  <c r="V190" i="6"/>
  <c r="U189" i="6"/>
  <c r="AE188" i="6"/>
  <c r="O188" i="6"/>
  <c r="O189" i="6"/>
  <c r="U192" i="6"/>
  <c r="U190" i="6"/>
  <c r="O192" i="6"/>
  <c r="V188" i="6"/>
  <c r="X188" i="6" s="1"/>
  <c r="O190" i="6"/>
  <c r="V191" i="6"/>
  <c r="U252" i="6"/>
  <c r="U250" i="6"/>
  <c r="O249" i="6"/>
  <c r="O252" i="6"/>
  <c r="V251" i="6"/>
  <c r="O250" i="6"/>
  <c r="V248" i="6"/>
  <c r="X248" i="6" s="1"/>
  <c r="U248" i="6"/>
  <c r="U251" i="6"/>
  <c r="O248" i="6"/>
  <c r="V252" i="6"/>
  <c r="O251" i="6"/>
  <c r="V250" i="6"/>
  <c r="V249" i="6"/>
  <c r="AE248" i="6"/>
  <c r="C248" i="6" s="1"/>
  <c r="U249" i="6"/>
  <c r="O357" i="6"/>
  <c r="V356" i="6"/>
  <c r="O355" i="6"/>
  <c r="V357" i="6"/>
  <c r="O354" i="6"/>
  <c r="V353" i="6"/>
  <c r="X353" i="6" s="1"/>
  <c r="U357" i="6"/>
  <c r="O356" i="6"/>
  <c r="U354" i="6"/>
  <c r="O353" i="6"/>
  <c r="V355" i="6"/>
  <c r="AE353" i="6"/>
  <c r="C353" i="6" s="1"/>
  <c r="V354" i="6"/>
  <c r="U355" i="6"/>
  <c r="U353" i="6"/>
  <c r="U356" i="6"/>
  <c r="O456" i="6"/>
  <c r="U455" i="6"/>
  <c r="U453" i="6"/>
  <c r="O457" i="6"/>
  <c r="U456" i="6"/>
  <c r="O455" i="6"/>
  <c r="U454" i="6"/>
  <c r="V453" i="6"/>
  <c r="X453" i="6" s="1"/>
  <c r="V457" i="6"/>
  <c r="V456" i="6"/>
  <c r="U457" i="6"/>
  <c r="AE453" i="6"/>
  <c r="C453" i="6" s="1"/>
  <c r="V455" i="6"/>
  <c r="O454" i="6"/>
  <c r="O453" i="6"/>
  <c r="V454" i="6"/>
  <c r="Y191" i="4"/>
  <c r="X191" i="4"/>
  <c r="G42" i="11" s="1"/>
  <c r="W192" i="4"/>
  <c r="W195" i="4"/>
  <c r="W191" i="4"/>
  <c r="W194" i="4"/>
  <c r="W193" i="4"/>
  <c r="X201" i="4"/>
  <c r="G44" i="11" s="1"/>
  <c r="Y201" i="4"/>
  <c r="W204" i="4"/>
  <c r="W203" i="4"/>
  <c r="W205" i="4"/>
  <c r="W202" i="4"/>
  <c r="W201" i="4"/>
  <c r="V497" i="4"/>
  <c r="X496" i="4"/>
  <c r="G103" i="11" s="1"/>
  <c r="Y496" i="4"/>
  <c r="H103" i="1" s="1"/>
  <c r="W500" i="4"/>
  <c r="W496" i="4"/>
  <c r="W499" i="4"/>
  <c r="W498" i="4"/>
  <c r="W497" i="4"/>
  <c r="X476" i="4"/>
  <c r="G99" i="11" s="1"/>
  <c r="Y476" i="4"/>
  <c r="H99" i="1" s="1"/>
  <c r="W480" i="4"/>
  <c r="W476" i="4"/>
  <c r="W479" i="4"/>
  <c r="W477" i="4"/>
  <c r="W478" i="4"/>
  <c r="J226" i="4"/>
  <c r="X226" i="4"/>
  <c r="G49" i="11" s="1"/>
  <c r="Y226" i="4"/>
  <c r="H49" i="1" s="1"/>
  <c r="W228" i="4"/>
  <c r="W227" i="4"/>
  <c r="W229" i="4"/>
  <c r="W226" i="4"/>
  <c r="W230" i="4"/>
  <c r="V247" i="4"/>
  <c r="X246" i="4"/>
  <c r="G53" i="11" s="1"/>
  <c r="Y246" i="4"/>
  <c r="H53" i="1" s="1"/>
  <c r="W248" i="4"/>
  <c r="W247" i="4"/>
  <c r="W250" i="4"/>
  <c r="W249" i="4"/>
  <c r="W246" i="4"/>
  <c r="C266" i="4"/>
  <c r="X266" i="4"/>
  <c r="G57" i="11" s="1"/>
  <c r="Y266" i="4"/>
  <c r="H57" i="1" s="1"/>
  <c r="W268" i="4"/>
  <c r="W267" i="4"/>
  <c r="W269" i="4"/>
  <c r="W266" i="4"/>
  <c r="W270" i="4"/>
  <c r="X286" i="4"/>
  <c r="G61" i="11" s="1"/>
  <c r="Y286" i="4"/>
  <c r="H61" i="1" s="1"/>
  <c r="W288" i="4"/>
  <c r="W287" i="4"/>
  <c r="W290" i="4"/>
  <c r="W289" i="4"/>
  <c r="W286" i="4"/>
  <c r="X306" i="4"/>
  <c r="G65" i="11" s="1"/>
  <c r="Y306" i="4"/>
  <c r="H65" i="1" s="1"/>
  <c r="W308" i="4"/>
  <c r="W307" i="4"/>
  <c r="W309" i="4"/>
  <c r="W306" i="4"/>
  <c r="W310" i="4"/>
  <c r="X326" i="4"/>
  <c r="G69" i="11" s="1"/>
  <c r="Y326" i="4"/>
  <c r="H69" i="1" s="1"/>
  <c r="W328" i="4"/>
  <c r="W327" i="4"/>
  <c r="W330" i="4"/>
  <c r="W329" i="4"/>
  <c r="W326" i="4"/>
  <c r="C346" i="4"/>
  <c r="X346" i="4"/>
  <c r="G73" i="11" s="1"/>
  <c r="Y346" i="4"/>
  <c r="H73" i="1" s="1"/>
  <c r="W348" i="4"/>
  <c r="W347" i="4"/>
  <c r="W349" i="4"/>
  <c r="W346" i="4"/>
  <c r="W350" i="4"/>
  <c r="X366" i="4"/>
  <c r="G77" i="11" s="1"/>
  <c r="Y366" i="4"/>
  <c r="H77" i="1" s="1"/>
  <c r="W368" i="4"/>
  <c r="W367" i="4"/>
  <c r="W370" i="4"/>
  <c r="W369" i="4"/>
  <c r="W366" i="4"/>
  <c r="X386" i="4"/>
  <c r="G81" i="11" s="1"/>
  <c r="Y386" i="4"/>
  <c r="H81" i="1" s="1"/>
  <c r="W388" i="4"/>
  <c r="W387" i="4"/>
  <c r="W389" i="4"/>
  <c r="W386" i="4"/>
  <c r="W390" i="4"/>
  <c r="X406" i="4"/>
  <c r="G85" i="11" s="1"/>
  <c r="Y406" i="4"/>
  <c r="H85" i="1" s="1"/>
  <c r="W408" i="4"/>
  <c r="W407" i="4"/>
  <c r="W410" i="4"/>
  <c r="W409" i="4"/>
  <c r="W406" i="4"/>
  <c r="C426" i="4"/>
  <c r="X426" i="4"/>
  <c r="G89" i="11" s="1"/>
  <c r="Y426" i="4"/>
  <c r="H89" i="1" s="1"/>
  <c r="W428" i="4"/>
  <c r="W427" i="4"/>
  <c r="W429" i="4"/>
  <c r="W426" i="4"/>
  <c r="W430" i="4"/>
  <c r="X446" i="4"/>
  <c r="G93" i="11" s="1"/>
  <c r="Y446" i="4"/>
  <c r="H93" i="1" s="1"/>
  <c r="W448" i="4"/>
  <c r="W447" i="4"/>
  <c r="W450" i="4"/>
  <c r="W449" i="4"/>
  <c r="W446" i="4"/>
  <c r="X466" i="4"/>
  <c r="G97" i="11" s="1"/>
  <c r="Y466" i="4"/>
  <c r="H97" i="1" s="1"/>
  <c r="W468" i="4"/>
  <c r="W467" i="4"/>
  <c r="W469" i="4"/>
  <c r="W466" i="4"/>
  <c r="W470" i="4"/>
  <c r="C351" i="4"/>
  <c r="I291" i="4"/>
  <c r="M291" i="4" s="1"/>
  <c r="O291" i="4" s="1"/>
  <c r="P291" i="4" s="1"/>
  <c r="O187" i="6"/>
  <c r="V186" i="6"/>
  <c r="O185" i="6"/>
  <c r="V184" i="6"/>
  <c r="AE183" i="6"/>
  <c r="O183" i="6"/>
  <c r="U186" i="6"/>
  <c r="U184" i="6"/>
  <c r="V187" i="6"/>
  <c r="U185" i="6"/>
  <c r="O184" i="6"/>
  <c r="U187" i="6"/>
  <c r="O186" i="6"/>
  <c r="V183" i="6"/>
  <c r="X183" i="6" s="1"/>
  <c r="V185" i="6"/>
  <c r="U183" i="6"/>
  <c r="O207" i="6"/>
  <c r="O206" i="6"/>
  <c r="O205" i="6"/>
  <c r="O204" i="6"/>
  <c r="V203" i="6"/>
  <c r="X203" i="6" s="1"/>
  <c r="U206" i="6"/>
  <c r="V205" i="6"/>
  <c r="AE203" i="6"/>
  <c r="U205" i="6"/>
  <c r="V204" i="6"/>
  <c r="U203" i="6"/>
  <c r="V207" i="6"/>
  <c r="U204" i="6"/>
  <c r="O203" i="6"/>
  <c r="V206" i="6"/>
  <c r="U207" i="6"/>
  <c r="O227" i="6"/>
  <c r="V226" i="6"/>
  <c r="O225" i="6"/>
  <c r="V224" i="6"/>
  <c r="AE223" i="6"/>
  <c r="O223" i="6"/>
  <c r="U226" i="6"/>
  <c r="U224" i="6"/>
  <c r="V223" i="6"/>
  <c r="X223" i="6" s="1"/>
  <c r="V225" i="6"/>
  <c r="U223" i="6"/>
  <c r="V227" i="6"/>
  <c r="U225" i="6"/>
  <c r="O224" i="6"/>
  <c r="U227" i="6"/>
  <c r="O226" i="6"/>
  <c r="V247" i="6"/>
  <c r="O246" i="6"/>
  <c r="V245" i="6"/>
  <c r="O244" i="6"/>
  <c r="V243" i="6"/>
  <c r="X243" i="6" s="1"/>
  <c r="U247" i="6"/>
  <c r="U245" i="6"/>
  <c r="U243" i="6"/>
  <c r="V246" i="6"/>
  <c r="V244" i="6"/>
  <c r="U246" i="6"/>
  <c r="O245" i="6"/>
  <c r="U244" i="6"/>
  <c r="O247" i="6"/>
  <c r="O243" i="6"/>
  <c r="AE243" i="6"/>
  <c r="C243" i="6" s="1"/>
  <c r="U267" i="6"/>
  <c r="U266" i="6"/>
  <c r="U265" i="6"/>
  <c r="U264" i="6"/>
  <c r="O263" i="6"/>
  <c r="O267" i="6"/>
  <c r="O266" i="6"/>
  <c r="O265" i="6"/>
  <c r="O264" i="6"/>
  <c r="V264" i="6"/>
  <c r="U263" i="6"/>
  <c r="AE263" i="6"/>
  <c r="C263" i="6" s="1"/>
  <c r="V267" i="6"/>
  <c r="V265" i="6"/>
  <c r="V263" i="6"/>
  <c r="X263" i="6" s="1"/>
  <c r="V266" i="6"/>
  <c r="V287" i="6"/>
  <c r="O285" i="6"/>
  <c r="V284" i="6"/>
  <c r="AE283" i="6"/>
  <c r="C283" i="6" s="1"/>
  <c r="O283" i="6"/>
  <c r="U287" i="6"/>
  <c r="V286" i="6"/>
  <c r="U284" i="6"/>
  <c r="V285" i="6"/>
  <c r="U283" i="6"/>
  <c r="U286" i="6"/>
  <c r="U285" i="6"/>
  <c r="O284" i="6"/>
  <c r="O286" i="6"/>
  <c r="O287" i="6"/>
  <c r="V283" i="6"/>
  <c r="X283" i="6" s="1"/>
  <c r="O507" i="6"/>
  <c r="O506" i="6"/>
  <c r="O505" i="6"/>
  <c r="O504" i="6"/>
  <c r="V503" i="6"/>
  <c r="X503" i="6" s="1"/>
  <c r="U507" i="6"/>
  <c r="V506" i="6"/>
  <c r="U504" i="6"/>
  <c r="V507" i="6"/>
  <c r="U506" i="6"/>
  <c r="U505" i="6"/>
  <c r="V504" i="6"/>
  <c r="AE503" i="6"/>
  <c r="O503" i="6"/>
  <c r="U503" i="6"/>
  <c r="V505" i="6"/>
  <c r="O309" i="6"/>
  <c r="U308" i="6"/>
  <c r="V312" i="6"/>
  <c r="V311" i="6"/>
  <c r="V310" i="6"/>
  <c r="O308" i="6"/>
  <c r="O312" i="6"/>
  <c r="U310" i="6"/>
  <c r="V309" i="6"/>
  <c r="AE308" i="6"/>
  <c r="V308" i="6"/>
  <c r="X308" i="6" s="1"/>
  <c r="U311" i="6"/>
  <c r="O310" i="6"/>
  <c r="U309" i="6"/>
  <c r="O311" i="6"/>
  <c r="U312" i="6"/>
  <c r="V331" i="6"/>
  <c r="U330" i="6"/>
  <c r="U329" i="6"/>
  <c r="V332" i="6"/>
  <c r="O331" i="6"/>
  <c r="V329" i="6"/>
  <c r="U332" i="6"/>
  <c r="O332" i="6"/>
  <c r="O329" i="6"/>
  <c r="V328" i="6"/>
  <c r="X328" i="6" s="1"/>
  <c r="U331" i="6"/>
  <c r="V330" i="6"/>
  <c r="U328" i="6"/>
  <c r="AE328" i="6"/>
  <c r="C328" i="6" s="1"/>
  <c r="O328" i="6"/>
  <c r="O330" i="6"/>
  <c r="U352" i="6"/>
  <c r="U351" i="6"/>
  <c r="U350" i="6"/>
  <c r="U349" i="6"/>
  <c r="O348" i="6"/>
  <c r="O351" i="6"/>
  <c r="V349" i="6"/>
  <c r="O352" i="6"/>
  <c r="O350" i="6"/>
  <c r="U348" i="6"/>
  <c r="AE348" i="6"/>
  <c r="C348" i="6" s="1"/>
  <c r="V352" i="6"/>
  <c r="V351" i="6"/>
  <c r="V350" i="6"/>
  <c r="V348" i="6"/>
  <c r="X348" i="6" s="1"/>
  <c r="O349" i="6"/>
  <c r="V372" i="6"/>
  <c r="V371" i="6"/>
  <c r="V370" i="6"/>
  <c r="O368" i="6"/>
  <c r="U371" i="6"/>
  <c r="O370" i="6"/>
  <c r="U369" i="6"/>
  <c r="AE368" i="6"/>
  <c r="V368" i="6"/>
  <c r="X368" i="6" s="1"/>
  <c r="O372" i="6"/>
  <c r="U370" i="6"/>
  <c r="O369" i="6"/>
  <c r="O371" i="6"/>
  <c r="U368" i="6"/>
  <c r="U372" i="6"/>
  <c r="V369" i="6"/>
  <c r="U391" i="6"/>
  <c r="V389" i="6"/>
  <c r="U388" i="6"/>
  <c r="U392" i="6"/>
  <c r="U389" i="6"/>
  <c r="AE388" i="6"/>
  <c r="O389" i="6"/>
  <c r="O388" i="6"/>
  <c r="O392" i="6"/>
  <c r="O391" i="6"/>
  <c r="U390" i="6"/>
  <c r="V392" i="6"/>
  <c r="V390" i="6"/>
  <c r="V388" i="6"/>
  <c r="X388" i="6" s="1"/>
  <c r="O390" i="6"/>
  <c r="V391" i="6"/>
  <c r="U412" i="6"/>
  <c r="U410" i="6"/>
  <c r="O409" i="6"/>
  <c r="O411" i="6"/>
  <c r="V410" i="6"/>
  <c r="V408" i="6"/>
  <c r="X408" i="6" s="1"/>
  <c r="U409" i="6"/>
  <c r="O412" i="6"/>
  <c r="U411" i="6"/>
  <c r="O410" i="6"/>
  <c r="O408" i="6"/>
  <c r="AE408" i="6"/>
  <c r="C408" i="6" s="1"/>
  <c r="V409" i="6"/>
  <c r="V411" i="6"/>
  <c r="U408" i="6"/>
  <c r="V412" i="6"/>
  <c r="V432" i="6"/>
  <c r="O431" i="6"/>
  <c r="V430" i="6"/>
  <c r="U429" i="6"/>
  <c r="AE428" i="6"/>
  <c r="C428" i="6" s="1"/>
  <c r="O428" i="6"/>
  <c r="O430" i="6"/>
  <c r="U432" i="6"/>
  <c r="V429" i="6"/>
  <c r="V428" i="6"/>
  <c r="X428" i="6" s="1"/>
  <c r="V431" i="6"/>
  <c r="U428" i="6"/>
  <c r="O432" i="6"/>
  <c r="U430" i="6"/>
  <c r="O429" i="6"/>
  <c r="U431" i="6"/>
  <c r="O452" i="6"/>
  <c r="V451" i="6"/>
  <c r="O450" i="6"/>
  <c r="O451" i="6"/>
  <c r="V450" i="6"/>
  <c r="V448" i="6"/>
  <c r="X448" i="6" s="1"/>
  <c r="U452" i="6"/>
  <c r="U451" i="6"/>
  <c r="U450" i="6"/>
  <c r="V449" i="6"/>
  <c r="O448" i="6"/>
  <c r="U449" i="6"/>
  <c r="AE448" i="6"/>
  <c r="C448" i="6" s="1"/>
  <c r="V452" i="6"/>
  <c r="O449" i="6"/>
  <c r="U448" i="6"/>
  <c r="U472" i="6"/>
  <c r="O471" i="6"/>
  <c r="O468" i="6"/>
  <c r="U471" i="6"/>
  <c r="V470" i="6"/>
  <c r="U469" i="6"/>
  <c r="AE468" i="6"/>
  <c r="C468" i="6" s="1"/>
  <c r="U468" i="6"/>
  <c r="V469" i="6"/>
  <c r="V472" i="6"/>
  <c r="O469" i="6"/>
  <c r="V468" i="6"/>
  <c r="X468" i="6" s="1"/>
  <c r="V471" i="6"/>
  <c r="O470" i="6"/>
  <c r="O472" i="6"/>
  <c r="U470" i="6"/>
  <c r="V492" i="6"/>
  <c r="U491" i="6"/>
  <c r="O490" i="6"/>
  <c r="O489" i="6"/>
  <c r="U488" i="6"/>
  <c r="U492" i="6"/>
  <c r="O491" i="6"/>
  <c r="O488" i="6"/>
  <c r="V488" i="6"/>
  <c r="X488" i="6" s="1"/>
  <c r="V490" i="6"/>
  <c r="V491" i="6"/>
  <c r="U489" i="6"/>
  <c r="O492" i="6"/>
  <c r="AE488" i="6"/>
  <c r="U490" i="6"/>
  <c r="V489" i="6"/>
  <c r="X231" i="4"/>
  <c r="Y231" i="4"/>
  <c r="H50" i="1" s="1"/>
  <c r="W232" i="4"/>
  <c r="W235" i="4"/>
  <c r="W231" i="4"/>
  <c r="W234" i="4"/>
  <c r="W233" i="4"/>
  <c r="I312" i="4"/>
  <c r="K312" i="4" s="1"/>
  <c r="L312" i="4" s="1"/>
  <c r="Y311" i="4"/>
  <c r="H66" i="1" s="1"/>
  <c r="X311" i="4"/>
  <c r="G66" i="11" s="1"/>
  <c r="W312" i="4"/>
  <c r="W315" i="4"/>
  <c r="W311" i="4"/>
  <c r="W314" i="4"/>
  <c r="W313" i="4"/>
  <c r="I392" i="4"/>
  <c r="M392" i="4" s="1"/>
  <c r="O392" i="4" s="1"/>
  <c r="Q392" i="4" s="1"/>
  <c r="S392" i="4" s="1"/>
  <c r="T392" i="4" s="1"/>
  <c r="U392" i="4" s="1"/>
  <c r="X391" i="4"/>
  <c r="G82" i="11" s="1"/>
  <c r="Y391" i="4"/>
  <c r="H82" i="1" s="1"/>
  <c r="W392" i="4"/>
  <c r="W395" i="4"/>
  <c r="W391" i="4"/>
  <c r="W394" i="4"/>
  <c r="W393" i="4"/>
  <c r="Y451" i="4"/>
  <c r="H94" i="1" s="1"/>
  <c r="X451" i="4"/>
  <c r="G94" i="11" s="1"/>
  <c r="W452" i="4"/>
  <c r="W455" i="4"/>
  <c r="W451" i="4"/>
  <c r="W453" i="4"/>
  <c r="W454" i="4"/>
  <c r="V211" i="6"/>
  <c r="U210" i="6"/>
  <c r="O209" i="6"/>
  <c r="U208" i="6"/>
  <c r="V212" i="6"/>
  <c r="U211" i="6"/>
  <c r="O210" i="6"/>
  <c r="O208" i="6"/>
  <c r="U209" i="6"/>
  <c r="U212" i="6"/>
  <c r="V208" i="6"/>
  <c r="X208" i="6" s="1"/>
  <c r="O212" i="6"/>
  <c r="AE208" i="6"/>
  <c r="O211" i="6"/>
  <c r="V210" i="6"/>
  <c r="V209" i="6"/>
  <c r="V271" i="6"/>
  <c r="U270" i="6"/>
  <c r="U269" i="6"/>
  <c r="AE268" i="6"/>
  <c r="V268" i="6"/>
  <c r="X268" i="6" s="1"/>
  <c r="V272" i="6"/>
  <c r="U271" i="6"/>
  <c r="O270" i="6"/>
  <c r="O269" i="6"/>
  <c r="U268" i="6"/>
  <c r="O272" i="6"/>
  <c r="O271" i="6"/>
  <c r="V270" i="6"/>
  <c r="V269" i="6"/>
  <c r="O268" i="6"/>
  <c r="U272" i="6"/>
  <c r="O337" i="6"/>
  <c r="V336" i="6"/>
  <c r="O335" i="6"/>
  <c r="V334" i="6"/>
  <c r="AE333" i="6"/>
  <c r="O333" i="6"/>
  <c r="O334" i="6"/>
  <c r="V337" i="6"/>
  <c r="U336" i="6"/>
  <c r="V335" i="6"/>
  <c r="U337" i="6"/>
  <c r="O336" i="6"/>
  <c r="U335" i="6"/>
  <c r="U334" i="6"/>
  <c r="V333" i="6"/>
  <c r="X333" i="6" s="1"/>
  <c r="U333" i="6"/>
  <c r="U417" i="6"/>
  <c r="V416" i="6"/>
  <c r="U414" i="6"/>
  <c r="V413" i="6"/>
  <c r="X413" i="6" s="1"/>
  <c r="O417" i="6"/>
  <c r="O416" i="6"/>
  <c r="O415" i="6"/>
  <c r="V414" i="6"/>
  <c r="U413" i="6"/>
  <c r="O414" i="6"/>
  <c r="V417" i="6"/>
  <c r="O413" i="6"/>
  <c r="U415" i="6"/>
  <c r="U416" i="6"/>
  <c r="V415" i="6"/>
  <c r="AE413" i="6"/>
  <c r="C413" i="6" s="1"/>
  <c r="U476" i="6"/>
  <c r="V477" i="6"/>
  <c r="O476" i="6"/>
  <c r="V475" i="6"/>
  <c r="O474" i="6"/>
  <c r="V473" i="6"/>
  <c r="X473" i="6" s="1"/>
  <c r="O477" i="6"/>
  <c r="O475" i="6"/>
  <c r="V474" i="6"/>
  <c r="U473" i="6"/>
  <c r="O473" i="6"/>
  <c r="V476" i="6"/>
  <c r="U475" i="6"/>
  <c r="U474" i="6"/>
  <c r="U477" i="6"/>
  <c r="AE473" i="6"/>
  <c r="I488" i="4"/>
  <c r="K488" i="4" s="1"/>
  <c r="L488" i="4" s="1"/>
  <c r="X486" i="4"/>
  <c r="G101" i="11" s="1"/>
  <c r="Y486" i="4"/>
  <c r="H101" i="1" s="1"/>
  <c r="W488" i="4"/>
  <c r="W487" i="4"/>
  <c r="W490" i="4"/>
  <c r="W489" i="4"/>
  <c r="W486" i="4"/>
  <c r="N216" i="4"/>
  <c r="X216" i="4"/>
  <c r="G47" i="11" s="1"/>
  <c r="Y216" i="4"/>
  <c r="H47" i="1" s="1"/>
  <c r="W220" i="4"/>
  <c r="W216" i="4"/>
  <c r="W219" i="4"/>
  <c r="W218" i="4"/>
  <c r="W217" i="4"/>
  <c r="X236" i="4"/>
  <c r="G51" i="11" s="1"/>
  <c r="Y236" i="4"/>
  <c r="H51" i="1" s="1"/>
  <c r="W240" i="4"/>
  <c r="W236" i="4"/>
  <c r="W239" i="4"/>
  <c r="W237" i="4"/>
  <c r="W238" i="4"/>
  <c r="I260" i="4"/>
  <c r="M260" i="4" s="1"/>
  <c r="O260" i="4" s="1"/>
  <c r="Q260" i="4" s="1"/>
  <c r="S260" i="4" s="1"/>
  <c r="T260" i="4" s="1"/>
  <c r="U260" i="4" s="1"/>
  <c r="X256" i="4"/>
  <c r="G55" i="11" s="1"/>
  <c r="Y256" i="4"/>
  <c r="H55" i="1" s="1"/>
  <c r="W260" i="4"/>
  <c r="W256" i="4"/>
  <c r="W259" i="4"/>
  <c r="W258" i="4"/>
  <c r="W257" i="4"/>
  <c r="X276" i="4"/>
  <c r="Y276" i="4"/>
  <c r="H59" i="1" s="1"/>
  <c r="W280" i="4"/>
  <c r="W276" i="4"/>
  <c r="W279" i="4"/>
  <c r="W277" i="4"/>
  <c r="W278" i="4"/>
  <c r="N296" i="4"/>
  <c r="X296" i="4"/>
  <c r="G63" i="11" s="1"/>
  <c r="Y296" i="4"/>
  <c r="H63" i="1" s="1"/>
  <c r="W300" i="4"/>
  <c r="W296" i="4"/>
  <c r="W299" i="4"/>
  <c r="W298" i="4"/>
  <c r="W297" i="4"/>
  <c r="R317" i="4"/>
  <c r="X316" i="4"/>
  <c r="G67" i="11" s="1"/>
  <c r="Y316" i="4"/>
  <c r="H67" i="1" s="1"/>
  <c r="W320" i="4"/>
  <c r="W316" i="4"/>
  <c r="W319" i="4"/>
  <c r="W317" i="4"/>
  <c r="W318" i="4"/>
  <c r="I336" i="4"/>
  <c r="X336" i="4"/>
  <c r="G71" i="11" s="1"/>
  <c r="Y336" i="4"/>
  <c r="H71" i="1" s="1"/>
  <c r="W340" i="4"/>
  <c r="W336" i="4"/>
  <c r="W339" i="4"/>
  <c r="W338" i="4"/>
  <c r="W337" i="4"/>
  <c r="X356" i="4"/>
  <c r="G75" i="11" s="1"/>
  <c r="Y356" i="4"/>
  <c r="H75" i="1" s="1"/>
  <c r="W360" i="4"/>
  <c r="W356" i="4"/>
  <c r="W359" i="4"/>
  <c r="W357" i="4"/>
  <c r="W358" i="4"/>
  <c r="C376" i="4"/>
  <c r="X376" i="4"/>
  <c r="G79" i="11" s="1"/>
  <c r="Y376" i="4"/>
  <c r="H79" i="1" s="1"/>
  <c r="W380" i="4"/>
  <c r="W376" i="4"/>
  <c r="W379" i="4"/>
  <c r="W378" i="4"/>
  <c r="W377" i="4"/>
  <c r="N396" i="4"/>
  <c r="X396" i="4"/>
  <c r="G83" i="11" s="1"/>
  <c r="Y396" i="4"/>
  <c r="H83" i="1" s="1"/>
  <c r="W400" i="4"/>
  <c r="W396" i="4"/>
  <c r="W399" i="4"/>
  <c r="W397" i="4"/>
  <c r="W398" i="4"/>
  <c r="X416" i="4"/>
  <c r="G87" i="11" s="1"/>
  <c r="Y416" i="4"/>
  <c r="H87" i="1" s="1"/>
  <c r="W420" i="4"/>
  <c r="W416" i="4"/>
  <c r="W419" i="4"/>
  <c r="W418" i="4"/>
  <c r="W417" i="4"/>
  <c r="X436" i="4"/>
  <c r="G91" i="11" s="1"/>
  <c r="Y436" i="4"/>
  <c r="H91" i="1" s="1"/>
  <c r="W440" i="4"/>
  <c r="W436" i="4"/>
  <c r="W439" i="4"/>
  <c r="W437" i="4"/>
  <c r="W438" i="4"/>
  <c r="C456" i="4"/>
  <c r="X456" i="4"/>
  <c r="G95" i="11" s="1"/>
  <c r="Y456" i="4"/>
  <c r="H95" i="1" s="1"/>
  <c r="W460" i="4"/>
  <c r="W456" i="4"/>
  <c r="W459" i="4"/>
  <c r="W458" i="4"/>
  <c r="W457" i="4"/>
  <c r="C391" i="4"/>
  <c r="R256" i="4"/>
  <c r="V297" i="4"/>
  <c r="I371" i="4"/>
  <c r="I394" i="4"/>
  <c r="M394" i="4" s="1"/>
  <c r="O394" i="4" s="1"/>
  <c r="P394" i="4" s="1"/>
  <c r="J431" i="4"/>
  <c r="I490" i="4"/>
  <c r="K490" i="4" s="1"/>
  <c r="L490" i="4" s="1"/>
  <c r="O196" i="6"/>
  <c r="U195" i="6"/>
  <c r="O193" i="6"/>
  <c r="V197" i="6"/>
  <c r="O195" i="6"/>
  <c r="V194" i="6"/>
  <c r="AE193" i="6"/>
  <c r="U197" i="6"/>
  <c r="U196" i="6"/>
  <c r="V193" i="6"/>
  <c r="X193" i="6" s="1"/>
  <c r="O197" i="6"/>
  <c r="U193" i="6"/>
  <c r="U194" i="6"/>
  <c r="O194" i="6"/>
  <c r="V195" i="6"/>
  <c r="V196" i="6"/>
  <c r="U217" i="6"/>
  <c r="V216" i="6"/>
  <c r="U214" i="6"/>
  <c r="AE213" i="6"/>
  <c r="C213" i="6" s="1"/>
  <c r="O213" i="6"/>
  <c r="O217" i="6"/>
  <c r="U216" i="6"/>
  <c r="V215" i="6"/>
  <c r="O214" i="6"/>
  <c r="O215" i="6"/>
  <c r="V214" i="6"/>
  <c r="U213" i="6"/>
  <c r="O216" i="6"/>
  <c r="V217" i="6"/>
  <c r="U215" i="6"/>
  <c r="V213" i="6"/>
  <c r="X213" i="6" s="1"/>
  <c r="U236" i="6"/>
  <c r="U234" i="6"/>
  <c r="V237" i="6"/>
  <c r="O236" i="6"/>
  <c r="V235" i="6"/>
  <c r="O234" i="6"/>
  <c r="V233" i="6"/>
  <c r="X233" i="6" s="1"/>
  <c r="AE233" i="6"/>
  <c r="U235" i="6"/>
  <c r="U233" i="6"/>
  <c r="U237" i="6"/>
  <c r="V236" i="6"/>
  <c r="O235" i="6"/>
  <c r="V234" i="6"/>
  <c r="O233" i="6"/>
  <c r="O237" i="6"/>
  <c r="O257" i="6"/>
  <c r="U256" i="6"/>
  <c r="V255" i="6"/>
  <c r="O254" i="6"/>
  <c r="V253" i="6"/>
  <c r="X253" i="6" s="1"/>
  <c r="O256" i="6"/>
  <c r="U255" i="6"/>
  <c r="U253" i="6"/>
  <c r="V257" i="6"/>
  <c r="V256" i="6"/>
  <c r="U257" i="6"/>
  <c r="AE253" i="6"/>
  <c r="O253" i="6"/>
  <c r="V254" i="6"/>
  <c r="U254" i="6"/>
  <c r="O255" i="6"/>
  <c r="O277" i="6"/>
  <c r="V276" i="6"/>
  <c r="O275" i="6"/>
  <c r="V274" i="6"/>
  <c r="AE273" i="6"/>
  <c r="C273" i="6" s="1"/>
  <c r="O273" i="6"/>
  <c r="U276" i="6"/>
  <c r="U274" i="6"/>
  <c r="U277" i="6"/>
  <c r="O276" i="6"/>
  <c r="V273" i="6"/>
  <c r="X273" i="6" s="1"/>
  <c r="V275" i="6"/>
  <c r="U273" i="6"/>
  <c r="O274" i="6"/>
  <c r="V277" i="6"/>
  <c r="U275" i="6"/>
  <c r="V296" i="6"/>
  <c r="U295" i="6"/>
  <c r="U294" i="6"/>
  <c r="AE293" i="6"/>
  <c r="C293" i="6" s="1"/>
  <c r="V293" i="6"/>
  <c r="X293" i="6" s="1"/>
  <c r="V297" i="6"/>
  <c r="U296" i="6"/>
  <c r="O295" i="6"/>
  <c r="O294" i="6"/>
  <c r="U293" i="6"/>
  <c r="U297" i="6"/>
  <c r="O297" i="6"/>
  <c r="O296" i="6"/>
  <c r="V295" i="6"/>
  <c r="V294" i="6"/>
  <c r="O293" i="6"/>
  <c r="V302" i="6"/>
  <c r="V301" i="6"/>
  <c r="V300" i="6"/>
  <c r="O298" i="6"/>
  <c r="U302" i="6"/>
  <c r="U301" i="6"/>
  <c r="U300" i="6"/>
  <c r="V299" i="6"/>
  <c r="O301" i="6"/>
  <c r="U299" i="6"/>
  <c r="AE298" i="6"/>
  <c r="V298" i="6"/>
  <c r="X298" i="6" s="1"/>
  <c r="O302" i="6"/>
  <c r="U298" i="6"/>
  <c r="O299" i="6"/>
  <c r="O300" i="6"/>
  <c r="V322" i="6"/>
  <c r="U321" i="6"/>
  <c r="O320" i="6"/>
  <c r="O319" i="6"/>
  <c r="U322" i="6"/>
  <c r="U320" i="6"/>
  <c r="O322" i="6"/>
  <c r="V319" i="6"/>
  <c r="AE318" i="6"/>
  <c r="C318" i="6" s="1"/>
  <c r="V318" i="6"/>
  <c r="X318" i="6" s="1"/>
  <c r="V321" i="6"/>
  <c r="U319" i="6"/>
  <c r="U318" i="6"/>
  <c r="O318" i="6"/>
  <c r="V320" i="6"/>
  <c r="O321" i="6"/>
  <c r="U341" i="6"/>
  <c r="V339" i="6"/>
  <c r="U338" i="6"/>
  <c r="V342" i="6"/>
  <c r="O340" i="6"/>
  <c r="O338" i="6"/>
  <c r="O342" i="6"/>
  <c r="V341" i="6"/>
  <c r="V340" i="6"/>
  <c r="O341" i="6"/>
  <c r="U340" i="6"/>
  <c r="U339" i="6"/>
  <c r="AE338" i="6"/>
  <c r="O339" i="6"/>
  <c r="V338" i="6"/>
  <c r="X338" i="6" s="1"/>
  <c r="U342" i="6"/>
  <c r="V362" i="6"/>
  <c r="U361" i="6"/>
  <c r="O360" i="6"/>
  <c r="O359" i="6"/>
  <c r="U358" i="6"/>
  <c r="V361" i="6"/>
  <c r="U359" i="6"/>
  <c r="O361" i="6"/>
  <c r="U360" i="6"/>
  <c r="AE358" i="6"/>
  <c r="U362" i="6"/>
  <c r="V358" i="6"/>
  <c r="X358" i="6" s="1"/>
  <c r="O362" i="6"/>
  <c r="O358" i="6"/>
  <c r="V360" i="6"/>
  <c r="V359" i="6"/>
  <c r="O379" i="6"/>
  <c r="U378" i="6"/>
  <c r="V382" i="6"/>
  <c r="V381" i="6"/>
  <c r="V380" i="6"/>
  <c r="U382" i="6"/>
  <c r="O381" i="6"/>
  <c r="U380" i="6"/>
  <c r="V379" i="6"/>
  <c r="AE378" i="6"/>
  <c r="C378" i="6" s="1"/>
  <c r="V378" i="6"/>
  <c r="X378" i="6" s="1"/>
  <c r="O382" i="6"/>
  <c r="O380" i="6"/>
  <c r="O378" i="6"/>
  <c r="U381" i="6"/>
  <c r="U379" i="6"/>
  <c r="O402" i="6"/>
  <c r="V400" i="6"/>
  <c r="U399" i="6"/>
  <c r="O398" i="6"/>
  <c r="U402" i="6"/>
  <c r="V401" i="6"/>
  <c r="O400" i="6"/>
  <c r="AE398" i="6"/>
  <c r="C398" i="6" s="1"/>
  <c r="U400" i="6"/>
  <c r="V399" i="6"/>
  <c r="U398" i="6"/>
  <c r="V402" i="6"/>
  <c r="U401" i="6"/>
  <c r="O401" i="6"/>
  <c r="V398" i="6"/>
  <c r="X398" i="6" s="1"/>
  <c r="O399" i="6"/>
  <c r="O422" i="6"/>
  <c r="V421" i="6"/>
  <c r="O420" i="6"/>
  <c r="V418" i="6"/>
  <c r="X418" i="6" s="1"/>
  <c r="U422" i="6"/>
  <c r="U421" i="6"/>
  <c r="O419" i="6"/>
  <c r="O421" i="6"/>
  <c r="V420" i="6"/>
  <c r="U418" i="6"/>
  <c r="U419" i="6"/>
  <c r="V422" i="6"/>
  <c r="AE418" i="6"/>
  <c r="U420" i="6"/>
  <c r="V419" i="6"/>
  <c r="O418" i="6"/>
  <c r="O442" i="6"/>
  <c r="O441" i="6"/>
  <c r="O440" i="6"/>
  <c r="U439" i="6"/>
  <c r="AE438" i="6"/>
  <c r="C438" i="6" s="1"/>
  <c r="V438" i="6"/>
  <c r="X438" i="6" s="1"/>
  <c r="V441" i="6"/>
  <c r="U440" i="6"/>
  <c r="O439" i="6"/>
  <c r="V442" i="6"/>
  <c r="U441" i="6"/>
  <c r="V440" i="6"/>
  <c r="O438" i="6"/>
  <c r="U438" i="6"/>
  <c r="U442" i="6"/>
  <c r="V439" i="6"/>
  <c r="V462" i="6"/>
  <c r="V461" i="6"/>
  <c r="V460" i="6"/>
  <c r="O458" i="6"/>
  <c r="U461" i="6"/>
  <c r="O460" i="6"/>
  <c r="U459" i="6"/>
  <c r="AE458" i="6"/>
  <c r="V458" i="6"/>
  <c r="X458" i="6" s="1"/>
  <c r="U462" i="6"/>
  <c r="V459" i="6"/>
  <c r="O462" i="6"/>
  <c r="U460" i="6"/>
  <c r="O459" i="6"/>
  <c r="O461" i="6"/>
  <c r="U458" i="6"/>
  <c r="V482" i="6"/>
  <c r="V481" i="6"/>
  <c r="V480" i="6"/>
  <c r="O478" i="6"/>
  <c r="U482" i="6"/>
  <c r="U481" i="6"/>
  <c r="U480" i="6"/>
  <c r="V479" i="6"/>
  <c r="O481" i="6"/>
  <c r="U479" i="6"/>
  <c r="AE478" i="6"/>
  <c r="V478" i="6"/>
  <c r="X478" i="6" s="1"/>
  <c r="O480" i="6"/>
  <c r="O479" i="6"/>
  <c r="U478" i="6"/>
  <c r="O482" i="6"/>
  <c r="V502" i="6"/>
  <c r="V501" i="6"/>
  <c r="V500" i="6"/>
  <c r="O498" i="6"/>
  <c r="U502" i="6"/>
  <c r="U501" i="6"/>
  <c r="U500" i="6"/>
  <c r="V499" i="6"/>
  <c r="O502" i="6"/>
  <c r="O500" i="6"/>
  <c r="O499" i="6"/>
  <c r="U498" i="6"/>
  <c r="AE498" i="6"/>
  <c r="C498" i="6" s="1"/>
  <c r="V498" i="6"/>
  <c r="X498" i="6" s="1"/>
  <c r="O501" i="6"/>
  <c r="U499" i="6"/>
  <c r="I185" i="4"/>
  <c r="Y181" i="4"/>
  <c r="X181" i="4"/>
  <c r="G40" i="11" s="1"/>
  <c r="W184" i="4"/>
  <c r="W183" i="4"/>
  <c r="W181" i="4"/>
  <c r="W185" i="4"/>
  <c r="W182" i="4"/>
  <c r="I492" i="4"/>
  <c r="K492" i="4" s="1"/>
  <c r="L492" i="4" s="1"/>
  <c r="Y491" i="4"/>
  <c r="H102" i="1" s="1"/>
  <c r="X491" i="4"/>
  <c r="G102" i="11" s="1"/>
  <c r="W492" i="4"/>
  <c r="W495" i="4"/>
  <c r="W491" i="4"/>
  <c r="W493" i="4"/>
  <c r="W494" i="4"/>
  <c r="Y251" i="4"/>
  <c r="H54" i="1" s="1"/>
  <c r="X251" i="4"/>
  <c r="G54" i="11" s="1"/>
  <c r="W252" i="4"/>
  <c r="W255" i="4"/>
  <c r="W251" i="4"/>
  <c r="W253" i="4"/>
  <c r="W254" i="4"/>
  <c r="Y271" i="4"/>
  <c r="H58" i="1" s="1"/>
  <c r="X271" i="4"/>
  <c r="G58" i="11" s="1"/>
  <c r="W272" i="4"/>
  <c r="W275" i="4"/>
  <c r="W271" i="4"/>
  <c r="W274" i="4"/>
  <c r="W273" i="4"/>
  <c r="Y331" i="4"/>
  <c r="H70" i="1" s="1"/>
  <c r="X331" i="4"/>
  <c r="G70" i="11" s="1"/>
  <c r="W332" i="4"/>
  <c r="W335" i="4"/>
  <c r="W331" i="4"/>
  <c r="W333" i="4"/>
  <c r="W334" i="4"/>
  <c r="X351" i="4"/>
  <c r="G74" i="11" s="1"/>
  <c r="Y351" i="4"/>
  <c r="H74" i="1" s="1"/>
  <c r="W352" i="4"/>
  <c r="W355" i="4"/>
  <c r="W351" i="4"/>
  <c r="W354" i="4"/>
  <c r="W353" i="4"/>
  <c r="J412" i="4"/>
  <c r="X411" i="4"/>
  <c r="G86" i="11" s="1"/>
  <c r="Y411" i="4"/>
  <c r="H86" i="1" s="1"/>
  <c r="W412" i="4"/>
  <c r="W415" i="4"/>
  <c r="W411" i="4"/>
  <c r="W413" i="4"/>
  <c r="W414" i="4"/>
  <c r="Y471" i="4"/>
  <c r="H98" i="1" s="1"/>
  <c r="X471" i="4"/>
  <c r="G98" i="11" s="1"/>
  <c r="W472" i="4"/>
  <c r="W475" i="4"/>
  <c r="W471" i="4"/>
  <c r="W474" i="4"/>
  <c r="W473" i="4"/>
  <c r="V232" i="6"/>
  <c r="V231" i="6"/>
  <c r="V230" i="6"/>
  <c r="V229" i="6"/>
  <c r="AE228" i="6"/>
  <c r="C228" i="6" s="1"/>
  <c r="U228" i="6"/>
  <c r="U232" i="6"/>
  <c r="U231" i="6"/>
  <c r="U230" i="6"/>
  <c r="U229" i="6"/>
  <c r="O228" i="6"/>
  <c r="O231" i="6"/>
  <c r="O230" i="6"/>
  <c r="V228" i="6"/>
  <c r="X228" i="6" s="1"/>
  <c r="O232" i="6"/>
  <c r="O229" i="6"/>
  <c r="U292" i="6"/>
  <c r="U291" i="6"/>
  <c r="U290" i="6"/>
  <c r="V289" i="6"/>
  <c r="O292" i="6"/>
  <c r="O291" i="6"/>
  <c r="O290" i="6"/>
  <c r="U289" i="6"/>
  <c r="AE288" i="6"/>
  <c r="C288" i="6" s="1"/>
  <c r="V288" i="6"/>
  <c r="X288" i="6" s="1"/>
  <c r="V292" i="6"/>
  <c r="V290" i="6"/>
  <c r="U288" i="6"/>
  <c r="V291" i="6"/>
  <c r="O288" i="6"/>
  <c r="O289" i="6"/>
  <c r="V317" i="6"/>
  <c r="U317" i="6"/>
  <c r="U316" i="6"/>
  <c r="U315" i="6"/>
  <c r="U314" i="6"/>
  <c r="O313" i="6"/>
  <c r="O317" i="6"/>
  <c r="O316" i="6"/>
  <c r="O315" i="6"/>
  <c r="O314" i="6"/>
  <c r="AE313" i="6"/>
  <c r="C313" i="6" s="1"/>
  <c r="V316" i="6"/>
  <c r="V315" i="6"/>
  <c r="V313" i="6"/>
  <c r="X313" i="6" s="1"/>
  <c r="V314" i="6"/>
  <c r="U313" i="6"/>
  <c r="O377" i="6"/>
  <c r="O376" i="6"/>
  <c r="O375" i="6"/>
  <c r="O374" i="6"/>
  <c r="U377" i="6"/>
  <c r="U375" i="6"/>
  <c r="AE373" i="6"/>
  <c r="O373" i="6"/>
  <c r="V377" i="6"/>
  <c r="V376" i="6"/>
  <c r="V375" i="6"/>
  <c r="V374" i="6"/>
  <c r="U373" i="6"/>
  <c r="U374" i="6"/>
  <c r="U376" i="6"/>
  <c r="V373" i="6"/>
  <c r="X373" i="6" s="1"/>
  <c r="O396" i="6"/>
  <c r="U395" i="6"/>
  <c r="O393" i="6"/>
  <c r="V397" i="6"/>
  <c r="V396" i="6"/>
  <c r="O395" i="6"/>
  <c r="U394" i="6"/>
  <c r="U393" i="6"/>
  <c r="O397" i="6"/>
  <c r="V394" i="6"/>
  <c r="U397" i="6"/>
  <c r="V395" i="6"/>
  <c r="O394" i="6"/>
  <c r="U396" i="6"/>
  <c r="V393" i="6"/>
  <c r="X393" i="6" s="1"/>
  <c r="AE393" i="6"/>
  <c r="C393" i="6" s="1"/>
  <c r="U437" i="6"/>
  <c r="V436" i="6"/>
  <c r="U434" i="6"/>
  <c r="V437" i="6"/>
  <c r="U436" i="6"/>
  <c r="U435" i="6"/>
  <c r="AE433" i="6"/>
  <c r="O433" i="6"/>
  <c r="O437" i="6"/>
  <c r="O436" i="6"/>
  <c r="O435" i="6"/>
  <c r="V434" i="6"/>
  <c r="U433" i="6"/>
  <c r="V435" i="6"/>
  <c r="O434" i="6"/>
  <c r="V433" i="6"/>
  <c r="X433" i="6" s="1"/>
  <c r="U496" i="6"/>
  <c r="U494" i="6"/>
  <c r="V497" i="6"/>
  <c r="O496" i="6"/>
  <c r="V495" i="6"/>
  <c r="O494" i="6"/>
  <c r="V493" i="6"/>
  <c r="X493" i="6" s="1"/>
  <c r="U495" i="6"/>
  <c r="U493" i="6"/>
  <c r="V496" i="6"/>
  <c r="AE493" i="6"/>
  <c r="J102" i="1" s="1"/>
  <c r="U497" i="6"/>
  <c r="O493" i="6"/>
  <c r="O497" i="6"/>
  <c r="O495" i="6"/>
  <c r="V494" i="6"/>
  <c r="X186" i="4"/>
  <c r="G41" i="11" s="1"/>
  <c r="Y186" i="4"/>
  <c r="W188" i="4"/>
  <c r="W187" i="4"/>
  <c r="W189" i="4"/>
  <c r="W186" i="4"/>
  <c r="W190" i="4"/>
  <c r="X196" i="4"/>
  <c r="G43" i="11" s="1"/>
  <c r="Y196" i="4"/>
  <c r="W200" i="4"/>
  <c r="W196" i="4"/>
  <c r="W199" i="4"/>
  <c r="W197" i="4"/>
  <c r="W198" i="4"/>
  <c r="J207" i="4"/>
  <c r="X206" i="4"/>
  <c r="G45" i="11" s="1"/>
  <c r="Y206" i="4"/>
  <c r="H45" i="1" s="1"/>
  <c r="W208" i="4"/>
  <c r="W207" i="4"/>
  <c r="W210" i="4"/>
  <c r="W209" i="4"/>
  <c r="W206" i="4"/>
  <c r="Y501" i="4"/>
  <c r="H104" i="1" s="1"/>
  <c r="X501" i="4"/>
  <c r="G104" i="11" s="1"/>
  <c r="W504" i="4"/>
  <c r="W503" i="4"/>
  <c r="W501" i="4"/>
  <c r="W505" i="4"/>
  <c r="W502" i="4"/>
  <c r="Y481" i="4"/>
  <c r="H100" i="1" s="1"/>
  <c r="X481" i="4"/>
  <c r="G100" i="11" s="1"/>
  <c r="W484" i="4"/>
  <c r="W483" i="4"/>
  <c r="W485" i="4"/>
  <c r="W482" i="4"/>
  <c r="W481" i="4"/>
  <c r="Y221" i="4"/>
  <c r="H48" i="1" s="1"/>
  <c r="X221" i="4"/>
  <c r="G48" i="11" s="1"/>
  <c r="W224" i="4"/>
  <c r="W223" i="4"/>
  <c r="W221" i="4"/>
  <c r="W225" i="4"/>
  <c r="W222" i="4"/>
  <c r="I245" i="4"/>
  <c r="M245" i="4" s="1"/>
  <c r="O245" i="4" s="1"/>
  <c r="Q245" i="4" s="1"/>
  <c r="S245" i="4" s="1"/>
  <c r="T245" i="4" s="1"/>
  <c r="U245" i="4" s="1"/>
  <c r="Y241" i="4"/>
  <c r="H52" i="1" s="1"/>
  <c r="X241" i="4"/>
  <c r="G52" i="11" s="1"/>
  <c r="W244" i="4"/>
  <c r="W243" i="4"/>
  <c r="W245" i="4"/>
  <c r="W242" i="4"/>
  <c r="W241" i="4"/>
  <c r="R262" i="4"/>
  <c r="X261" i="4"/>
  <c r="G56" i="11" s="1"/>
  <c r="Y261" i="4"/>
  <c r="H56" i="1" s="1"/>
  <c r="W264" i="4"/>
  <c r="W263" i="4"/>
  <c r="W261" i="4"/>
  <c r="W265" i="4"/>
  <c r="W262" i="4"/>
  <c r="I281" i="4"/>
  <c r="M281" i="4" s="1"/>
  <c r="O281" i="4" s="1"/>
  <c r="X281" i="4"/>
  <c r="G60" i="11" s="1"/>
  <c r="Y281" i="4"/>
  <c r="H60" i="1" s="1"/>
  <c r="W284" i="4"/>
  <c r="W283" i="4"/>
  <c r="W285" i="4"/>
  <c r="W282" i="4"/>
  <c r="W281" i="4"/>
  <c r="I305" i="4"/>
  <c r="M305" i="4" s="1"/>
  <c r="O305" i="4" s="1"/>
  <c r="Q305" i="4" s="1"/>
  <c r="S305" i="4" s="1"/>
  <c r="T305" i="4" s="1"/>
  <c r="U305" i="4" s="1"/>
  <c r="X301" i="4"/>
  <c r="G64" i="11" s="1"/>
  <c r="Y301" i="4"/>
  <c r="H64" i="1" s="1"/>
  <c r="W304" i="4"/>
  <c r="W303" i="4"/>
  <c r="W301" i="4"/>
  <c r="W305" i="4"/>
  <c r="W302" i="4"/>
  <c r="X321" i="4"/>
  <c r="G68" i="11" s="1"/>
  <c r="Y321" i="4"/>
  <c r="H68" i="1" s="1"/>
  <c r="W324" i="4"/>
  <c r="W323" i="4"/>
  <c r="W325" i="4"/>
  <c r="W322" i="4"/>
  <c r="W321" i="4"/>
  <c r="V342" i="4"/>
  <c r="Y341" i="4"/>
  <c r="H72" i="1" s="1"/>
  <c r="X341" i="4"/>
  <c r="G72" i="11" s="1"/>
  <c r="W344" i="4"/>
  <c r="W343" i="4"/>
  <c r="W341" i="4"/>
  <c r="W345" i="4"/>
  <c r="W342" i="4"/>
  <c r="Y361" i="4"/>
  <c r="H76" i="1" s="1"/>
  <c r="X361" i="4"/>
  <c r="G76" i="11" s="1"/>
  <c r="W364" i="4"/>
  <c r="W363" i="4"/>
  <c r="W365" i="4"/>
  <c r="W362" i="4"/>
  <c r="W361" i="4"/>
  <c r="J382" i="4"/>
  <c r="Y381" i="4"/>
  <c r="H80" i="1" s="1"/>
  <c r="X381" i="4"/>
  <c r="G80" i="11" s="1"/>
  <c r="W384" i="4"/>
  <c r="W383" i="4"/>
  <c r="W381" i="4"/>
  <c r="W385" i="4"/>
  <c r="W382" i="4"/>
  <c r="Y401" i="4"/>
  <c r="H84" i="1" s="1"/>
  <c r="X401" i="4"/>
  <c r="G84" i="11" s="1"/>
  <c r="W404" i="4"/>
  <c r="W403" i="4"/>
  <c r="W405" i="4"/>
  <c r="W402" i="4"/>
  <c r="W401" i="4"/>
  <c r="J422" i="4"/>
  <c r="Y421" i="4"/>
  <c r="H88" i="1" s="1"/>
  <c r="X421" i="4"/>
  <c r="G88" i="11" s="1"/>
  <c r="W424" i="4"/>
  <c r="W423" i="4"/>
  <c r="W421" i="4"/>
  <c r="W425" i="4"/>
  <c r="W422" i="4"/>
  <c r="C441" i="4"/>
  <c r="Y441" i="4"/>
  <c r="H92" i="1" s="1"/>
  <c r="X441" i="4"/>
  <c r="G92" i="11" s="1"/>
  <c r="W444" i="4"/>
  <c r="W443" i="4"/>
  <c r="W445" i="4"/>
  <c r="W442" i="4"/>
  <c r="W441" i="4"/>
  <c r="C461" i="4"/>
  <c r="X461" i="4"/>
  <c r="G96" i="11" s="1"/>
  <c r="Y461" i="4"/>
  <c r="H96" i="1" s="1"/>
  <c r="W464" i="4"/>
  <c r="W463" i="4"/>
  <c r="W461" i="4"/>
  <c r="W465" i="4"/>
  <c r="W462" i="4"/>
  <c r="C296" i="4"/>
  <c r="C396" i="4"/>
  <c r="N212" i="4"/>
  <c r="I258" i="4"/>
  <c r="K258" i="4" s="1"/>
  <c r="L258" i="4" s="1"/>
  <c r="I278" i="4"/>
  <c r="K278" i="4" s="1"/>
  <c r="L278" i="4" s="1"/>
  <c r="R311" i="4"/>
  <c r="I351" i="4"/>
  <c r="M351" i="4" s="1"/>
  <c r="O351" i="4" s="1"/>
  <c r="Q351" i="4" s="1"/>
  <c r="S351" i="4" s="1"/>
  <c r="T351" i="4" s="1"/>
  <c r="U351" i="4" s="1"/>
  <c r="N376" i="4"/>
  <c r="J397" i="4"/>
  <c r="I452" i="4"/>
  <c r="K452" i="4" s="1"/>
  <c r="L452" i="4" s="1"/>
  <c r="V202" i="6"/>
  <c r="V201" i="6"/>
  <c r="V200" i="6"/>
  <c r="O198" i="6"/>
  <c r="U202" i="6"/>
  <c r="U201" i="6"/>
  <c r="U200" i="6"/>
  <c r="V199" i="6"/>
  <c r="O201" i="6"/>
  <c r="U199" i="6"/>
  <c r="AE198" i="6"/>
  <c r="V198" i="6"/>
  <c r="X198" i="6" s="1"/>
  <c r="O200" i="6"/>
  <c r="O202" i="6"/>
  <c r="U198" i="6"/>
  <c r="O199" i="6"/>
  <c r="V221" i="6"/>
  <c r="U220" i="6"/>
  <c r="U219" i="6"/>
  <c r="AE218" i="6"/>
  <c r="C218" i="6" s="1"/>
  <c r="V218" i="6"/>
  <c r="X218" i="6" s="1"/>
  <c r="V222" i="6"/>
  <c r="U221" i="6"/>
  <c r="O220" i="6"/>
  <c r="O219" i="6"/>
  <c r="U218" i="6"/>
  <c r="O221" i="6"/>
  <c r="V220" i="6"/>
  <c r="V219" i="6"/>
  <c r="O218" i="6"/>
  <c r="U222" i="6"/>
  <c r="O222" i="6"/>
  <c r="U242" i="6"/>
  <c r="U241" i="6"/>
  <c r="U240" i="6"/>
  <c r="U239" i="6"/>
  <c r="O238" i="6"/>
  <c r="O242" i="6"/>
  <c r="O241" i="6"/>
  <c r="O240" i="6"/>
  <c r="O239" i="6"/>
  <c r="V242" i="6"/>
  <c r="V241" i="6"/>
  <c r="V240" i="6"/>
  <c r="V238" i="6"/>
  <c r="X238" i="6" s="1"/>
  <c r="V239" i="6"/>
  <c r="U238" i="6"/>
  <c r="AE238" i="6"/>
  <c r="C238" i="6" s="1"/>
  <c r="O259" i="6"/>
  <c r="U258" i="6"/>
  <c r="V262" i="6"/>
  <c r="V261" i="6"/>
  <c r="V260" i="6"/>
  <c r="O258" i="6"/>
  <c r="U261" i="6"/>
  <c r="O260" i="6"/>
  <c r="U259" i="6"/>
  <c r="U262" i="6"/>
  <c r="O261" i="6"/>
  <c r="O262" i="6"/>
  <c r="V259" i="6"/>
  <c r="U260" i="6"/>
  <c r="AE258" i="6"/>
  <c r="C258" i="6" s="1"/>
  <c r="V258" i="6"/>
  <c r="X258" i="6" s="1"/>
  <c r="U281" i="6"/>
  <c r="V279" i="6"/>
  <c r="U278" i="6"/>
  <c r="V282" i="6"/>
  <c r="O281" i="6"/>
  <c r="V280" i="6"/>
  <c r="U279" i="6"/>
  <c r="AE278" i="6"/>
  <c r="O278" i="6"/>
  <c r="U282" i="6"/>
  <c r="U280" i="6"/>
  <c r="O282" i="6"/>
  <c r="V281" i="6"/>
  <c r="O280" i="6"/>
  <c r="V278" i="6"/>
  <c r="X278" i="6" s="1"/>
  <c r="O279" i="6"/>
  <c r="O307" i="6"/>
  <c r="O306" i="6"/>
  <c r="O305" i="6"/>
  <c r="O304" i="6"/>
  <c r="V303" i="6"/>
  <c r="X303" i="6" s="1"/>
  <c r="U306" i="6"/>
  <c r="V305" i="6"/>
  <c r="AE303" i="6"/>
  <c r="U305" i="6"/>
  <c r="V304" i="6"/>
  <c r="U303" i="6"/>
  <c r="V307" i="6"/>
  <c r="U304" i="6"/>
  <c r="O303" i="6"/>
  <c r="V306" i="6"/>
  <c r="U307" i="6"/>
  <c r="V327" i="6"/>
  <c r="O326" i="6"/>
  <c r="V325" i="6"/>
  <c r="O324" i="6"/>
  <c r="V323" i="6"/>
  <c r="X323" i="6" s="1"/>
  <c r="U327" i="6"/>
  <c r="V326" i="6"/>
  <c r="O327" i="6"/>
  <c r="U324" i="6"/>
  <c r="U325" i="6"/>
  <c r="AE323" i="6"/>
  <c r="C323" i="6" s="1"/>
  <c r="U323" i="6"/>
  <c r="V324" i="6"/>
  <c r="O323" i="6"/>
  <c r="O325" i="6"/>
  <c r="U326" i="6"/>
  <c r="O346" i="6"/>
  <c r="U345" i="6"/>
  <c r="O343" i="6"/>
  <c r="U347" i="6"/>
  <c r="V346" i="6"/>
  <c r="V345" i="6"/>
  <c r="V344" i="6"/>
  <c r="AE343" i="6"/>
  <c r="O344" i="6"/>
  <c r="O347" i="6"/>
  <c r="U344" i="6"/>
  <c r="V343" i="6"/>
  <c r="X343" i="6" s="1"/>
  <c r="O345" i="6"/>
  <c r="U343" i="6"/>
  <c r="V347" i="6"/>
  <c r="U346" i="6"/>
  <c r="U366" i="6"/>
  <c r="U364" i="6"/>
  <c r="O367" i="6"/>
  <c r="V366" i="6"/>
  <c r="V365" i="6"/>
  <c r="U363" i="6"/>
  <c r="U367" i="6"/>
  <c r="O366" i="6"/>
  <c r="O365" i="6"/>
  <c r="V364" i="6"/>
  <c r="V363" i="6"/>
  <c r="X363" i="6" s="1"/>
  <c r="V367" i="6"/>
  <c r="U365" i="6"/>
  <c r="O364" i="6"/>
  <c r="O363" i="6"/>
  <c r="AE363" i="6"/>
  <c r="C363" i="6" s="1"/>
  <c r="O387" i="6"/>
  <c r="V385" i="6"/>
  <c r="V384" i="6"/>
  <c r="AE383" i="6"/>
  <c r="O383" i="6"/>
  <c r="V387" i="6"/>
  <c r="U385" i="6"/>
  <c r="O384" i="6"/>
  <c r="V386" i="6"/>
  <c r="O386" i="6"/>
  <c r="V383" i="6"/>
  <c r="X383" i="6" s="1"/>
  <c r="U386" i="6"/>
  <c r="O385" i="6"/>
  <c r="U387" i="6"/>
  <c r="U384" i="6"/>
  <c r="U383" i="6"/>
  <c r="V407" i="6"/>
  <c r="O405" i="6"/>
  <c r="V404" i="6"/>
  <c r="U403" i="6"/>
  <c r="O407" i="6"/>
  <c r="O406" i="6"/>
  <c r="U405" i="6"/>
  <c r="U404" i="6"/>
  <c r="AE403" i="6"/>
  <c r="V403" i="6"/>
  <c r="X403" i="6" s="1"/>
  <c r="U406" i="6"/>
  <c r="O403" i="6"/>
  <c r="V406" i="6"/>
  <c r="O404" i="6"/>
  <c r="V405" i="6"/>
  <c r="U407" i="6"/>
  <c r="O426" i="6"/>
  <c r="U425" i="6"/>
  <c r="U423" i="6"/>
  <c r="U427" i="6"/>
  <c r="V426" i="6"/>
  <c r="V425" i="6"/>
  <c r="V424" i="6"/>
  <c r="AE423" i="6"/>
  <c r="C423" i="6" s="1"/>
  <c r="O427" i="6"/>
  <c r="U426" i="6"/>
  <c r="O425" i="6"/>
  <c r="U424" i="6"/>
  <c r="V423" i="6"/>
  <c r="X423" i="6" s="1"/>
  <c r="O424" i="6"/>
  <c r="O423" i="6"/>
  <c r="V427" i="6"/>
  <c r="U447" i="6"/>
  <c r="O446" i="6"/>
  <c r="U443" i="6"/>
  <c r="U445" i="6"/>
  <c r="O444" i="6"/>
  <c r="O443" i="6"/>
  <c r="V447" i="6"/>
  <c r="O445" i="6"/>
  <c r="V443" i="6"/>
  <c r="X443" i="6" s="1"/>
  <c r="O447" i="6"/>
  <c r="U446" i="6"/>
  <c r="V445" i="6"/>
  <c r="V444" i="6"/>
  <c r="U444" i="6"/>
  <c r="V446" i="6"/>
  <c r="AE443" i="6"/>
  <c r="C443" i="6" s="1"/>
  <c r="V466" i="6"/>
  <c r="U465" i="6"/>
  <c r="U464" i="6"/>
  <c r="U466" i="6"/>
  <c r="AE463" i="6"/>
  <c r="O463" i="6"/>
  <c r="O467" i="6"/>
  <c r="O464" i="6"/>
  <c r="O466" i="6"/>
  <c r="V465" i="6"/>
  <c r="V467" i="6"/>
  <c r="V464" i="6"/>
  <c r="U463" i="6"/>
  <c r="U467" i="6"/>
  <c r="O465" i="6"/>
  <c r="V463" i="6"/>
  <c r="X463" i="6" s="1"/>
  <c r="O487" i="6"/>
  <c r="O486" i="6"/>
  <c r="O485" i="6"/>
  <c r="O484" i="6"/>
  <c r="V483" i="6"/>
  <c r="X483" i="6" s="1"/>
  <c r="U485" i="6"/>
  <c r="V484" i="6"/>
  <c r="U483" i="6"/>
  <c r="V487" i="6"/>
  <c r="AE483" i="6"/>
  <c r="C483" i="6" s="1"/>
  <c r="U487" i="6"/>
  <c r="V486" i="6"/>
  <c r="O483" i="6"/>
  <c r="V485" i="6"/>
  <c r="U484" i="6"/>
  <c r="U486" i="6"/>
  <c r="O182" i="6"/>
  <c r="V180" i="6"/>
  <c r="V179" i="6"/>
  <c r="V181" i="6"/>
  <c r="U180" i="6"/>
  <c r="U179" i="6"/>
  <c r="AE178" i="6"/>
  <c r="V178" i="6"/>
  <c r="X178" i="6" s="1"/>
  <c r="V182" i="6"/>
  <c r="U181" i="6"/>
  <c r="O180" i="6"/>
  <c r="O179" i="6"/>
  <c r="U178" i="6"/>
  <c r="U182" i="6"/>
  <c r="O181" i="6"/>
  <c r="O178" i="6"/>
  <c r="I180" i="4"/>
  <c r="U176" i="6"/>
  <c r="U174" i="6"/>
  <c r="O176" i="6"/>
  <c r="V175" i="6"/>
  <c r="O174" i="6"/>
  <c r="V174" i="6" s="1"/>
  <c r="U177" i="6"/>
  <c r="U175" i="6"/>
  <c r="U173" i="6"/>
  <c r="O177" i="6"/>
  <c r="O175" i="6"/>
  <c r="O173" i="6"/>
  <c r="V171" i="6"/>
  <c r="U170" i="6"/>
  <c r="U169" i="6"/>
  <c r="V172" i="6"/>
  <c r="U171" i="6"/>
  <c r="O170" i="6"/>
  <c r="O169" i="6"/>
  <c r="V168" i="6"/>
  <c r="X168" i="6" s="1"/>
  <c r="U172" i="6"/>
  <c r="O171" i="6"/>
  <c r="U168" i="6"/>
  <c r="O172" i="6"/>
  <c r="V170" i="6"/>
  <c r="V169" i="6"/>
  <c r="AE168" i="6"/>
  <c r="O168" i="6"/>
  <c r="O166" i="6"/>
  <c r="U165" i="6"/>
  <c r="O163" i="6"/>
  <c r="O165" i="6"/>
  <c r="U167" i="6"/>
  <c r="U164" i="6"/>
  <c r="O167" i="6"/>
  <c r="U166" i="6"/>
  <c r="O164" i="6"/>
  <c r="V164" i="6" s="1"/>
  <c r="U163" i="6"/>
  <c r="V163" i="6" s="1"/>
  <c r="O162" i="6"/>
  <c r="V162" i="6" s="1"/>
  <c r="O160" i="6"/>
  <c r="U161" i="6"/>
  <c r="U158" i="6"/>
  <c r="O161" i="6"/>
  <c r="U159" i="6"/>
  <c r="O158" i="6"/>
  <c r="U162" i="6"/>
  <c r="U160" i="6"/>
  <c r="O159" i="6"/>
  <c r="V159" i="6" s="1"/>
  <c r="I155" i="4"/>
  <c r="K155" i="4" s="1"/>
  <c r="L155" i="4" s="1"/>
  <c r="O155" i="6"/>
  <c r="U157" i="6"/>
  <c r="U154" i="6"/>
  <c r="O157" i="6"/>
  <c r="U156" i="6"/>
  <c r="O154" i="6"/>
  <c r="V154" i="6" s="1"/>
  <c r="U153" i="6"/>
  <c r="O156" i="6"/>
  <c r="U155" i="6"/>
  <c r="O153" i="6"/>
  <c r="U151" i="6"/>
  <c r="U148" i="6"/>
  <c r="O151" i="6"/>
  <c r="U149" i="6"/>
  <c r="O148" i="6"/>
  <c r="U152" i="6"/>
  <c r="U150" i="6"/>
  <c r="O149" i="6"/>
  <c r="V149" i="6" s="1"/>
  <c r="O152" i="6"/>
  <c r="O150" i="6"/>
  <c r="V150" i="6" s="1"/>
  <c r="U147" i="6"/>
  <c r="U144" i="6"/>
  <c r="O147" i="6"/>
  <c r="U146" i="6"/>
  <c r="O144" i="6"/>
  <c r="V144" i="6" s="1"/>
  <c r="U143" i="6"/>
  <c r="O146" i="6"/>
  <c r="U145" i="6"/>
  <c r="O143" i="6"/>
  <c r="O145" i="6"/>
  <c r="O141" i="6"/>
  <c r="U139" i="6"/>
  <c r="O138" i="6"/>
  <c r="U142" i="6"/>
  <c r="U140" i="6"/>
  <c r="O139" i="6"/>
  <c r="O142" i="6"/>
  <c r="O140" i="6"/>
  <c r="V140" i="6" s="1"/>
  <c r="U141" i="6"/>
  <c r="U138" i="6"/>
  <c r="O137" i="6"/>
  <c r="U136" i="6"/>
  <c r="O134" i="6"/>
  <c r="U133" i="6"/>
  <c r="O136" i="6"/>
  <c r="U135" i="6"/>
  <c r="O133" i="6"/>
  <c r="O135" i="6"/>
  <c r="U137" i="6"/>
  <c r="V137" i="6" s="1"/>
  <c r="U134" i="6"/>
  <c r="Q105" i="9"/>
  <c r="S105" i="9" s="1"/>
  <c r="T105" i="9" s="1"/>
  <c r="U105" i="9" s="1"/>
  <c r="C311" i="4"/>
  <c r="C451" i="4"/>
  <c r="I184" i="4"/>
  <c r="V212" i="4"/>
  <c r="J231" i="4"/>
  <c r="I233" i="4"/>
  <c r="M233" i="4" s="1"/>
  <c r="O233" i="4" s="1"/>
  <c r="P233" i="4" s="1"/>
  <c r="J251" i="4"/>
  <c r="I252" i="4"/>
  <c r="K252" i="4" s="1"/>
  <c r="L252" i="4" s="1"/>
  <c r="R271" i="4"/>
  <c r="R272" i="4"/>
  <c r="N291" i="4"/>
  <c r="I292" i="4"/>
  <c r="M292" i="4" s="1"/>
  <c r="O292" i="4" s="1"/>
  <c r="V331" i="4"/>
  <c r="R351" i="4"/>
  <c r="N371" i="4"/>
  <c r="R432" i="4"/>
  <c r="I474" i="4"/>
  <c r="M474" i="4" s="1"/>
  <c r="O474" i="4" s="1"/>
  <c r="C231" i="4"/>
  <c r="C291" i="4"/>
  <c r="C331" i="4"/>
  <c r="C471" i="4"/>
  <c r="N211" i="4"/>
  <c r="J212" i="4"/>
  <c r="V231" i="4"/>
  <c r="V232" i="4"/>
  <c r="V251" i="4"/>
  <c r="V252" i="4"/>
  <c r="I273" i="4"/>
  <c r="M273" i="4" s="1"/>
  <c r="O273" i="4" s="1"/>
  <c r="P273" i="4" s="1"/>
  <c r="J276" i="4"/>
  <c r="J282" i="4"/>
  <c r="V292" i="4"/>
  <c r="I295" i="4"/>
  <c r="M295" i="4" s="1"/>
  <c r="O295" i="4" s="1"/>
  <c r="P295" i="4" s="1"/>
  <c r="V302" i="4"/>
  <c r="N312" i="4"/>
  <c r="R332" i="4"/>
  <c r="V337" i="4"/>
  <c r="I352" i="4"/>
  <c r="K352" i="4" s="1"/>
  <c r="L352" i="4" s="1"/>
  <c r="N362" i="4"/>
  <c r="I372" i="4"/>
  <c r="M372" i="4" s="1"/>
  <c r="O372" i="4" s="1"/>
  <c r="P372" i="4" s="1"/>
  <c r="I375" i="4"/>
  <c r="M375" i="4" s="1"/>
  <c r="O375" i="4" s="1"/>
  <c r="Q375" i="4" s="1"/>
  <c r="S375" i="4" s="1"/>
  <c r="T375" i="4" s="1"/>
  <c r="U375" i="4" s="1"/>
  <c r="R392" i="4"/>
  <c r="N402" i="4"/>
  <c r="V412" i="4"/>
  <c r="N451" i="4"/>
  <c r="I454" i="4"/>
  <c r="M454" i="4" s="1"/>
  <c r="O454" i="4" s="1"/>
  <c r="Q454" i="4" s="1"/>
  <c r="S454" i="4" s="1"/>
  <c r="T454" i="4" s="1"/>
  <c r="U454" i="4" s="1"/>
  <c r="R472" i="4"/>
  <c r="C271" i="4"/>
  <c r="C491" i="4"/>
  <c r="I232" i="4"/>
  <c r="K232" i="4" s="1"/>
  <c r="L232" i="4" s="1"/>
  <c r="N102" i="1"/>
  <c r="C211" i="4"/>
  <c r="C276" i="4"/>
  <c r="C316" i="4"/>
  <c r="C371" i="4"/>
  <c r="C411" i="4"/>
  <c r="I152" i="4"/>
  <c r="I211" i="4"/>
  <c r="M211" i="4" s="1"/>
  <c r="O211" i="4" s="1"/>
  <c r="Q211" i="4" s="1"/>
  <c r="S211" i="4" s="1"/>
  <c r="T211" i="4" s="1"/>
  <c r="U211" i="4" s="1"/>
  <c r="N231" i="4"/>
  <c r="J232" i="4"/>
  <c r="N251" i="4"/>
  <c r="J252" i="4"/>
  <c r="V272" i="4"/>
  <c r="R291" i="4"/>
  <c r="N292" i="4"/>
  <c r="N301" i="4"/>
  <c r="V316" i="4"/>
  <c r="I323" i="4"/>
  <c r="K323" i="4" s="1"/>
  <c r="L323" i="4" s="1"/>
  <c r="V382" i="4"/>
  <c r="J401" i="4"/>
  <c r="N442" i="4"/>
  <c r="V471" i="4"/>
  <c r="C216" i="4"/>
  <c r="V217" i="4"/>
  <c r="I222" i="4"/>
  <c r="K222" i="4" s="1"/>
  <c r="L222" i="4" s="1"/>
  <c r="V236" i="4"/>
  <c r="C236" i="4"/>
  <c r="I154" i="4"/>
  <c r="R211" i="4"/>
  <c r="I212" i="4"/>
  <c r="K212" i="4" s="1"/>
  <c r="L212" i="4" s="1"/>
  <c r="R232" i="4"/>
  <c r="M461" i="9"/>
  <c r="O461" i="9" s="1"/>
  <c r="P461" i="9" s="1"/>
  <c r="M376" i="9"/>
  <c r="O376" i="9" s="1"/>
  <c r="M296" i="9"/>
  <c r="O296" i="9" s="1"/>
  <c r="P296" i="9" s="1"/>
  <c r="M221" i="9"/>
  <c r="O221" i="9" s="1"/>
  <c r="P221" i="9" s="1"/>
  <c r="M208" i="9"/>
  <c r="O208" i="9" s="1"/>
  <c r="Q208" i="9" s="1"/>
  <c r="S208" i="9" s="1"/>
  <c r="T208" i="9" s="1"/>
  <c r="U208" i="9" s="1"/>
  <c r="M201" i="9"/>
  <c r="O201" i="9" s="1"/>
  <c r="Q201" i="9" s="1"/>
  <c r="S201" i="9" s="1"/>
  <c r="T201" i="9" s="1"/>
  <c r="U201" i="9" s="1"/>
  <c r="M165" i="9"/>
  <c r="O165" i="9" s="1"/>
  <c r="M260" i="9"/>
  <c r="O260" i="9" s="1"/>
  <c r="Q260" i="9" s="1"/>
  <c r="S260" i="9" s="1"/>
  <c r="T260" i="9" s="1"/>
  <c r="U260" i="9" s="1"/>
  <c r="P480" i="9"/>
  <c r="M207" i="9"/>
  <c r="O207" i="9" s="1"/>
  <c r="P240" i="9"/>
  <c r="K289" i="9"/>
  <c r="L289" i="9" s="1"/>
  <c r="M340" i="9"/>
  <c r="O340" i="9" s="1"/>
  <c r="Q340" i="9" s="1"/>
  <c r="S340" i="9" s="1"/>
  <c r="T340" i="9" s="1"/>
  <c r="U340" i="9" s="1"/>
  <c r="M127" i="9"/>
  <c r="O127" i="9" s="1"/>
  <c r="P127" i="9" s="1"/>
  <c r="P201" i="9"/>
  <c r="P174" i="9"/>
  <c r="Q120" i="9"/>
  <c r="S120" i="9" s="1"/>
  <c r="T120" i="9" s="1"/>
  <c r="U120" i="9" s="1"/>
  <c r="M88" i="9"/>
  <c r="O88" i="9" s="1"/>
  <c r="P88" i="9" s="1"/>
  <c r="M87" i="9"/>
  <c r="O87" i="9" s="1"/>
  <c r="Q87" i="9" s="1"/>
  <c r="S87" i="9" s="1"/>
  <c r="T87" i="9" s="1"/>
  <c r="U87" i="9" s="1"/>
  <c r="Q78" i="9"/>
  <c r="S78" i="9" s="1"/>
  <c r="T78" i="9" s="1"/>
  <c r="U78" i="9" s="1"/>
  <c r="M81" i="9"/>
  <c r="O81" i="9" s="1"/>
  <c r="M48" i="9"/>
  <c r="O48" i="9" s="1"/>
  <c r="I158" i="4"/>
  <c r="I165" i="4"/>
  <c r="I163" i="4"/>
  <c r="I161" i="4"/>
  <c r="W161" i="4" s="1"/>
  <c r="N477" i="4"/>
  <c r="V476" i="4"/>
  <c r="I476" i="4"/>
  <c r="K476" i="4" s="1"/>
  <c r="L476" i="4" s="1"/>
  <c r="I480" i="4"/>
  <c r="I479" i="4"/>
  <c r="I478" i="4"/>
  <c r="R477" i="4"/>
  <c r="R476" i="4"/>
  <c r="J477" i="4"/>
  <c r="J476" i="4"/>
  <c r="V477" i="4"/>
  <c r="I477" i="4"/>
  <c r="N476" i="4"/>
  <c r="I290" i="4"/>
  <c r="I289" i="4"/>
  <c r="I288" i="4"/>
  <c r="R287" i="4"/>
  <c r="V286" i="4"/>
  <c r="J286" i="4"/>
  <c r="J287" i="4"/>
  <c r="V287" i="4"/>
  <c r="R286" i="4"/>
  <c r="N287" i="4"/>
  <c r="N286" i="4"/>
  <c r="N327" i="4"/>
  <c r="V326" i="4"/>
  <c r="I326" i="4"/>
  <c r="K326" i="4" s="1"/>
  <c r="L326" i="4" s="1"/>
  <c r="V327" i="4"/>
  <c r="J327" i="4"/>
  <c r="N69" i="1"/>
  <c r="N326" i="4"/>
  <c r="I329" i="4"/>
  <c r="I327" i="4"/>
  <c r="R326" i="4"/>
  <c r="R327" i="4"/>
  <c r="I328" i="4"/>
  <c r="J387" i="4"/>
  <c r="N386" i="4"/>
  <c r="R387" i="4"/>
  <c r="I389" i="4"/>
  <c r="I387" i="4"/>
  <c r="K387" i="4" s="1"/>
  <c r="L387" i="4" s="1"/>
  <c r="V386" i="4"/>
  <c r="I386" i="4"/>
  <c r="N387" i="4"/>
  <c r="J386" i="4"/>
  <c r="I390" i="4"/>
  <c r="I388" i="4"/>
  <c r="N467" i="4"/>
  <c r="V466" i="4"/>
  <c r="I466" i="4"/>
  <c r="V467" i="4"/>
  <c r="I467" i="4"/>
  <c r="N466" i="4"/>
  <c r="I470" i="4"/>
  <c r="I468" i="4"/>
  <c r="J467" i="4"/>
  <c r="J466" i="4"/>
  <c r="I469" i="4"/>
  <c r="R467" i="4"/>
  <c r="R466" i="4"/>
  <c r="I287" i="4"/>
  <c r="N347" i="4"/>
  <c r="V387" i="4"/>
  <c r="C226" i="4"/>
  <c r="C306" i="4"/>
  <c r="C386" i="4"/>
  <c r="C466" i="4"/>
  <c r="I164" i="4"/>
  <c r="I286" i="4"/>
  <c r="I169" i="4"/>
  <c r="I167" i="4"/>
  <c r="I170" i="4"/>
  <c r="I168" i="4"/>
  <c r="I166" i="4"/>
  <c r="W166" i="4" s="1"/>
  <c r="I179" i="4"/>
  <c r="I177" i="4"/>
  <c r="I189" i="4"/>
  <c r="I190" i="4"/>
  <c r="I188" i="4"/>
  <c r="I186" i="4"/>
  <c r="R206" i="4"/>
  <c r="I210" i="4"/>
  <c r="I209" i="4"/>
  <c r="I208" i="4"/>
  <c r="R207" i="4"/>
  <c r="I207" i="4"/>
  <c r="J206" i="4"/>
  <c r="N207" i="4"/>
  <c r="V206" i="4"/>
  <c r="I206" i="4"/>
  <c r="K206" i="4" s="1"/>
  <c r="L206" i="4" s="1"/>
  <c r="I504" i="4"/>
  <c r="M504" i="4" s="1"/>
  <c r="O504" i="4" s="1"/>
  <c r="P504" i="4" s="1"/>
  <c r="N502" i="4"/>
  <c r="R501" i="4"/>
  <c r="I501" i="4"/>
  <c r="I502" i="4"/>
  <c r="K502" i="4" s="1"/>
  <c r="L502" i="4" s="1"/>
  <c r="V501" i="4"/>
  <c r="I503" i="4"/>
  <c r="M503" i="4" s="1"/>
  <c r="O503" i="4" s="1"/>
  <c r="Q503" i="4" s="1"/>
  <c r="S503" i="4" s="1"/>
  <c r="T503" i="4" s="1"/>
  <c r="U503" i="4" s="1"/>
  <c r="R502" i="4"/>
  <c r="J502" i="4"/>
  <c r="J501" i="4"/>
  <c r="V502" i="4"/>
  <c r="I505" i="4"/>
  <c r="M505" i="4" s="1"/>
  <c r="O505" i="4" s="1"/>
  <c r="Q505" i="4" s="1"/>
  <c r="S505" i="4" s="1"/>
  <c r="T505" i="4" s="1"/>
  <c r="U505" i="4" s="1"/>
  <c r="N501" i="4"/>
  <c r="C501" i="4"/>
  <c r="N482" i="4"/>
  <c r="R481" i="4"/>
  <c r="I481" i="4"/>
  <c r="I485" i="4"/>
  <c r="I484" i="4"/>
  <c r="I483" i="4"/>
  <c r="R482" i="4"/>
  <c r="N100" i="1"/>
  <c r="I482" i="4"/>
  <c r="K482" i="4" s="1"/>
  <c r="L482" i="4" s="1"/>
  <c r="V481" i="4"/>
  <c r="V482" i="4"/>
  <c r="N481" i="4"/>
  <c r="J481" i="4"/>
  <c r="C481" i="4"/>
  <c r="J482" i="4"/>
  <c r="I225" i="4"/>
  <c r="M225" i="4" s="1"/>
  <c r="O225" i="4" s="1"/>
  <c r="Q225" i="4" s="1"/>
  <c r="S225" i="4" s="1"/>
  <c r="T225" i="4" s="1"/>
  <c r="U225" i="4" s="1"/>
  <c r="J222" i="4"/>
  <c r="N48" i="1"/>
  <c r="N221" i="4"/>
  <c r="I223" i="4"/>
  <c r="M223" i="4" s="1"/>
  <c r="O223" i="4" s="1"/>
  <c r="Q223" i="4" s="1"/>
  <c r="S223" i="4" s="1"/>
  <c r="T223" i="4" s="1"/>
  <c r="U223" i="4" s="1"/>
  <c r="R222" i="4"/>
  <c r="V221" i="4"/>
  <c r="J221" i="4"/>
  <c r="C221" i="4"/>
  <c r="I224" i="4"/>
  <c r="M224" i="4" s="1"/>
  <c r="O224" i="4" s="1"/>
  <c r="Q224" i="4" s="1"/>
  <c r="S224" i="4" s="1"/>
  <c r="T224" i="4" s="1"/>
  <c r="U224" i="4" s="1"/>
  <c r="N222" i="4"/>
  <c r="R221" i="4"/>
  <c r="I221" i="4"/>
  <c r="I243" i="4"/>
  <c r="M243" i="4" s="1"/>
  <c r="O243" i="4" s="1"/>
  <c r="Q243" i="4" s="1"/>
  <c r="S243" i="4" s="1"/>
  <c r="T243" i="4" s="1"/>
  <c r="U243" i="4" s="1"/>
  <c r="R242" i="4"/>
  <c r="V241" i="4"/>
  <c r="J241" i="4"/>
  <c r="V242" i="4"/>
  <c r="R241" i="4"/>
  <c r="J242" i="4"/>
  <c r="N52" i="1"/>
  <c r="C241" i="4"/>
  <c r="I244" i="4"/>
  <c r="M244" i="4" s="1"/>
  <c r="O244" i="4" s="1"/>
  <c r="Q244" i="4" s="1"/>
  <c r="S244" i="4" s="1"/>
  <c r="T244" i="4" s="1"/>
  <c r="U244" i="4" s="1"/>
  <c r="I242" i="4"/>
  <c r="K242" i="4" s="1"/>
  <c r="L242" i="4" s="1"/>
  <c r="I241" i="4"/>
  <c r="I264" i="4"/>
  <c r="N262" i="4"/>
  <c r="R261" i="4"/>
  <c r="I261" i="4"/>
  <c r="I265" i="4"/>
  <c r="M265" i="4" s="1"/>
  <c r="O265" i="4" s="1"/>
  <c r="P265" i="4" s="1"/>
  <c r="V262" i="4"/>
  <c r="N261" i="4"/>
  <c r="J262" i="4"/>
  <c r="J261" i="4"/>
  <c r="C261" i="4"/>
  <c r="I262" i="4"/>
  <c r="M262" i="4" s="1"/>
  <c r="O262" i="4" s="1"/>
  <c r="Q262" i="4" s="1"/>
  <c r="S262" i="4" s="1"/>
  <c r="T262" i="4" s="1"/>
  <c r="U262" i="4" s="1"/>
  <c r="V261" i="4"/>
  <c r="V282" i="4"/>
  <c r="I282" i="4"/>
  <c r="K282" i="4" s="1"/>
  <c r="L282" i="4" s="1"/>
  <c r="I283" i="4"/>
  <c r="N282" i="4"/>
  <c r="J281" i="4"/>
  <c r="I284" i="4"/>
  <c r="M284" i="4" s="1"/>
  <c r="O284" i="4" s="1"/>
  <c r="Q284" i="4" s="1"/>
  <c r="S284" i="4" s="1"/>
  <c r="T284" i="4" s="1"/>
  <c r="U284" i="4" s="1"/>
  <c r="R281" i="4"/>
  <c r="C281" i="4"/>
  <c r="I285" i="4"/>
  <c r="M285" i="4" s="1"/>
  <c r="O285" i="4" s="1"/>
  <c r="Q285" i="4" s="1"/>
  <c r="S285" i="4" s="1"/>
  <c r="T285" i="4" s="1"/>
  <c r="U285" i="4" s="1"/>
  <c r="R282" i="4"/>
  <c r="N281" i="4"/>
  <c r="C476" i="4"/>
  <c r="I176" i="4"/>
  <c r="W176" i="4" s="1"/>
  <c r="N242" i="4"/>
  <c r="N277" i="4"/>
  <c r="I174" i="4"/>
  <c r="I172" i="4"/>
  <c r="I175" i="4"/>
  <c r="K175" i="4" s="1"/>
  <c r="L175" i="4" s="1"/>
  <c r="I173" i="4"/>
  <c r="N497" i="4"/>
  <c r="V496" i="4"/>
  <c r="I496" i="4"/>
  <c r="K496" i="4" s="1"/>
  <c r="L496" i="4" s="1"/>
  <c r="J497" i="4"/>
  <c r="J496" i="4"/>
  <c r="I500" i="4"/>
  <c r="I499" i="4"/>
  <c r="I498" i="4"/>
  <c r="R497" i="4"/>
  <c r="R496" i="4"/>
  <c r="I497" i="4"/>
  <c r="C496" i="4"/>
  <c r="V227" i="4"/>
  <c r="I227" i="4"/>
  <c r="N227" i="4"/>
  <c r="R226" i="4"/>
  <c r="I226" i="4"/>
  <c r="J227" i="4"/>
  <c r="N226" i="4"/>
  <c r="N247" i="4"/>
  <c r="R246" i="4"/>
  <c r="I246" i="4"/>
  <c r="I247" i="4"/>
  <c r="K247" i="4" s="1"/>
  <c r="L247" i="4" s="1"/>
  <c r="V246" i="4"/>
  <c r="I250" i="4"/>
  <c r="I249" i="4"/>
  <c r="I248" i="4"/>
  <c r="R247" i="4"/>
  <c r="J247" i="4"/>
  <c r="J246" i="4"/>
  <c r="J267" i="4"/>
  <c r="N266" i="4"/>
  <c r="I270" i="4"/>
  <c r="V267" i="4"/>
  <c r="R266" i="4"/>
  <c r="I268" i="4"/>
  <c r="N267" i="4"/>
  <c r="J266" i="4"/>
  <c r="I269" i="4"/>
  <c r="I267" i="4"/>
  <c r="K267" i="4" s="1"/>
  <c r="L267" i="4" s="1"/>
  <c r="V266" i="4"/>
  <c r="I266" i="4"/>
  <c r="I310" i="4"/>
  <c r="I309" i="4"/>
  <c r="I308" i="4"/>
  <c r="R307" i="4"/>
  <c r="V306" i="4"/>
  <c r="J306" i="4"/>
  <c r="J307" i="4"/>
  <c r="N306" i="4"/>
  <c r="N307" i="4"/>
  <c r="I307" i="4"/>
  <c r="R306" i="4"/>
  <c r="R346" i="4"/>
  <c r="I350" i="4"/>
  <c r="I349" i="4"/>
  <c r="I348" i="4"/>
  <c r="R347" i="4"/>
  <c r="I347" i="4"/>
  <c r="J346" i="4"/>
  <c r="V347" i="4"/>
  <c r="N73" i="1"/>
  <c r="J347" i="4"/>
  <c r="N346" i="4"/>
  <c r="I346" i="4"/>
  <c r="K346" i="4" s="1"/>
  <c r="L346" i="4" s="1"/>
  <c r="I370" i="4"/>
  <c r="I369" i="4"/>
  <c r="I368" i="4"/>
  <c r="R367" i="4"/>
  <c r="I367" i="4"/>
  <c r="J366" i="4"/>
  <c r="V367" i="4"/>
  <c r="R366" i="4"/>
  <c r="I366" i="4"/>
  <c r="K366" i="4" s="1"/>
  <c r="L366" i="4" s="1"/>
  <c r="N367" i="4"/>
  <c r="V366" i="4"/>
  <c r="I410" i="4"/>
  <c r="I409" i="4"/>
  <c r="I408" i="4"/>
  <c r="R407" i="4"/>
  <c r="V406" i="4"/>
  <c r="J406" i="4"/>
  <c r="I407" i="4"/>
  <c r="K407" i="4" s="1"/>
  <c r="L407" i="4" s="1"/>
  <c r="I406" i="4"/>
  <c r="N407" i="4"/>
  <c r="N406" i="4"/>
  <c r="V407" i="4"/>
  <c r="R406" i="4"/>
  <c r="N85" i="1"/>
  <c r="V427" i="4"/>
  <c r="J427" i="4"/>
  <c r="N426" i="4"/>
  <c r="N427" i="4"/>
  <c r="V426" i="4"/>
  <c r="I426" i="4"/>
  <c r="R427" i="4"/>
  <c r="I429" i="4"/>
  <c r="I427" i="4"/>
  <c r="R426" i="4"/>
  <c r="I430" i="4"/>
  <c r="I428" i="4"/>
  <c r="J426" i="4"/>
  <c r="N447" i="4"/>
  <c r="R446" i="4"/>
  <c r="I446" i="4"/>
  <c r="V447" i="4"/>
  <c r="I447" i="4"/>
  <c r="K447" i="4" s="1"/>
  <c r="L447" i="4" s="1"/>
  <c r="I448" i="4"/>
  <c r="J447" i="4"/>
  <c r="N446" i="4"/>
  <c r="I450" i="4"/>
  <c r="N93" i="1"/>
  <c r="V446" i="4"/>
  <c r="I449" i="4"/>
  <c r="R447" i="4"/>
  <c r="C246" i="4"/>
  <c r="C326" i="4"/>
  <c r="C406" i="4"/>
  <c r="V226" i="4"/>
  <c r="I228" i="4"/>
  <c r="I230" i="4"/>
  <c r="R267" i="4"/>
  <c r="J326" i="4"/>
  <c r="N366" i="4"/>
  <c r="J446" i="4"/>
  <c r="I201" i="4"/>
  <c r="N246" i="4"/>
  <c r="K281" i="4"/>
  <c r="L281" i="4" s="1"/>
  <c r="V307" i="4"/>
  <c r="M336" i="4"/>
  <c r="O336" i="4" s="1"/>
  <c r="P336" i="4" s="1"/>
  <c r="K336" i="4"/>
  <c r="L336" i="4" s="1"/>
  <c r="J407" i="4"/>
  <c r="N496" i="4"/>
  <c r="I149" i="4"/>
  <c r="I147" i="4"/>
  <c r="I150" i="4"/>
  <c r="I148" i="4"/>
  <c r="N487" i="4"/>
  <c r="V486" i="4"/>
  <c r="I486" i="4"/>
  <c r="N486" i="4"/>
  <c r="V487" i="4"/>
  <c r="I487" i="4"/>
  <c r="R487" i="4"/>
  <c r="R486" i="4"/>
  <c r="I489" i="4"/>
  <c r="J487" i="4"/>
  <c r="N101" i="1"/>
  <c r="J486" i="4"/>
  <c r="R216" i="4"/>
  <c r="I220" i="4"/>
  <c r="I219" i="4"/>
  <c r="I218" i="4"/>
  <c r="R217" i="4"/>
  <c r="I217" i="4"/>
  <c r="J216" i="4"/>
  <c r="N217" i="4"/>
  <c r="V216" i="4"/>
  <c r="I216" i="4"/>
  <c r="K216" i="4" s="1"/>
  <c r="L216" i="4" s="1"/>
  <c r="I240" i="4"/>
  <c r="I239" i="4"/>
  <c r="I238" i="4"/>
  <c r="R237" i="4"/>
  <c r="I237" i="4"/>
  <c r="J236" i="4"/>
  <c r="I236" i="4"/>
  <c r="K236" i="4" s="1"/>
  <c r="L236" i="4" s="1"/>
  <c r="V237" i="4"/>
  <c r="R236" i="4"/>
  <c r="N237" i="4"/>
  <c r="N236" i="4"/>
  <c r="N257" i="4"/>
  <c r="V256" i="4"/>
  <c r="I256" i="4"/>
  <c r="K256" i="4" s="1"/>
  <c r="L256" i="4" s="1"/>
  <c r="V257" i="4"/>
  <c r="I257" i="4"/>
  <c r="N256" i="4"/>
  <c r="J257" i="4"/>
  <c r="J256" i="4"/>
  <c r="V277" i="4"/>
  <c r="I277" i="4"/>
  <c r="K277" i="4" s="1"/>
  <c r="L277" i="4" s="1"/>
  <c r="R277" i="4"/>
  <c r="N276" i="4"/>
  <c r="I279" i="4"/>
  <c r="J277" i="4"/>
  <c r="V276" i="4"/>
  <c r="I276" i="4"/>
  <c r="I280" i="4"/>
  <c r="R276" i="4"/>
  <c r="N297" i="4"/>
  <c r="R296" i="4"/>
  <c r="I296" i="4"/>
  <c r="I297" i="4"/>
  <c r="K297" i="4" s="1"/>
  <c r="L297" i="4" s="1"/>
  <c r="V296" i="4"/>
  <c r="I300" i="4"/>
  <c r="I299" i="4"/>
  <c r="I298" i="4"/>
  <c r="R297" i="4"/>
  <c r="N63" i="1"/>
  <c r="J297" i="4"/>
  <c r="J296" i="4"/>
  <c r="N317" i="4"/>
  <c r="R316" i="4"/>
  <c r="I316" i="4"/>
  <c r="V317" i="4"/>
  <c r="I317" i="4"/>
  <c r="K317" i="4" s="1"/>
  <c r="L317" i="4" s="1"/>
  <c r="I320" i="4"/>
  <c r="I318" i="4"/>
  <c r="J317" i="4"/>
  <c r="N316" i="4"/>
  <c r="I319" i="4"/>
  <c r="J316" i="4"/>
  <c r="J337" i="4"/>
  <c r="N336" i="4"/>
  <c r="I340" i="4"/>
  <c r="I339" i="4"/>
  <c r="I338" i="4"/>
  <c r="R337" i="4"/>
  <c r="V336" i="4"/>
  <c r="J336" i="4"/>
  <c r="N337" i="4"/>
  <c r="I337" i="4"/>
  <c r="K337" i="4" s="1"/>
  <c r="L337" i="4" s="1"/>
  <c r="R336" i="4"/>
  <c r="R356" i="4"/>
  <c r="I360" i="4"/>
  <c r="I359" i="4"/>
  <c r="I358" i="4"/>
  <c r="R357" i="4"/>
  <c r="I357" i="4"/>
  <c r="J356" i="4"/>
  <c r="N357" i="4"/>
  <c r="V356" i="4"/>
  <c r="I356" i="4"/>
  <c r="K356" i="4" s="1"/>
  <c r="L356" i="4" s="1"/>
  <c r="V357" i="4"/>
  <c r="N75" i="1"/>
  <c r="N377" i="4"/>
  <c r="R376" i="4"/>
  <c r="I376" i="4"/>
  <c r="I380" i="4"/>
  <c r="I379" i="4"/>
  <c r="I378" i="4"/>
  <c r="R377" i="4"/>
  <c r="N79" i="1"/>
  <c r="I377" i="4"/>
  <c r="K377" i="4" s="1"/>
  <c r="L377" i="4" s="1"/>
  <c r="V376" i="4"/>
  <c r="J377" i="4"/>
  <c r="J376" i="4"/>
  <c r="V397" i="4"/>
  <c r="I397" i="4"/>
  <c r="K397" i="4" s="1"/>
  <c r="L397" i="4" s="1"/>
  <c r="I398" i="4"/>
  <c r="N397" i="4"/>
  <c r="N83" i="1"/>
  <c r="J396" i="4"/>
  <c r="I400" i="4"/>
  <c r="R396" i="4"/>
  <c r="I399" i="4"/>
  <c r="R397" i="4"/>
  <c r="V396" i="4"/>
  <c r="I396" i="4"/>
  <c r="V417" i="4"/>
  <c r="I417" i="4"/>
  <c r="K417" i="4" s="1"/>
  <c r="L417" i="4" s="1"/>
  <c r="N417" i="4"/>
  <c r="R416" i="4"/>
  <c r="I416" i="4"/>
  <c r="I418" i="4"/>
  <c r="J417" i="4"/>
  <c r="N416" i="4"/>
  <c r="I420" i="4"/>
  <c r="J416" i="4"/>
  <c r="I419" i="4"/>
  <c r="R417" i="4"/>
  <c r="V416" i="4"/>
  <c r="I440" i="4"/>
  <c r="I439" i="4"/>
  <c r="I438" i="4"/>
  <c r="R437" i="4"/>
  <c r="V436" i="4"/>
  <c r="J436" i="4"/>
  <c r="J437" i="4"/>
  <c r="N436" i="4"/>
  <c r="N437" i="4"/>
  <c r="I437" i="4"/>
  <c r="I436" i="4"/>
  <c r="V437" i="4"/>
  <c r="R436" i="4"/>
  <c r="N457" i="4"/>
  <c r="R456" i="4"/>
  <c r="I456" i="4"/>
  <c r="I457" i="4"/>
  <c r="K457" i="4" s="1"/>
  <c r="L457" i="4" s="1"/>
  <c r="V456" i="4"/>
  <c r="I460" i="4"/>
  <c r="I459" i="4"/>
  <c r="I458" i="4"/>
  <c r="R457" i="4"/>
  <c r="J457" i="4"/>
  <c r="J456" i="4"/>
  <c r="N456" i="4"/>
  <c r="V457" i="4"/>
  <c r="C206" i="4"/>
  <c r="C256" i="4"/>
  <c r="C286" i="4"/>
  <c r="C336" i="4"/>
  <c r="C366" i="4"/>
  <c r="C416" i="4"/>
  <c r="C446" i="4"/>
  <c r="I162" i="4"/>
  <c r="I178" i="4"/>
  <c r="N206" i="4"/>
  <c r="V207" i="4"/>
  <c r="J217" i="4"/>
  <c r="V222" i="4"/>
  <c r="R227" i="4"/>
  <c r="I229" i="4"/>
  <c r="J237" i="4"/>
  <c r="R257" i="4"/>
  <c r="I259" i="4"/>
  <c r="I263" i="4"/>
  <c r="M263" i="4" s="1"/>
  <c r="O263" i="4" s="1"/>
  <c r="P263" i="4" s="1"/>
  <c r="V281" i="4"/>
  <c r="I306" i="4"/>
  <c r="I330" i="4"/>
  <c r="V346" i="4"/>
  <c r="N356" i="4"/>
  <c r="J367" i="4"/>
  <c r="V377" i="4"/>
  <c r="R386" i="4"/>
  <c r="J301" i="4"/>
  <c r="J302" i="4"/>
  <c r="I325" i="4"/>
  <c r="N342" i="4"/>
  <c r="I385" i="4"/>
  <c r="M385" i="4" s="1"/>
  <c r="O385" i="4" s="1"/>
  <c r="I423" i="4"/>
  <c r="I425" i="4"/>
  <c r="N461" i="4"/>
  <c r="N492" i="4"/>
  <c r="R491" i="4"/>
  <c r="I491" i="4"/>
  <c r="J492" i="4"/>
  <c r="J491" i="4"/>
  <c r="V492" i="4"/>
  <c r="N491" i="4"/>
  <c r="R492" i="4"/>
  <c r="V491" i="4"/>
  <c r="I494" i="4"/>
  <c r="I235" i="4"/>
  <c r="I234" i="4"/>
  <c r="N252" i="4"/>
  <c r="R251" i="4"/>
  <c r="I251" i="4"/>
  <c r="I275" i="4"/>
  <c r="J272" i="4"/>
  <c r="N58" i="1"/>
  <c r="N271" i="4"/>
  <c r="I293" i="4"/>
  <c r="M293" i="4" s="1"/>
  <c r="O293" i="4" s="1"/>
  <c r="Q293" i="4" s="1"/>
  <c r="S293" i="4" s="1"/>
  <c r="T293" i="4" s="1"/>
  <c r="U293" i="4" s="1"/>
  <c r="R292" i="4"/>
  <c r="V291" i="4"/>
  <c r="J291" i="4"/>
  <c r="I313" i="4"/>
  <c r="R312" i="4"/>
  <c r="V311" i="4"/>
  <c r="J311" i="4"/>
  <c r="I315" i="4"/>
  <c r="M315" i="4" s="1"/>
  <c r="O315" i="4" s="1"/>
  <c r="P315" i="4" s="1"/>
  <c r="J312" i="4"/>
  <c r="N66" i="1"/>
  <c r="N311" i="4"/>
  <c r="I334" i="4"/>
  <c r="M334" i="4" s="1"/>
  <c r="O334" i="4" s="1"/>
  <c r="Q334" i="4" s="1"/>
  <c r="S334" i="4" s="1"/>
  <c r="T334" i="4" s="1"/>
  <c r="U334" i="4" s="1"/>
  <c r="N332" i="4"/>
  <c r="R331" i="4"/>
  <c r="I331" i="4"/>
  <c r="V332" i="4"/>
  <c r="I332" i="4"/>
  <c r="J352" i="4"/>
  <c r="N351" i="4"/>
  <c r="I355" i="4"/>
  <c r="I354" i="4"/>
  <c r="I353" i="4"/>
  <c r="R352" i="4"/>
  <c r="V351" i="4"/>
  <c r="J351" i="4"/>
  <c r="I373" i="4"/>
  <c r="R372" i="4"/>
  <c r="V371" i="4"/>
  <c r="J371" i="4"/>
  <c r="J372" i="4"/>
  <c r="V372" i="4"/>
  <c r="R371" i="4"/>
  <c r="I395" i="4"/>
  <c r="M395" i="4" s="1"/>
  <c r="O395" i="4" s="1"/>
  <c r="Q395" i="4" s="1"/>
  <c r="S395" i="4" s="1"/>
  <c r="T395" i="4" s="1"/>
  <c r="U395" i="4" s="1"/>
  <c r="J392" i="4"/>
  <c r="N82" i="1"/>
  <c r="N391" i="4"/>
  <c r="I393" i="4"/>
  <c r="N392" i="4"/>
  <c r="J391" i="4"/>
  <c r="V392" i="4"/>
  <c r="R391" i="4"/>
  <c r="I413" i="4"/>
  <c r="M413" i="4" s="1"/>
  <c r="O413" i="4" s="1"/>
  <c r="P413" i="4" s="1"/>
  <c r="R412" i="4"/>
  <c r="V411" i="4"/>
  <c r="J411" i="4"/>
  <c r="I415" i="4"/>
  <c r="N412" i="4"/>
  <c r="N411" i="4"/>
  <c r="I414" i="4"/>
  <c r="I412" i="4"/>
  <c r="M412" i="4" s="1"/>
  <c r="O412" i="4" s="1"/>
  <c r="P412" i="4" s="1"/>
  <c r="I411" i="4"/>
  <c r="V432" i="4"/>
  <c r="I432" i="4"/>
  <c r="I434" i="4"/>
  <c r="M434" i="4" s="1"/>
  <c r="O434" i="4" s="1"/>
  <c r="Q434" i="4" s="1"/>
  <c r="S434" i="4" s="1"/>
  <c r="T434" i="4" s="1"/>
  <c r="U434" i="4" s="1"/>
  <c r="N432" i="4"/>
  <c r="R431" i="4"/>
  <c r="I431" i="4"/>
  <c r="I435" i="4"/>
  <c r="M435" i="4" s="1"/>
  <c r="O435" i="4" s="1"/>
  <c r="I433" i="4"/>
  <c r="J432" i="4"/>
  <c r="N431" i="4"/>
  <c r="I453" i="4"/>
  <c r="M453" i="4" s="1"/>
  <c r="O453" i="4" s="1"/>
  <c r="Q453" i="4" s="1"/>
  <c r="S453" i="4" s="1"/>
  <c r="T453" i="4" s="1"/>
  <c r="U453" i="4" s="1"/>
  <c r="R452" i="4"/>
  <c r="V451" i="4"/>
  <c r="V452" i="4"/>
  <c r="R451" i="4"/>
  <c r="I451" i="4"/>
  <c r="J452" i="4"/>
  <c r="J451" i="4"/>
  <c r="N452" i="4"/>
  <c r="N472" i="4"/>
  <c r="R471" i="4"/>
  <c r="I471" i="4"/>
  <c r="V472" i="4"/>
  <c r="N471" i="4"/>
  <c r="J472" i="4"/>
  <c r="J471" i="4"/>
  <c r="I475" i="4"/>
  <c r="I473" i="4"/>
  <c r="I472" i="4"/>
  <c r="K472" i="4" s="1"/>
  <c r="L472" i="4" s="1"/>
  <c r="C301" i="4"/>
  <c r="C321" i="4"/>
  <c r="C341" i="4"/>
  <c r="C361" i="4"/>
  <c r="C381" i="4"/>
  <c r="C401" i="4"/>
  <c r="C421" i="4"/>
  <c r="I153" i="4"/>
  <c r="J211" i="4"/>
  <c r="V211" i="4"/>
  <c r="R212" i="4"/>
  <c r="I213" i="4"/>
  <c r="I214" i="4"/>
  <c r="I231" i="4"/>
  <c r="R231" i="4"/>
  <c r="N232" i="4"/>
  <c r="R252" i="4"/>
  <c r="I253" i="4"/>
  <c r="I254" i="4"/>
  <c r="I255" i="4"/>
  <c r="I271" i="4"/>
  <c r="V271" i="4"/>
  <c r="I272" i="4"/>
  <c r="M272" i="4" s="1"/>
  <c r="O272" i="4" s="1"/>
  <c r="P272" i="4" s="1"/>
  <c r="I274" i="4"/>
  <c r="M274" i="4" s="1"/>
  <c r="O274" i="4" s="1"/>
  <c r="Q274" i="4" s="1"/>
  <c r="S274" i="4" s="1"/>
  <c r="T274" i="4" s="1"/>
  <c r="U274" i="4" s="1"/>
  <c r="J292" i="4"/>
  <c r="R302" i="4"/>
  <c r="I303" i="4"/>
  <c r="M303" i="4" s="1"/>
  <c r="O303" i="4" s="1"/>
  <c r="P303" i="4" s="1"/>
  <c r="I311" i="4"/>
  <c r="V312" i="4"/>
  <c r="I314" i="4"/>
  <c r="M314" i="4" s="1"/>
  <c r="O314" i="4" s="1"/>
  <c r="P314" i="4" s="1"/>
  <c r="J321" i="4"/>
  <c r="I324" i="4"/>
  <c r="N331" i="4"/>
  <c r="J332" i="4"/>
  <c r="I333" i="4"/>
  <c r="M333" i="4" s="1"/>
  <c r="O333" i="4" s="1"/>
  <c r="P333" i="4" s="1"/>
  <c r="I335" i="4"/>
  <c r="M335" i="4" s="1"/>
  <c r="O335" i="4" s="1"/>
  <c r="I341" i="4"/>
  <c r="N352" i="4"/>
  <c r="R361" i="4"/>
  <c r="I362" i="4"/>
  <c r="K362" i="4" s="1"/>
  <c r="L362" i="4" s="1"/>
  <c r="N372" i="4"/>
  <c r="J381" i="4"/>
  <c r="I391" i="4"/>
  <c r="I403" i="4"/>
  <c r="M403" i="4" s="1"/>
  <c r="O403" i="4" s="1"/>
  <c r="P403" i="4" s="1"/>
  <c r="V431" i="4"/>
  <c r="I493" i="4"/>
  <c r="I495" i="4"/>
  <c r="I304" i="4"/>
  <c r="M304" i="4" s="1"/>
  <c r="O304" i="4" s="1"/>
  <c r="Q304" i="4" s="1"/>
  <c r="S304" i="4" s="1"/>
  <c r="T304" i="4" s="1"/>
  <c r="U304" i="4" s="1"/>
  <c r="N302" i="4"/>
  <c r="R301" i="4"/>
  <c r="I301" i="4"/>
  <c r="N322" i="4"/>
  <c r="R321" i="4"/>
  <c r="I321" i="4"/>
  <c r="V322" i="4"/>
  <c r="I322" i="4"/>
  <c r="K322" i="4" s="1"/>
  <c r="L322" i="4" s="1"/>
  <c r="J342" i="4"/>
  <c r="N341" i="4"/>
  <c r="I345" i="4"/>
  <c r="I344" i="4"/>
  <c r="I343" i="4"/>
  <c r="R342" i="4"/>
  <c r="V341" i="4"/>
  <c r="J341" i="4"/>
  <c r="I365" i="4"/>
  <c r="I364" i="4"/>
  <c r="I363" i="4"/>
  <c r="J362" i="4"/>
  <c r="N361" i="4"/>
  <c r="R362" i="4"/>
  <c r="V361" i="4"/>
  <c r="J361" i="4"/>
  <c r="I384" i="4"/>
  <c r="N382" i="4"/>
  <c r="R381" i="4"/>
  <c r="I381" i="4"/>
  <c r="I383" i="4"/>
  <c r="M383" i="4" s="1"/>
  <c r="O383" i="4" s="1"/>
  <c r="Q383" i="4" s="1"/>
  <c r="S383" i="4" s="1"/>
  <c r="T383" i="4" s="1"/>
  <c r="U383" i="4" s="1"/>
  <c r="R382" i="4"/>
  <c r="I382" i="4"/>
  <c r="K382" i="4" s="1"/>
  <c r="L382" i="4" s="1"/>
  <c r="V381" i="4"/>
  <c r="V402" i="4"/>
  <c r="I402" i="4"/>
  <c r="K402" i="4" s="1"/>
  <c r="L402" i="4" s="1"/>
  <c r="J402" i="4"/>
  <c r="V401" i="4"/>
  <c r="I401" i="4"/>
  <c r="I405" i="4"/>
  <c r="R402" i="4"/>
  <c r="N401" i="4"/>
  <c r="V422" i="4"/>
  <c r="I422" i="4"/>
  <c r="K422" i="4" s="1"/>
  <c r="L422" i="4" s="1"/>
  <c r="N422" i="4"/>
  <c r="R421" i="4"/>
  <c r="I421" i="4"/>
  <c r="I424" i="4"/>
  <c r="J421" i="4"/>
  <c r="R422" i="4"/>
  <c r="V421" i="4"/>
  <c r="I443" i="4"/>
  <c r="M443" i="4" s="1"/>
  <c r="O443" i="4" s="1"/>
  <c r="P443" i="4" s="1"/>
  <c r="R442" i="4"/>
  <c r="V441" i="4"/>
  <c r="J441" i="4"/>
  <c r="I445" i="4"/>
  <c r="M445" i="4" s="1"/>
  <c r="O445" i="4" s="1"/>
  <c r="Q445" i="4" s="1"/>
  <c r="S445" i="4" s="1"/>
  <c r="T445" i="4" s="1"/>
  <c r="U445" i="4" s="1"/>
  <c r="J442" i="4"/>
  <c r="N92" i="1"/>
  <c r="N441" i="4"/>
  <c r="I444" i="4"/>
  <c r="M444" i="4" s="1"/>
  <c r="O444" i="4" s="1"/>
  <c r="Q444" i="4" s="1"/>
  <c r="S444" i="4" s="1"/>
  <c r="T444" i="4" s="1"/>
  <c r="U444" i="4" s="1"/>
  <c r="V442" i="4"/>
  <c r="I441" i="4"/>
  <c r="I442" i="4"/>
  <c r="K442" i="4" s="1"/>
  <c r="L442" i="4" s="1"/>
  <c r="R441" i="4"/>
  <c r="N462" i="4"/>
  <c r="R461" i="4"/>
  <c r="I461" i="4"/>
  <c r="I462" i="4"/>
  <c r="K462" i="4" s="1"/>
  <c r="L462" i="4" s="1"/>
  <c r="V461" i="4"/>
  <c r="I465" i="4"/>
  <c r="I464" i="4"/>
  <c r="I463" i="4"/>
  <c r="R462" i="4"/>
  <c r="N96" i="1"/>
  <c r="J462" i="4"/>
  <c r="J461" i="4"/>
  <c r="V301" i="4"/>
  <c r="I302" i="4"/>
  <c r="K302" i="4" s="1"/>
  <c r="L302" i="4" s="1"/>
  <c r="V321" i="4"/>
  <c r="R322" i="4"/>
  <c r="R341" i="4"/>
  <c r="I342" i="4"/>
  <c r="K342" i="4" s="1"/>
  <c r="L342" i="4" s="1"/>
  <c r="I361" i="4"/>
  <c r="V362" i="4"/>
  <c r="M371" i="4"/>
  <c r="O371" i="4" s="1"/>
  <c r="Q371" i="4" s="1"/>
  <c r="S371" i="4" s="1"/>
  <c r="T371" i="4" s="1"/>
  <c r="U371" i="4" s="1"/>
  <c r="K371" i="4"/>
  <c r="L371" i="4" s="1"/>
  <c r="R401" i="4"/>
  <c r="I404" i="4"/>
  <c r="M404" i="4" s="1"/>
  <c r="O404" i="4" s="1"/>
  <c r="P404" i="4" s="1"/>
  <c r="I203" i="4"/>
  <c r="I204" i="4"/>
  <c r="I205" i="4"/>
  <c r="I202" i="4"/>
  <c r="I196" i="4"/>
  <c r="I197" i="4"/>
  <c r="I198" i="4"/>
  <c r="I199" i="4"/>
  <c r="I200" i="4"/>
  <c r="I191" i="4"/>
  <c r="I193" i="4"/>
  <c r="I194" i="4"/>
  <c r="I195" i="4"/>
  <c r="I192" i="4"/>
  <c r="I187" i="4"/>
  <c r="I183" i="4"/>
  <c r="I182" i="4"/>
  <c r="I171" i="4"/>
  <c r="W171" i="4" s="1"/>
  <c r="I157" i="4"/>
  <c r="I160" i="4"/>
  <c r="I156" i="4"/>
  <c r="W156" i="4" s="1"/>
  <c r="I159" i="4"/>
  <c r="I151" i="4"/>
  <c r="W151" i="4" s="1"/>
  <c r="I146" i="4"/>
  <c r="W146" i="4" s="1"/>
  <c r="I142" i="4"/>
  <c r="I145" i="4"/>
  <c r="I141" i="4"/>
  <c r="W141" i="4" s="1"/>
  <c r="I144" i="4"/>
  <c r="I143" i="4"/>
  <c r="K85" i="9"/>
  <c r="L85" i="9" s="1"/>
  <c r="M85" i="9"/>
  <c r="O85" i="9" s="1"/>
  <c r="Q85" i="9" s="1"/>
  <c r="S85" i="9" s="1"/>
  <c r="T85" i="9" s="1"/>
  <c r="U85" i="9" s="1"/>
  <c r="K116" i="9"/>
  <c r="L116" i="9" s="1"/>
  <c r="M116" i="9"/>
  <c r="O116" i="9" s="1"/>
  <c r="Q116" i="9" s="1"/>
  <c r="S116" i="9" s="1"/>
  <c r="T116" i="9" s="1"/>
  <c r="U116" i="9" s="1"/>
  <c r="K121" i="9"/>
  <c r="L121" i="9" s="1"/>
  <c r="M121" i="9"/>
  <c r="O121" i="9" s="1"/>
  <c r="K196" i="9"/>
  <c r="L196" i="9" s="1"/>
  <c r="M196" i="9"/>
  <c r="O196" i="9" s="1"/>
  <c r="Q196" i="9" s="1"/>
  <c r="S196" i="9" s="1"/>
  <c r="T196" i="9" s="1"/>
  <c r="U196" i="9" s="1"/>
  <c r="K308" i="9"/>
  <c r="L308" i="9" s="1"/>
  <c r="M308" i="9"/>
  <c r="O308" i="9" s="1"/>
  <c r="Q308" i="9" s="1"/>
  <c r="S308" i="9" s="1"/>
  <c r="T308" i="9" s="1"/>
  <c r="U308" i="9" s="1"/>
  <c r="K415" i="9"/>
  <c r="L415" i="9" s="1"/>
  <c r="K47" i="9"/>
  <c r="L47" i="9" s="1"/>
  <c r="M47" i="9"/>
  <c r="O47" i="9" s="1"/>
  <c r="K76" i="9"/>
  <c r="L76" i="9" s="1"/>
  <c r="M76" i="9"/>
  <c r="O76" i="9" s="1"/>
  <c r="Q76" i="9" s="1"/>
  <c r="S76" i="9" s="1"/>
  <c r="T76" i="9" s="1"/>
  <c r="U76" i="9" s="1"/>
  <c r="M128" i="9"/>
  <c r="O128" i="9" s="1"/>
  <c r="Q128" i="9" s="1"/>
  <c r="S128" i="9" s="1"/>
  <c r="T128" i="9" s="1"/>
  <c r="U128" i="9" s="1"/>
  <c r="K168" i="9"/>
  <c r="L168" i="9" s="1"/>
  <c r="M168" i="9"/>
  <c r="O168" i="9" s="1"/>
  <c r="P168" i="9" s="1"/>
  <c r="Q238" i="9"/>
  <c r="S238" i="9" s="1"/>
  <c r="T238" i="9" s="1"/>
  <c r="U238" i="9" s="1"/>
  <c r="P238" i="9"/>
  <c r="K241" i="9"/>
  <c r="L241" i="9" s="1"/>
  <c r="M241" i="9"/>
  <c r="O241" i="9" s="1"/>
  <c r="Q353" i="9"/>
  <c r="S353" i="9" s="1"/>
  <c r="T353" i="9" s="1"/>
  <c r="U353" i="9" s="1"/>
  <c r="P353" i="9"/>
  <c r="K488" i="9"/>
  <c r="L488" i="9" s="1"/>
  <c r="M488" i="9"/>
  <c r="O488" i="9" s="1"/>
  <c r="Q488" i="9" s="1"/>
  <c r="S488" i="9" s="1"/>
  <c r="T488" i="9" s="1"/>
  <c r="U488" i="9" s="1"/>
  <c r="Q500" i="9"/>
  <c r="S500" i="9" s="1"/>
  <c r="T500" i="9" s="1"/>
  <c r="U500" i="9" s="1"/>
  <c r="M152" i="9"/>
  <c r="O152" i="9" s="1"/>
  <c r="P152" i="9" s="1"/>
  <c r="K167" i="9"/>
  <c r="L167" i="9" s="1"/>
  <c r="M167" i="9"/>
  <c r="O167" i="9" s="1"/>
  <c r="Q167" i="9" s="1"/>
  <c r="S167" i="9" s="1"/>
  <c r="T167" i="9" s="1"/>
  <c r="U167" i="9" s="1"/>
  <c r="Q185" i="9"/>
  <c r="S185" i="9" s="1"/>
  <c r="T185" i="9" s="1"/>
  <c r="U185" i="9" s="1"/>
  <c r="P185" i="9"/>
  <c r="K185" i="9"/>
  <c r="L185" i="9" s="1"/>
  <c r="K205" i="9"/>
  <c r="L205" i="9" s="1"/>
  <c r="M205" i="9"/>
  <c r="O205" i="9" s="1"/>
  <c r="Q205" i="9" s="1"/>
  <c r="S205" i="9" s="1"/>
  <c r="T205" i="9" s="1"/>
  <c r="U205" i="9" s="1"/>
  <c r="K238" i="9"/>
  <c r="L238" i="9" s="1"/>
  <c r="M300" i="9"/>
  <c r="O300" i="9" s="1"/>
  <c r="P300" i="9" s="1"/>
  <c r="K300" i="9"/>
  <c r="L300" i="9" s="1"/>
  <c r="Q313" i="9"/>
  <c r="S313" i="9" s="1"/>
  <c r="T313" i="9" s="1"/>
  <c r="U313" i="9" s="1"/>
  <c r="P313" i="9"/>
  <c r="K347" i="9"/>
  <c r="L347" i="9" s="1"/>
  <c r="M347" i="9"/>
  <c r="O347" i="9" s="1"/>
  <c r="P347" i="9" s="1"/>
  <c r="M445" i="9"/>
  <c r="O445" i="9" s="1"/>
  <c r="P445" i="9" s="1"/>
  <c r="K445" i="9"/>
  <c r="L445" i="9" s="1"/>
  <c r="M478" i="9"/>
  <c r="O478" i="9" s="1"/>
  <c r="K478" i="9"/>
  <c r="L478" i="9" s="1"/>
  <c r="M161" i="9"/>
  <c r="O161" i="9" s="1"/>
  <c r="K225" i="9"/>
  <c r="L225" i="9" s="1"/>
  <c r="M256" i="9"/>
  <c r="O256" i="9" s="1"/>
  <c r="Q256" i="9" s="1"/>
  <c r="S256" i="9" s="1"/>
  <c r="T256" i="9" s="1"/>
  <c r="U256" i="9" s="1"/>
  <c r="M268" i="9"/>
  <c r="O268" i="9" s="1"/>
  <c r="Q268" i="9" s="1"/>
  <c r="S268" i="9" s="1"/>
  <c r="T268" i="9" s="1"/>
  <c r="U268" i="9" s="1"/>
  <c r="P273" i="9"/>
  <c r="K65" i="9"/>
  <c r="L65" i="9" s="1"/>
  <c r="K145" i="9"/>
  <c r="L145" i="9" s="1"/>
  <c r="M245" i="9"/>
  <c r="O245" i="9" s="1"/>
  <c r="P245" i="9" s="1"/>
  <c r="K369" i="9"/>
  <c r="L369" i="9" s="1"/>
  <c r="M395" i="9"/>
  <c r="O395" i="9" s="1"/>
  <c r="K405" i="9"/>
  <c r="L405" i="9" s="1"/>
  <c r="K465" i="9"/>
  <c r="L465" i="9" s="1"/>
  <c r="K480" i="9"/>
  <c r="L480" i="9" s="1"/>
  <c r="K490" i="9"/>
  <c r="L490" i="9" s="1"/>
  <c r="P65" i="9"/>
  <c r="K105" i="9"/>
  <c r="L105" i="9" s="1"/>
  <c r="K120" i="9"/>
  <c r="L120" i="9" s="1"/>
  <c r="P145" i="9"/>
  <c r="K174" i="9"/>
  <c r="L174" i="9" s="1"/>
  <c r="M232" i="9"/>
  <c r="O232" i="9" s="1"/>
  <c r="P232" i="9" s="1"/>
  <c r="K240" i="9"/>
  <c r="L240" i="9" s="1"/>
  <c r="M247" i="9"/>
  <c r="O247" i="9" s="1"/>
  <c r="P247" i="9" s="1"/>
  <c r="M267" i="9"/>
  <c r="O267" i="9" s="1"/>
  <c r="P267" i="9" s="1"/>
  <c r="M307" i="9"/>
  <c r="O307" i="9" s="1"/>
  <c r="P307" i="9" s="1"/>
  <c r="M320" i="9"/>
  <c r="O320" i="9" s="1"/>
  <c r="Q320" i="9" s="1"/>
  <c r="S320" i="9" s="1"/>
  <c r="T320" i="9" s="1"/>
  <c r="U320" i="9" s="1"/>
  <c r="M348" i="9"/>
  <c r="O348" i="9" s="1"/>
  <c r="Q348" i="9" s="1"/>
  <c r="S348" i="9" s="1"/>
  <c r="T348" i="9" s="1"/>
  <c r="U348" i="9" s="1"/>
  <c r="M399" i="9"/>
  <c r="O399" i="9" s="1"/>
  <c r="Q399" i="9" s="1"/>
  <c r="S399" i="9" s="1"/>
  <c r="T399" i="9" s="1"/>
  <c r="U399" i="9" s="1"/>
  <c r="M435" i="9"/>
  <c r="O435" i="9" s="1"/>
  <c r="Q435" i="9" s="1"/>
  <c r="S435" i="9" s="1"/>
  <c r="T435" i="9" s="1"/>
  <c r="U435" i="9" s="1"/>
  <c r="M476" i="9"/>
  <c r="O476" i="9" s="1"/>
  <c r="Q476" i="9" s="1"/>
  <c r="S476" i="9" s="1"/>
  <c r="T476" i="9" s="1"/>
  <c r="U476" i="9" s="1"/>
  <c r="I10" i="9"/>
  <c r="I7" i="9"/>
  <c r="I8" i="9"/>
  <c r="P48" i="9"/>
  <c r="Q48" i="9"/>
  <c r="S48" i="9" s="1"/>
  <c r="T48" i="9" s="1"/>
  <c r="U48" i="9" s="1"/>
  <c r="M55" i="9"/>
  <c r="O55" i="9" s="1"/>
  <c r="K55" i="9"/>
  <c r="L55" i="9" s="1"/>
  <c r="I30" i="9"/>
  <c r="I26" i="9"/>
  <c r="I29" i="9"/>
  <c r="I28" i="9"/>
  <c r="I27" i="9"/>
  <c r="K61" i="9"/>
  <c r="L61" i="9" s="1"/>
  <c r="M61" i="9"/>
  <c r="O61" i="9" s="1"/>
  <c r="P87" i="9"/>
  <c r="Q88" i="9"/>
  <c r="S88" i="9" s="1"/>
  <c r="T88" i="9" s="1"/>
  <c r="U88" i="9" s="1"/>
  <c r="Q107" i="9"/>
  <c r="S107" i="9" s="1"/>
  <c r="T107" i="9" s="1"/>
  <c r="U107" i="9" s="1"/>
  <c r="P107" i="9"/>
  <c r="P268" i="9"/>
  <c r="K50" i="9"/>
  <c r="L50" i="9" s="1"/>
  <c r="M50" i="9"/>
  <c r="O50" i="9" s="1"/>
  <c r="M54" i="9"/>
  <c r="O54" i="9" s="1"/>
  <c r="K54" i="9"/>
  <c r="L54" i="9" s="1"/>
  <c r="V96" i="9"/>
  <c r="R96" i="9"/>
  <c r="N96" i="9"/>
  <c r="J96" i="9"/>
  <c r="V97" i="9"/>
  <c r="I96" i="9"/>
  <c r="I100" i="9"/>
  <c r="I98" i="9"/>
  <c r="J97" i="9"/>
  <c r="C96" i="9"/>
  <c r="N97" i="9"/>
  <c r="I97" i="9"/>
  <c r="I99" i="9"/>
  <c r="K130" i="9"/>
  <c r="L130" i="9" s="1"/>
  <c r="M130" i="9"/>
  <c r="O130" i="9" s="1"/>
  <c r="Q168" i="9"/>
  <c r="S168" i="9" s="1"/>
  <c r="T168" i="9" s="1"/>
  <c r="U168" i="9" s="1"/>
  <c r="P200" i="9"/>
  <c r="Q200" i="9"/>
  <c r="S200" i="9" s="1"/>
  <c r="T200" i="9" s="1"/>
  <c r="U200" i="9" s="1"/>
  <c r="Q221" i="9"/>
  <c r="S221" i="9" s="1"/>
  <c r="T221" i="9" s="1"/>
  <c r="U221" i="9" s="1"/>
  <c r="K236" i="9"/>
  <c r="L236" i="9" s="1"/>
  <c r="M236" i="9"/>
  <c r="O236" i="9" s="1"/>
  <c r="Q249" i="9"/>
  <c r="S249" i="9" s="1"/>
  <c r="T249" i="9" s="1"/>
  <c r="U249" i="9" s="1"/>
  <c r="P249" i="9"/>
  <c r="M310" i="9"/>
  <c r="O310" i="9" s="1"/>
  <c r="K310" i="9"/>
  <c r="L310" i="9" s="1"/>
  <c r="M312" i="9"/>
  <c r="O312" i="9" s="1"/>
  <c r="K312" i="9"/>
  <c r="L312" i="9" s="1"/>
  <c r="M332" i="9"/>
  <c r="O332" i="9" s="1"/>
  <c r="K332" i="9"/>
  <c r="L332" i="9" s="1"/>
  <c r="P340" i="9"/>
  <c r="K351" i="9"/>
  <c r="L351" i="9" s="1"/>
  <c r="M351" i="9"/>
  <c r="O351" i="9" s="1"/>
  <c r="I381" i="9"/>
  <c r="R382" i="9"/>
  <c r="J381" i="9"/>
  <c r="I384" i="9"/>
  <c r="J382" i="9"/>
  <c r="C381" i="9"/>
  <c r="I385" i="9"/>
  <c r="V382" i="9"/>
  <c r="N382" i="9"/>
  <c r="N381" i="9"/>
  <c r="V381" i="9"/>
  <c r="R381" i="9"/>
  <c r="I383" i="9"/>
  <c r="M408" i="9"/>
  <c r="O408" i="9" s="1"/>
  <c r="K408" i="9"/>
  <c r="L408" i="9" s="1"/>
  <c r="M410" i="9"/>
  <c r="O410" i="9" s="1"/>
  <c r="K410" i="9"/>
  <c r="L410" i="9" s="1"/>
  <c r="K411" i="9"/>
  <c r="L411" i="9" s="1"/>
  <c r="M411" i="9"/>
  <c r="O411" i="9" s="1"/>
  <c r="I421" i="9"/>
  <c r="R422" i="9"/>
  <c r="J421" i="9"/>
  <c r="I424" i="9"/>
  <c r="J422" i="9"/>
  <c r="C421" i="9"/>
  <c r="V422" i="9"/>
  <c r="N422" i="9"/>
  <c r="N421" i="9"/>
  <c r="V421" i="9"/>
  <c r="I423" i="9"/>
  <c r="I422" i="9"/>
  <c r="I425" i="9"/>
  <c r="I11" i="9"/>
  <c r="W11" i="9" s="1"/>
  <c r="I13" i="9"/>
  <c r="I12" i="9"/>
  <c r="I15" i="9"/>
  <c r="I14" i="9"/>
  <c r="K57" i="9"/>
  <c r="L57" i="9" s="1"/>
  <c r="M57" i="9"/>
  <c r="O57" i="9" s="1"/>
  <c r="K72" i="9"/>
  <c r="L72" i="9" s="1"/>
  <c r="M72" i="9"/>
  <c r="O72" i="9" s="1"/>
  <c r="Q79" i="9"/>
  <c r="S79" i="9" s="1"/>
  <c r="T79" i="9" s="1"/>
  <c r="U79" i="9" s="1"/>
  <c r="P79" i="9"/>
  <c r="M80" i="9"/>
  <c r="O80" i="9" s="1"/>
  <c r="K80" i="9"/>
  <c r="L80" i="9" s="1"/>
  <c r="M95" i="9"/>
  <c r="O95" i="9" s="1"/>
  <c r="K95" i="9"/>
  <c r="L95" i="9" s="1"/>
  <c r="V107" i="9"/>
  <c r="R107" i="9"/>
  <c r="N107" i="9"/>
  <c r="J107" i="9"/>
  <c r="C106" i="9"/>
  <c r="J106" i="9"/>
  <c r="I110" i="9"/>
  <c r="N106" i="9"/>
  <c r="I106" i="9"/>
  <c r="I108" i="9"/>
  <c r="V106" i="9"/>
  <c r="K107" i="9"/>
  <c r="L107" i="9" s="1"/>
  <c r="M112" i="9"/>
  <c r="O112" i="9" s="1"/>
  <c r="K118" i="9"/>
  <c r="L118" i="9" s="1"/>
  <c r="K148" i="9"/>
  <c r="L148" i="9" s="1"/>
  <c r="M148" i="9"/>
  <c r="O148" i="9" s="1"/>
  <c r="M153" i="9"/>
  <c r="O153" i="9" s="1"/>
  <c r="K153" i="9"/>
  <c r="L153" i="9" s="1"/>
  <c r="K158" i="9"/>
  <c r="L158" i="9" s="1"/>
  <c r="M187" i="9"/>
  <c r="O187" i="9" s="1"/>
  <c r="K187" i="9"/>
  <c r="L187" i="9" s="1"/>
  <c r="K200" i="9"/>
  <c r="L200" i="9" s="1"/>
  <c r="M206" i="9"/>
  <c r="O206" i="9" s="1"/>
  <c r="K206" i="9"/>
  <c r="L206" i="9" s="1"/>
  <c r="P208" i="9"/>
  <c r="K210" i="9"/>
  <c r="L210" i="9" s="1"/>
  <c r="M210" i="9"/>
  <c r="O210" i="9" s="1"/>
  <c r="V216" i="9"/>
  <c r="R216" i="9"/>
  <c r="N216" i="9"/>
  <c r="J216" i="9"/>
  <c r="V217" i="9"/>
  <c r="I216" i="9"/>
  <c r="I220" i="9"/>
  <c r="I218" i="9"/>
  <c r="J217" i="9"/>
  <c r="C216" i="9"/>
  <c r="R217" i="9"/>
  <c r="I217" i="9"/>
  <c r="P225" i="9"/>
  <c r="M248" i="9"/>
  <c r="O248" i="9" s="1"/>
  <c r="K248" i="9"/>
  <c r="L248" i="9" s="1"/>
  <c r="K249" i="9"/>
  <c r="L249" i="9" s="1"/>
  <c r="P260" i="9"/>
  <c r="M272" i="9"/>
  <c r="O272" i="9" s="1"/>
  <c r="K272" i="9"/>
  <c r="L272" i="9" s="1"/>
  <c r="M275" i="9"/>
  <c r="O275" i="9" s="1"/>
  <c r="K275" i="9"/>
  <c r="L275" i="9" s="1"/>
  <c r="M329" i="9"/>
  <c r="O329" i="9" s="1"/>
  <c r="K329" i="9"/>
  <c r="L329" i="9" s="1"/>
  <c r="V371" i="9"/>
  <c r="R371" i="9"/>
  <c r="N371" i="9"/>
  <c r="J371" i="9"/>
  <c r="I375" i="9"/>
  <c r="I373" i="9"/>
  <c r="J372" i="9"/>
  <c r="C371" i="9"/>
  <c r="I374" i="9"/>
  <c r="R372" i="9"/>
  <c r="I371" i="9"/>
  <c r="N372" i="9"/>
  <c r="I372" i="9"/>
  <c r="M389" i="9"/>
  <c r="O389" i="9" s="1"/>
  <c r="K389" i="9"/>
  <c r="L389" i="9" s="1"/>
  <c r="R421" i="9"/>
  <c r="K439" i="9"/>
  <c r="L439" i="9" s="1"/>
  <c r="M439" i="9"/>
  <c r="O439" i="9" s="1"/>
  <c r="K447" i="9"/>
  <c r="L447" i="9" s="1"/>
  <c r="M447" i="9"/>
  <c r="O447" i="9" s="1"/>
  <c r="M59" i="9"/>
  <c r="O59" i="9" s="1"/>
  <c r="K59" i="9"/>
  <c r="L59" i="9" s="1"/>
  <c r="K67" i="9"/>
  <c r="L67" i="9" s="1"/>
  <c r="M73" i="9"/>
  <c r="O73" i="9" s="1"/>
  <c r="K73" i="9"/>
  <c r="L73" i="9" s="1"/>
  <c r="P85" i="9"/>
  <c r="K94" i="9"/>
  <c r="L94" i="9" s="1"/>
  <c r="K101" i="9"/>
  <c r="L101" i="9" s="1"/>
  <c r="M101" i="9"/>
  <c r="O101" i="9" s="1"/>
  <c r="I109" i="9"/>
  <c r="P118" i="9"/>
  <c r="Q119" i="9"/>
  <c r="S119" i="9" s="1"/>
  <c r="T119" i="9" s="1"/>
  <c r="U119" i="9" s="1"/>
  <c r="P119" i="9"/>
  <c r="Q127" i="9"/>
  <c r="S127" i="9" s="1"/>
  <c r="T127" i="9" s="1"/>
  <c r="U127" i="9" s="1"/>
  <c r="V136" i="9"/>
  <c r="R136" i="9"/>
  <c r="N136" i="9"/>
  <c r="J136" i="9"/>
  <c r="V137" i="9"/>
  <c r="I136" i="9"/>
  <c r="I140" i="9"/>
  <c r="I138" i="9"/>
  <c r="J137" i="9"/>
  <c r="C136" i="9"/>
  <c r="R137" i="9"/>
  <c r="M137" i="9"/>
  <c r="O137" i="9" s="1"/>
  <c r="Q158" i="9"/>
  <c r="S158" i="9" s="1"/>
  <c r="T158" i="9" s="1"/>
  <c r="U158" i="9" s="1"/>
  <c r="Q165" i="9"/>
  <c r="S165" i="9" s="1"/>
  <c r="T165" i="9" s="1"/>
  <c r="U165" i="9" s="1"/>
  <c r="P165" i="9"/>
  <c r="V176" i="9"/>
  <c r="R176" i="9"/>
  <c r="N176" i="9"/>
  <c r="J176" i="9"/>
  <c r="V177" i="9"/>
  <c r="I176" i="9"/>
  <c r="I180" i="9"/>
  <c r="I178" i="9"/>
  <c r="J177" i="9"/>
  <c r="C176" i="9"/>
  <c r="N177" i="9"/>
  <c r="K189" i="9"/>
  <c r="L189" i="9" s="1"/>
  <c r="M189" i="9"/>
  <c r="O189" i="9" s="1"/>
  <c r="M198" i="9"/>
  <c r="O198" i="9" s="1"/>
  <c r="K198" i="9"/>
  <c r="L198" i="9" s="1"/>
  <c r="I219" i="9"/>
  <c r="M252" i="9"/>
  <c r="O252" i="9" s="1"/>
  <c r="K252" i="9"/>
  <c r="L252" i="9" s="1"/>
  <c r="M315" i="9"/>
  <c r="O315" i="9" s="1"/>
  <c r="K315" i="9"/>
  <c r="L315" i="9" s="1"/>
  <c r="I382" i="9"/>
  <c r="K402" i="9"/>
  <c r="L402" i="9" s="1"/>
  <c r="M402" i="9"/>
  <c r="O402" i="9" s="1"/>
  <c r="Q405" i="9"/>
  <c r="S405" i="9" s="1"/>
  <c r="T405" i="9" s="1"/>
  <c r="U405" i="9" s="1"/>
  <c r="P405" i="9"/>
  <c r="M46" i="9"/>
  <c r="O46" i="9" s="1"/>
  <c r="K46" i="9"/>
  <c r="L46" i="9" s="1"/>
  <c r="I51" i="9"/>
  <c r="I53" i="9"/>
  <c r="N52" i="9"/>
  <c r="I52" i="9"/>
  <c r="V51" i="9"/>
  <c r="R52" i="9"/>
  <c r="J51" i="9"/>
  <c r="N51" i="9"/>
  <c r="V56" i="9"/>
  <c r="R56" i="9"/>
  <c r="N56" i="9"/>
  <c r="J56" i="9"/>
  <c r="V57" i="9"/>
  <c r="I56" i="9"/>
  <c r="I60" i="9"/>
  <c r="I58" i="9"/>
  <c r="J57" i="9"/>
  <c r="C56" i="9"/>
  <c r="R57" i="9"/>
  <c r="V67" i="9"/>
  <c r="R67" i="9"/>
  <c r="N67" i="9"/>
  <c r="J67" i="9"/>
  <c r="C66" i="9"/>
  <c r="J66" i="9"/>
  <c r="I70" i="9"/>
  <c r="N66" i="9"/>
  <c r="I66" i="9"/>
  <c r="V66" i="9"/>
  <c r="P67" i="9"/>
  <c r="I68" i="9"/>
  <c r="I69" i="9"/>
  <c r="K78" i="9"/>
  <c r="L78" i="9" s="1"/>
  <c r="P94" i="9"/>
  <c r="M125" i="9"/>
  <c r="O125" i="9" s="1"/>
  <c r="M126" i="9"/>
  <c r="O126" i="9" s="1"/>
  <c r="K126" i="9"/>
  <c r="L126" i="9" s="1"/>
  <c r="I131" i="9"/>
  <c r="I133" i="9"/>
  <c r="N132" i="9"/>
  <c r="I132" i="9"/>
  <c r="V131" i="9"/>
  <c r="R132" i="9"/>
  <c r="J131" i="9"/>
  <c r="I134" i="9"/>
  <c r="J132" i="9"/>
  <c r="C131" i="9"/>
  <c r="I135" i="9"/>
  <c r="N137" i="9"/>
  <c r="I139" i="9"/>
  <c r="M141" i="9"/>
  <c r="O141" i="9" s="1"/>
  <c r="M156" i="9"/>
  <c r="O156" i="9" s="1"/>
  <c r="I177" i="9"/>
  <c r="I179" i="9"/>
  <c r="K181" i="9"/>
  <c r="L181" i="9" s="1"/>
  <c r="M181" i="9"/>
  <c r="O181" i="9" s="1"/>
  <c r="K192" i="9"/>
  <c r="L192" i="9" s="1"/>
  <c r="M192" i="9"/>
  <c r="O192" i="9" s="1"/>
  <c r="Q199" i="9"/>
  <c r="S199" i="9" s="1"/>
  <c r="T199" i="9" s="1"/>
  <c r="U199" i="9" s="1"/>
  <c r="P199" i="9"/>
  <c r="I211" i="9"/>
  <c r="I213" i="9"/>
  <c r="N212" i="9"/>
  <c r="I212" i="9"/>
  <c r="V211" i="9"/>
  <c r="R212" i="9"/>
  <c r="J211" i="9"/>
  <c r="I214" i="9"/>
  <c r="J212" i="9"/>
  <c r="C211" i="9"/>
  <c r="V212" i="9"/>
  <c r="N211" i="9"/>
  <c r="I215" i="9"/>
  <c r="K271" i="9"/>
  <c r="L271" i="9" s="1"/>
  <c r="M271" i="9"/>
  <c r="O271" i="9" s="1"/>
  <c r="M280" i="9"/>
  <c r="O280" i="9" s="1"/>
  <c r="V291" i="9"/>
  <c r="R291" i="9"/>
  <c r="N291" i="9"/>
  <c r="J291" i="9"/>
  <c r="I295" i="9"/>
  <c r="I293" i="9"/>
  <c r="J292" i="9"/>
  <c r="C291" i="9"/>
  <c r="I294" i="9"/>
  <c r="R292" i="9"/>
  <c r="I291" i="9"/>
  <c r="N292" i="9"/>
  <c r="I292" i="9"/>
  <c r="P320" i="9"/>
  <c r="M328" i="9"/>
  <c r="O328" i="9" s="1"/>
  <c r="K328" i="9"/>
  <c r="L328" i="9" s="1"/>
  <c r="K360" i="9"/>
  <c r="L360" i="9" s="1"/>
  <c r="M360" i="9"/>
  <c r="O360" i="9" s="1"/>
  <c r="V417" i="9"/>
  <c r="R417" i="9"/>
  <c r="N417" i="9"/>
  <c r="J417" i="9"/>
  <c r="C416" i="9"/>
  <c r="I418" i="9"/>
  <c r="I417" i="9"/>
  <c r="V416" i="9"/>
  <c r="R416" i="9"/>
  <c r="J416" i="9"/>
  <c r="I420" i="9"/>
  <c r="N416" i="9"/>
  <c r="I419" i="9"/>
  <c r="I416" i="9"/>
  <c r="V426" i="9"/>
  <c r="R426" i="9"/>
  <c r="N426" i="9"/>
  <c r="J426" i="9"/>
  <c r="I430" i="9"/>
  <c r="I428" i="9"/>
  <c r="J427" i="9"/>
  <c r="C426" i="9"/>
  <c r="V427" i="9"/>
  <c r="N427" i="9"/>
  <c r="I429" i="9"/>
  <c r="I427" i="9"/>
  <c r="I426" i="9"/>
  <c r="R427" i="9"/>
  <c r="K311" i="9"/>
  <c r="L311" i="9" s="1"/>
  <c r="M311" i="9"/>
  <c r="O311" i="9" s="1"/>
  <c r="Q347" i="9"/>
  <c r="S347" i="9" s="1"/>
  <c r="T347" i="9" s="1"/>
  <c r="U347" i="9" s="1"/>
  <c r="M352" i="9"/>
  <c r="O352" i="9" s="1"/>
  <c r="K352" i="9"/>
  <c r="L352" i="9" s="1"/>
  <c r="M355" i="9"/>
  <c r="O355" i="9" s="1"/>
  <c r="K355" i="9"/>
  <c r="L355" i="9" s="1"/>
  <c r="M493" i="9"/>
  <c r="O493" i="9" s="1"/>
  <c r="K493" i="9"/>
  <c r="L493" i="9" s="1"/>
  <c r="I16" i="9"/>
  <c r="I20" i="9"/>
  <c r="I18" i="9"/>
  <c r="I17" i="9"/>
  <c r="I19" i="9"/>
  <c r="M86" i="9"/>
  <c r="O86" i="9" s="1"/>
  <c r="K86" i="9"/>
  <c r="L86" i="9" s="1"/>
  <c r="K90" i="9"/>
  <c r="L90" i="9" s="1"/>
  <c r="M90" i="9"/>
  <c r="O90" i="9" s="1"/>
  <c r="I91" i="9"/>
  <c r="I93" i="9"/>
  <c r="N92" i="9"/>
  <c r="I92" i="9"/>
  <c r="V91" i="9"/>
  <c r="R92" i="9"/>
  <c r="J91" i="9"/>
  <c r="R91" i="9"/>
  <c r="M113" i="9"/>
  <c r="O113" i="9" s="1"/>
  <c r="K113" i="9"/>
  <c r="L113" i="9" s="1"/>
  <c r="V147" i="9"/>
  <c r="R147" i="9"/>
  <c r="N147" i="9"/>
  <c r="J147" i="9"/>
  <c r="C146" i="9"/>
  <c r="J146" i="9"/>
  <c r="I150" i="9"/>
  <c r="N146" i="9"/>
  <c r="I146" i="9"/>
  <c r="R146" i="9"/>
  <c r="I147" i="9"/>
  <c r="I149" i="9"/>
  <c r="Q159" i="9"/>
  <c r="S159" i="9" s="1"/>
  <c r="T159" i="9" s="1"/>
  <c r="U159" i="9" s="1"/>
  <c r="P159" i="9"/>
  <c r="M160" i="9"/>
  <c r="O160" i="9" s="1"/>
  <c r="K160" i="9"/>
  <c r="L160" i="9" s="1"/>
  <c r="M175" i="9"/>
  <c r="O175" i="9" s="1"/>
  <c r="K175" i="9"/>
  <c r="L175" i="9" s="1"/>
  <c r="V187" i="9"/>
  <c r="R187" i="9"/>
  <c r="N187" i="9"/>
  <c r="J187" i="9"/>
  <c r="C186" i="9"/>
  <c r="J186" i="9"/>
  <c r="I190" i="9"/>
  <c r="N186" i="9"/>
  <c r="I186" i="9"/>
  <c r="I188" i="9"/>
  <c r="V186" i="9"/>
  <c r="K228" i="9"/>
  <c r="L228" i="9" s="1"/>
  <c r="M228" i="9"/>
  <c r="O228" i="9" s="1"/>
  <c r="M233" i="9"/>
  <c r="O233" i="9" s="1"/>
  <c r="K233" i="9"/>
  <c r="L233" i="9" s="1"/>
  <c r="M246" i="9"/>
  <c r="O246" i="9" s="1"/>
  <c r="K246" i="9"/>
  <c r="L246" i="9" s="1"/>
  <c r="V251" i="9"/>
  <c r="R251" i="9"/>
  <c r="N251" i="9"/>
  <c r="J251" i="9"/>
  <c r="I255" i="9"/>
  <c r="I253" i="9"/>
  <c r="J252" i="9"/>
  <c r="C251" i="9"/>
  <c r="I254" i="9"/>
  <c r="R252" i="9"/>
  <c r="I251" i="9"/>
  <c r="N252" i="9"/>
  <c r="M270" i="9"/>
  <c r="O270" i="9" s="1"/>
  <c r="K270" i="9"/>
  <c r="L270" i="9" s="1"/>
  <c r="M288" i="9"/>
  <c r="O288" i="9" s="1"/>
  <c r="K288" i="9"/>
  <c r="L288" i="9" s="1"/>
  <c r="Q289" i="9"/>
  <c r="S289" i="9" s="1"/>
  <c r="T289" i="9" s="1"/>
  <c r="U289" i="9" s="1"/>
  <c r="P289" i="9"/>
  <c r="V331" i="9"/>
  <c r="R331" i="9"/>
  <c r="N331" i="9"/>
  <c r="J331" i="9"/>
  <c r="I335" i="9"/>
  <c r="I333" i="9"/>
  <c r="J332" i="9"/>
  <c r="C331" i="9"/>
  <c r="I334" i="9"/>
  <c r="R332" i="9"/>
  <c r="I331" i="9"/>
  <c r="N332" i="9"/>
  <c r="M350" i="9"/>
  <c r="O350" i="9" s="1"/>
  <c r="K350" i="9"/>
  <c r="L350" i="9" s="1"/>
  <c r="M368" i="9"/>
  <c r="O368" i="9" s="1"/>
  <c r="K368" i="9"/>
  <c r="L368" i="9" s="1"/>
  <c r="Q369" i="9"/>
  <c r="S369" i="9" s="1"/>
  <c r="T369" i="9" s="1"/>
  <c r="U369" i="9" s="1"/>
  <c r="P369" i="9"/>
  <c r="P415" i="9"/>
  <c r="Q415" i="9"/>
  <c r="S415" i="9" s="1"/>
  <c r="T415" i="9" s="1"/>
  <c r="U415" i="9" s="1"/>
  <c r="M166" i="9"/>
  <c r="O166" i="9" s="1"/>
  <c r="K166" i="9"/>
  <c r="L166" i="9" s="1"/>
  <c r="K170" i="9"/>
  <c r="L170" i="9" s="1"/>
  <c r="M170" i="9"/>
  <c r="O170" i="9" s="1"/>
  <c r="I171" i="9"/>
  <c r="I173" i="9"/>
  <c r="N172" i="9"/>
  <c r="I172" i="9"/>
  <c r="V171" i="9"/>
  <c r="R172" i="9"/>
  <c r="J171" i="9"/>
  <c r="R171" i="9"/>
  <c r="M193" i="9"/>
  <c r="O193" i="9" s="1"/>
  <c r="K193" i="9"/>
  <c r="L193" i="9" s="1"/>
  <c r="V227" i="9"/>
  <c r="R227" i="9"/>
  <c r="N227" i="9"/>
  <c r="J227" i="9"/>
  <c r="C226" i="9"/>
  <c r="J226" i="9"/>
  <c r="I230" i="9"/>
  <c r="N226" i="9"/>
  <c r="I226" i="9"/>
  <c r="R226" i="9"/>
  <c r="I227" i="9"/>
  <c r="I229" i="9"/>
  <c r="Q239" i="9"/>
  <c r="S239" i="9" s="1"/>
  <c r="T239" i="9" s="1"/>
  <c r="U239" i="9" s="1"/>
  <c r="P239" i="9"/>
  <c r="P256" i="9"/>
  <c r="M262" i="9"/>
  <c r="O262" i="9" s="1"/>
  <c r="K262" i="9"/>
  <c r="L262" i="9" s="1"/>
  <c r="K264" i="9"/>
  <c r="L264" i="9" s="1"/>
  <c r="M264" i="9"/>
  <c r="O264" i="9" s="1"/>
  <c r="K285" i="9"/>
  <c r="L285" i="9" s="1"/>
  <c r="M285" i="9"/>
  <c r="O285" i="9" s="1"/>
  <c r="M302" i="9"/>
  <c r="O302" i="9" s="1"/>
  <c r="K302" i="9"/>
  <c r="L302" i="9" s="1"/>
  <c r="K304" i="9"/>
  <c r="L304" i="9" s="1"/>
  <c r="M304" i="9"/>
  <c r="O304" i="9" s="1"/>
  <c r="K325" i="9"/>
  <c r="L325" i="9" s="1"/>
  <c r="M325" i="9"/>
  <c r="O325" i="9" s="1"/>
  <c r="P336" i="9"/>
  <c r="Q336" i="9"/>
  <c r="S336" i="9" s="1"/>
  <c r="T336" i="9" s="1"/>
  <c r="U336" i="9" s="1"/>
  <c r="M342" i="9"/>
  <c r="O342" i="9" s="1"/>
  <c r="K342" i="9"/>
  <c r="L342" i="9" s="1"/>
  <c r="K344" i="9"/>
  <c r="L344" i="9" s="1"/>
  <c r="M344" i="9"/>
  <c r="O344" i="9" s="1"/>
  <c r="K365" i="9"/>
  <c r="L365" i="9" s="1"/>
  <c r="M365" i="9"/>
  <c r="O365" i="9" s="1"/>
  <c r="P376" i="9"/>
  <c r="Q376" i="9"/>
  <c r="S376" i="9" s="1"/>
  <c r="T376" i="9" s="1"/>
  <c r="U376" i="9" s="1"/>
  <c r="M386" i="9"/>
  <c r="O386" i="9" s="1"/>
  <c r="K386" i="9"/>
  <c r="L386" i="9" s="1"/>
  <c r="P399" i="9"/>
  <c r="K406" i="9"/>
  <c r="L406" i="9" s="1"/>
  <c r="M406" i="9"/>
  <c r="O406" i="9" s="1"/>
  <c r="K442" i="9"/>
  <c r="L442" i="9" s="1"/>
  <c r="M442" i="9"/>
  <c r="O442" i="9" s="1"/>
  <c r="I31" i="9"/>
  <c r="I34" i="9"/>
  <c r="I71" i="9"/>
  <c r="R71" i="9"/>
  <c r="J72" i="9"/>
  <c r="I74" i="9"/>
  <c r="I111" i="9"/>
  <c r="R111" i="9"/>
  <c r="J112" i="9"/>
  <c r="I114" i="9"/>
  <c r="I151" i="9"/>
  <c r="R151" i="9"/>
  <c r="J152" i="9"/>
  <c r="I154" i="9"/>
  <c r="I191" i="9"/>
  <c r="R191" i="9"/>
  <c r="J192" i="9"/>
  <c r="I194" i="9"/>
  <c r="I231" i="9"/>
  <c r="R231" i="9"/>
  <c r="J232" i="9"/>
  <c r="I234" i="9"/>
  <c r="V262" i="9"/>
  <c r="R262" i="9"/>
  <c r="N262" i="9"/>
  <c r="J262" i="9"/>
  <c r="C261" i="9"/>
  <c r="I265" i="9"/>
  <c r="N261" i="9"/>
  <c r="I261" i="9"/>
  <c r="V261" i="9"/>
  <c r="I263" i="9"/>
  <c r="K276" i="9"/>
  <c r="L276" i="9" s="1"/>
  <c r="M276" i="9"/>
  <c r="O276" i="9" s="1"/>
  <c r="V282" i="9"/>
  <c r="R282" i="9"/>
  <c r="N282" i="9"/>
  <c r="J282" i="9"/>
  <c r="C281" i="9"/>
  <c r="I283" i="9"/>
  <c r="I282" i="9"/>
  <c r="V281" i="9"/>
  <c r="N281" i="9"/>
  <c r="I284" i="9"/>
  <c r="V302" i="9"/>
  <c r="R302" i="9"/>
  <c r="N302" i="9"/>
  <c r="J302" i="9"/>
  <c r="C301" i="9"/>
  <c r="I305" i="9"/>
  <c r="N301" i="9"/>
  <c r="I301" i="9"/>
  <c r="V301" i="9"/>
  <c r="I303" i="9"/>
  <c r="K316" i="9"/>
  <c r="L316" i="9" s="1"/>
  <c r="M316" i="9"/>
  <c r="O316" i="9" s="1"/>
  <c r="V322" i="9"/>
  <c r="R322" i="9"/>
  <c r="N322" i="9"/>
  <c r="J322" i="9"/>
  <c r="C321" i="9"/>
  <c r="I323" i="9"/>
  <c r="I322" i="9"/>
  <c r="V321" i="9"/>
  <c r="N321" i="9"/>
  <c r="I324" i="9"/>
  <c r="V342" i="9"/>
  <c r="R342" i="9"/>
  <c r="N342" i="9"/>
  <c r="J342" i="9"/>
  <c r="C341" i="9"/>
  <c r="I345" i="9"/>
  <c r="N341" i="9"/>
  <c r="I341" i="9"/>
  <c r="V341" i="9"/>
  <c r="I343" i="9"/>
  <c r="K356" i="9"/>
  <c r="L356" i="9" s="1"/>
  <c r="M356" i="9"/>
  <c r="O356" i="9" s="1"/>
  <c r="V362" i="9"/>
  <c r="R362" i="9"/>
  <c r="N362" i="9"/>
  <c r="J362" i="9"/>
  <c r="C361" i="9"/>
  <c r="I363" i="9"/>
  <c r="I362" i="9"/>
  <c r="V361" i="9"/>
  <c r="N361" i="9"/>
  <c r="I364" i="9"/>
  <c r="I387" i="9"/>
  <c r="R387" i="9"/>
  <c r="M391" i="9"/>
  <c r="O391" i="9" s="1"/>
  <c r="V397" i="9"/>
  <c r="R397" i="9"/>
  <c r="N397" i="9"/>
  <c r="J397" i="9"/>
  <c r="C396" i="9"/>
  <c r="I400" i="9"/>
  <c r="N396" i="9"/>
  <c r="I396" i="9"/>
  <c r="R396" i="9"/>
  <c r="I398" i="9"/>
  <c r="J407" i="9"/>
  <c r="M431" i="9"/>
  <c r="O431" i="9" s="1"/>
  <c r="I437" i="9"/>
  <c r="W6" i="9"/>
  <c r="I9" i="9"/>
  <c r="I35" i="9"/>
  <c r="I37" i="9"/>
  <c r="J37" i="9" s="1"/>
  <c r="K36" i="9" s="1"/>
  <c r="V47" i="9"/>
  <c r="R47" i="9"/>
  <c r="N47" i="9"/>
  <c r="J47" i="9"/>
  <c r="C46" i="9"/>
  <c r="R46" i="9"/>
  <c r="I49" i="9"/>
  <c r="C71" i="9"/>
  <c r="N71" i="9"/>
  <c r="V72" i="9"/>
  <c r="I75" i="9"/>
  <c r="V76" i="9"/>
  <c r="R76" i="9"/>
  <c r="N76" i="9"/>
  <c r="J76" i="9"/>
  <c r="I77" i="9"/>
  <c r="N77" i="9"/>
  <c r="K79" i="9"/>
  <c r="L79" i="9" s="1"/>
  <c r="V87" i="9"/>
  <c r="R87" i="9"/>
  <c r="N87" i="9"/>
  <c r="J87" i="9"/>
  <c r="C86" i="9"/>
  <c r="R86" i="9"/>
  <c r="I89" i="9"/>
  <c r="C111" i="9"/>
  <c r="N111" i="9"/>
  <c r="V112" i="9"/>
  <c r="I115" i="9"/>
  <c r="V116" i="9"/>
  <c r="R116" i="9"/>
  <c r="N116" i="9"/>
  <c r="J116" i="9"/>
  <c r="I117" i="9"/>
  <c r="N117" i="9"/>
  <c r="K119" i="9"/>
  <c r="L119" i="9" s="1"/>
  <c r="V127" i="9"/>
  <c r="R127" i="9"/>
  <c r="N127" i="9"/>
  <c r="J127" i="9"/>
  <c r="C126" i="9"/>
  <c r="R126" i="9"/>
  <c r="I129" i="9"/>
  <c r="C151" i="9"/>
  <c r="N151" i="9"/>
  <c r="V152" i="9"/>
  <c r="I155" i="9"/>
  <c r="V156" i="9"/>
  <c r="R156" i="9"/>
  <c r="N156" i="9"/>
  <c r="J156" i="9"/>
  <c r="I157" i="9"/>
  <c r="N157" i="9"/>
  <c r="K159" i="9"/>
  <c r="L159" i="9" s="1"/>
  <c r="V167" i="9"/>
  <c r="R167" i="9"/>
  <c r="N167" i="9"/>
  <c r="J167" i="9"/>
  <c r="C166" i="9"/>
  <c r="R166" i="9"/>
  <c r="I169" i="9"/>
  <c r="C191" i="9"/>
  <c r="N191" i="9"/>
  <c r="V192" i="9"/>
  <c r="I195" i="9"/>
  <c r="V196" i="9"/>
  <c r="R196" i="9"/>
  <c r="N196" i="9"/>
  <c r="J196" i="9"/>
  <c r="I197" i="9"/>
  <c r="N197" i="9"/>
  <c r="K199" i="9"/>
  <c r="L199" i="9" s="1"/>
  <c r="V207" i="9"/>
  <c r="R207" i="9"/>
  <c r="N207" i="9"/>
  <c r="J207" i="9"/>
  <c r="C206" i="9"/>
  <c r="R206" i="9"/>
  <c r="I209" i="9"/>
  <c r="C231" i="9"/>
  <c r="N231" i="9"/>
  <c r="V232" i="9"/>
  <c r="I235" i="9"/>
  <c r="V236" i="9"/>
  <c r="R236" i="9"/>
  <c r="N236" i="9"/>
  <c r="J236" i="9"/>
  <c r="I237" i="9"/>
  <c r="N237" i="9"/>
  <c r="K239" i="9"/>
  <c r="L239" i="9" s="1"/>
  <c r="R247" i="9"/>
  <c r="N247" i="9"/>
  <c r="J247" i="9"/>
  <c r="C246" i="9"/>
  <c r="R246" i="9"/>
  <c r="V247" i="9"/>
  <c r="I250" i="9"/>
  <c r="J261" i="9"/>
  <c r="V271" i="9"/>
  <c r="R271" i="9"/>
  <c r="N271" i="9"/>
  <c r="J271" i="9"/>
  <c r="I274" i="9"/>
  <c r="R272" i="9"/>
  <c r="N272" i="9"/>
  <c r="K273" i="9"/>
  <c r="L273" i="9" s="1"/>
  <c r="I281" i="9"/>
  <c r="I286" i="9"/>
  <c r="R287" i="9"/>
  <c r="J286" i="9"/>
  <c r="N286" i="9"/>
  <c r="V286" i="9"/>
  <c r="I287" i="9"/>
  <c r="V287" i="9"/>
  <c r="I290" i="9"/>
  <c r="J301" i="9"/>
  <c r="V311" i="9"/>
  <c r="R311" i="9"/>
  <c r="N311" i="9"/>
  <c r="J311" i="9"/>
  <c r="I314" i="9"/>
  <c r="R312" i="9"/>
  <c r="N312" i="9"/>
  <c r="K313" i="9"/>
  <c r="L313" i="9" s="1"/>
  <c r="I321" i="9"/>
  <c r="I326" i="9"/>
  <c r="R327" i="9"/>
  <c r="J326" i="9"/>
  <c r="N326" i="9"/>
  <c r="V326" i="9"/>
  <c r="I327" i="9"/>
  <c r="V327" i="9"/>
  <c r="I330" i="9"/>
  <c r="J341" i="9"/>
  <c r="V351" i="9"/>
  <c r="R351" i="9"/>
  <c r="N351" i="9"/>
  <c r="J351" i="9"/>
  <c r="I354" i="9"/>
  <c r="R352" i="9"/>
  <c r="N352" i="9"/>
  <c r="K353" i="9"/>
  <c r="L353" i="9" s="1"/>
  <c r="I361" i="9"/>
  <c r="I366" i="9"/>
  <c r="R367" i="9"/>
  <c r="J366" i="9"/>
  <c r="N366" i="9"/>
  <c r="V366" i="9"/>
  <c r="I367" i="9"/>
  <c r="V367" i="9"/>
  <c r="I370" i="9"/>
  <c r="K380" i="9"/>
  <c r="L380" i="9" s="1"/>
  <c r="M380" i="9"/>
  <c r="O380" i="9" s="1"/>
  <c r="J396" i="9"/>
  <c r="I397" i="9"/>
  <c r="I438" i="9"/>
  <c r="K457" i="9"/>
  <c r="L457" i="9" s="1"/>
  <c r="M457" i="9"/>
  <c r="O457" i="9" s="1"/>
  <c r="M460" i="9"/>
  <c r="O460" i="9" s="1"/>
  <c r="K460" i="9"/>
  <c r="L460" i="9" s="1"/>
  <c r="Q490" i="9"/>
  <c r="S490" i="9" s="1"/>
  <c r="T490" i="9" s="1"/>
  <c r="U490" i="9" s="1"/>
  <c r="P490" i="9"/>
  <c r="K496" i="9"/>
  <c r="L496" i="9" s="1"/>
  <c r="M496" i="9"/>
  <c r="O496" i="9" s="1"/>
  <c r="V502" i="9"/>
  <c r="R502" i="9"/>
  <c r="N502" i="9"/>
  <c r="J502" i="9"/>
  <c r="C501" i="9"/>
  <c r="I503" i="9"/>
  <c r="I502" i="9"/>
  <c r="V501" i="9"/>
  <c r="I505" i="9"/>
  <c r="I504" i="9"/>
  <c r="N501" i="9"/>
  <c r="J501" i="9"/>
  <c r="V386" i="9"/>
  <c r="R386" i="9"/>
  <c r="N386" i="9"/>
  <c r="J386" i="9"/>
  <c r="I390" i="9"/>
  <c r="I388" i="9"/>
  <c r="J387" i="9"/>
  <c r="C386" i="9"/>
  <c r="V387" i="9"/>
  <c r="N387" i="9"/>
  <c r="K403" i="9"/>
  <c r="L403" i="9" s="1"/>
  <c r="M403" i="9"/>
  <c r="O403" i="9" s="1"/>
  <c r="V406" i="9"/>
  <c r="R406" i="9"/>
  <c r="N406" i="9"/>
  <c r="J406" i="9"/>
  <c r="I409" i="9"/>
  <c r="R407" i="9"/>
  <c r="V407" i="9"/>
  <c r="I407" i="9"/>
  <c r="C406" i="9"/>
  <c r="N407" i="9"/>
  <c r="V437" i="9"/>
  <c r="R437" i="9"/>
  <c r="N437" i="9"/>
  <c r="J437" i="9"/>
  <c r="C436" i="9"/>
  <c r="I440" i="9"/>
  <c r="N436" i="9"/>
  <c r="I436" i="9"/>
  <c r="R436" i="9"/>
  <c r="J436" i="9"/>
  <c r="V436" i="9"/>
  <c r="K446" i="9"/>
  <c r="L446" i="9" s="1"/>
  <c r="M446" i="9"/>
  <c r="O446" i="9" s="1"/>
  <c r="M458" i="9"/>
  <c r="O458" i="9" s="1"/>
  <c r="K458" i="9"/>
  <c r="L458" i="9" s="1"/>
  <c r="K487" i="9"/>
  <c r="L487" i="9" s="1"/>
  <c r="M487" i="9"/>
  <c r="O487" i="9" s="1"/>
  <c r="K501" i="9"/>
  <c r="L501" i="9" s="1"/>
  <c r="M501" i="9"/>
  <c r="O501" i="9" s="1"/>
  <c r="V447" i="9"/>
  <c r="R447" i="9"/>
  <c r="N447" i="9"/>
  <c r="J447" i="9"/>
  <c r="I449" i="9"/>
  <c r="R446" i="9"/>
  <c r="N446" i="9"/>
  <c r="J446" i="9"/>
  <c r="I448" i="9"/>
  <c r="V446" i="9"/>
  <c r="I450" i="9"/>
  <c r="Q461" i="9"/>
  <c r="S461" i="9" s="1"/>
  <c r="T461" i="9" s="1"/>
  <c r="U461" i="9" s="1"/>
  <c r="V467" i="9"/>
  <c r="R467" i="9"/>
  <c r="N467" i="9"/>
  <c r="J467" i="9"/>
  <c r="C466" i="9"/>
  <c r="J466" i="9"/>
  <c r="I469" i="9"/>
  <c r="I466" i="9"/>
  <c r="R466" i="9"/>
  <c r="I470" i="9"/>
  <c r="I471" i="9"/>
  <c r="I475" i="9"/>
  <c r="V472" i="9"/>
  <c r="N471" i="9"/>
  <c r="C471" i="9"/>
  <c r="I474" i="9"/>
  <c r="I472" i="9"/>
  <c r="R472" i="9"/>
  <c r="I473" i="9"/>
  <c r="I22" i="9"/>
  <c r="I23" i="9"/>
  <c r="I24" i="9"/>
  <c r="I42" i="9"/>
  <c r="I43" i="9"/>
  <c r="I44" i="9"/>
  <c r="I62" i="9"/>
  <c r="I63" i="9"/>
  <c r="I64" i="9"/>
  <c r="I82" i="9"/>
  <c r="I83" i="9"/>
  <c r="I84" i="9"/>
  <c r="I102" i="9"/>
  <c r="I103" i="9"/>
  <c r="I104" i="9"/>
  <c r="I122" i="9"/>
  <c r="I123" i="9"/>
  <c r="I124" i="9"/>
  <c r="I142" i="9"/>
  <c r="I143" i="9"/>
  <c r="I144" i="9"/>
  <c r="I162" i="9"/>
  <c r="I163" i="9"/>
  <c r="I164" i="9"/>
  <c r="I182" i="9"/>
  <c r="I183" i="9"/>
  <c r="I184" i="9"/>
  <c r="I202" i="9"/>
  <c r="I203" i="9"/>
  <c r="I204" i="9"/>
  <c r="I222" i="9"/>
  <c r="I223" i="9"/>
  <c r="I224" i="9"/>
  <c r="I242" i="9"/>
  <c r="I243" i="9"/>
  <c r="I244" i="9"/>
  <c r="I266" i="9"/>
  <c r="R266" i="9"/>
  <c r="J267" i="9"/>
  <c r="I269" i="9"/>
  <c r="I306" i="9"/>
  <c r="R306" i="9"/>
  <c r="J307" i="9"/>
  <c r="I309" i="9"/>
  <c r="I346" i="9"/>
  <c r="R346" i="9"/>
  <c r="J347" i="9"/>
  <c r="I349" i="9"/>
  <c r="M443" i="9"/>
  <c r="O443" i="9" s="1"/>
  <c r="C446" i="9"/>
  <c r="M455" i="9"/>
  <c r="O455" i="9" s="1"/>
  <c r="K455" i="9"/>
  <c r="L455" i="9" s="1"/>
  <c r="V456" i="9"/>
  <c r="R456" i="9"/>
  <c r="N456" i="9"/>
  <c r="J456" i="9"/>
  <c r="V457" i="9"/>
  <c r="I456" i="9"/>
  <c r="N457" i="9"/>
  <c r="I459" i="9"/>
  <c r="P465" i="9"/>
  <c r="I467" i="9"/>
  <c r="I468" i="9"/>
  <c r="J471" i="9"/>
  <c r="R471" i="9"/>
  <c r="J472" i="9"/>
  <c r="V482" i="9"/>
  <c r="R482" i="9"/>
  <c r="N482" i="9"/>
  <c r="J482" i="9"/>
  <c r="C481" i="9"/>
  <c r="I485" i="9"/>
  <c r="N481" i="9"/>
  <c r="I481" i="9"/>
  <c r="I484" i="9"/>
  <c r="I482" i="9"/>
  <c r="V481" i="9"/>
  <c r="R481" i="9"/>
  <c r="I483" i="9"/>
  <c r="V491" i="9"/>
  <c r="R491" i="9"/>
  <c r="N491" i="9"/>
  <c r="J491" i="9"/>
  <c r="I494" i="9"/>
  <c r="R492" i="9"/>
  <c r="I495" i="9"/>
  <c r="J492" i="9"/>
  <c r="I491" i="9"/>
  <c r="I492" i="9"/>
  <c r="V492" i="9"/>
  <c r="K500" i="9"/>
  <c r="L500" i="9" s="1"/>
  <c r="I257" i="9"/>
  <c r="I258" i="9"/>
  <c r="I259" i="9"/>
  <c r="I277" i="9"/>
  <c r="I278" i="9"/>
  <c r="I279" i="9"/>
  <c r="I297" i="9"/>
  <c r="I298" i="9"/>
  <c r="I299" i="9"/>
  <c r="I317" i="9"/>
  <c r="I318" i="9"/>
  <c r="I319" i="9"/>
  <c r="I337" i="9"/>
  <c r="I338" i="9"/>
  <c r="I339" i="9"/>
  <c r="I357" i="9"/>
  <c r="I358" i="9"/>
  <c r="I359" i="9"/>
  <c r="I377" i="9"/>
  <c r="I378" i="9"/>
  <c r="I379" i="9"/>
  <c r="I401" i="9"/>
  <c r="R401" i="9"/>
  <c r="J402" i="9"/>
  <c r="I404" i="9"/>
  <c r="I441" i="9"/>
  <c r="R441" i="9"/>
  <c r="J442" i="9"/>
  <c r="I444" i="9"/>
  <c r="I451" i="9"/>
  <c r="I453" i="9"/>
  <c r="N452" i="9"/>
  <c r="I452" i="9"/>
  <c r="V451" i="9"/>
  <c r="N451" i="9"/>
  <c r="J452" i="9"/>
  <c r="I454" i="9"/>
  <c r="M479" i="9"/>
  <c r="O479" i="9" s="1"/>
  <c r="K479" i="9"/>
  <c r="L479" i="9" s="1"/>
  <c r="I392" i="9"/>
  <c r="I393" i="9"/>
  <c r="I394" i="9"/>
  <c r="I412" i="9"/>
  <c r="I413" i="9"/>
  <c r="I414" i="9"/>
  <c r="I432" i="9"/>
  <c r="I433" i="9"/>
  <c r="I434" i="9"/>
  <c r="V476" i="9"/>
  <c r="R476" i="9"/>
  <c r="N476" i="9"/>
  <c r="J476" i="9"/>
  <c r="I477" i="9"/>
  <c r="N477" i="9"/>
  <c r="I462" i="9"/>
  <c r="I463" i="9"/>
  <c r="I464" i="9"/>
  <c r="I486" i="9"/>
  <c r="R486" i="9"/>
  <c r="J487" i="9"/>
  <c r="I489" i="9"/>
  <c r="I497" i="9"/>
  <c r="I498" i="9"/>
  <c r="I499" i="9"/>
  <c r="M492" i="4"/>
  <c r="O492" i="4" s="1"/>
  <c r="Q455" i="4"/>
  <c r="S455" i="4" s="1"/>
  <c r="T455" i="4" s="1"/>
  <c r="U455" i="4" s="1"/>
  <c r="P455" i="4"/>
  <c r="M452" i="4"/>
  <c r="O452" i="4" s="1"/>
  <c r="K455" i="4"/>
  <c r="L455" i="4" s="1"/>
  <c r="Q394" i="4"/>
  <c r="S394" i="4" s="1"/>
  <c r="T394" i="4" s="1"/>
  <c r="U394" i="4" s="1"/>
  <c r="Q336" i="4"/>
  <c r="S336" i="4" s="1"/>
  <c r="T336" i="4" s="1"/>
  <c r="U336" i="4" s="1"/>
  <c r="P334" i="4"/>
  <c r="P292" i="4"/>
  <c r="Q292" i="4"/>
  <c r="S292" i="4" s="1"/>
  <c r="T292" i="4" s="1"/>
  <c r="U292" i="4" s="1"/>
  <c r="Q291" i="4"/>
  <c r="S291" i="4" s="1"/>
  <c r="T291" i="4" s="1"/>
  <c r="U291" i="4" s="1"/>
  <c r="K292" i="4"/>
  <c r="L292" i="4" s="1"/>
  <c r="K284" i="4"/>
  <c r="L284" i="4" s="1"/>
  <c r="Q273" i="4"/>
  <c r="S273" i="4" s="1"/>
  <c r="T273" i="4" s="1"/>
  <c r="U273" i="4" s="1"/>
  <c r="M252" i="4"/>
  <c r="O252" i="4" s="1"/>
  <c r="P211" i="4"/>
  <c r="K372" i="4" l="1"/>
  <c r="L372" i="4" s="1"/>
  <c r="M323" i="4"/>
  <c r="O323" i="4" s="1"/>
  <c r="Q323" i="4" s="1"/>
  <c r="S323" i="4" s="1"/>
  <c r="T323" i="4" s="1"/>
  <c r="U323" i="4" s="1"/>
  <c r="P305" i="4"/>
  <c r="K392" i="4"/>
  <c r="L392" i="4" s="1"/>
  <c r="N81" i="1"/>
  <c r="Q372" i="4"/>
  <c r="S372" i="4" s="1"/>
  <c r="T372" i="4" s="1"/>
  <c r="U372" i="4" s="1"/>
  <c r="N60" i="1"/>
  <c r="P245" i="4"/>
  <c r="P392" i="4"/>
  <c r="N62" i="1"/>
  <c r="N46" i="1"/>
  <c r="K305" i="4"/>
  <c r="L305" i="4" s="1"/>
  <c r="M346" i="4"/>
  <c r="O346" i="4" s="1"/>
  <c r="P346" i="4" s="1"/>
  <c r="K385" i="4"/>
  <c r="L385" i="4" s="1"/>
  <c r="N71" i="1"/>
  <c r="N45" i="1"/>
  <c r="N61" i="1"/>
  <c r="V133" i="6"/>
  <c r="J41" i="9"/>
  <c r="J42" i="9"/>
  <c r="K44" i="9" s="1"/>
  <c r="K40" i="9"/>
  <c r="K39" i="9"/>
  <c r="K38" i="9"/>
  <c r="J36" i="9"/>
  <c r="W37" i="9" s="1"/>
  <c r="W31" i="9"/>
  <c r="J31" i="9"/>
  <c r="J32" i="9"/>
  <c r="K33" i="9" s="1"/>
  <c r="W26" i="9"/>
  <c r="V177" i="6"/>
  <c r="V176" i="6"/>
  <c r="V173" i="6"/>
  <c r="V167" i="6"/>
  <c r="V166" i="6"/>
  <c r="X163" i="6" s="1"/>
  <c r="AE163" i="6" s="1"/>
  <c r="V165" i="6"/>
  <c r="V161" i="6"/>
  <c r="V160" i="6"/>
  <c r="V158" i="6"/>
  <c r="V142" i="6"/>
  <c r="V141" i="6"/>
  <c r="V139" i="6"/>
  <c r="V138" i="6"/>
  <c r="V152" i="6"/>
  <c r="V151" i="6"/>
  <c r="V148" i="6"/>
  <c r="X148" i="6"/>
  <c r="V147" i="6"/>
  <c r="V146" i="6"/>
  <c r="V145" i="6"/>
  <c r="V143" i="6"/>
  <c r="V157" i="6"/>
  <c r="V156" i="6"/>
  <c r="V155" i="6"/>
  <c r="V153" i="6"/>
  <c r="V136" i="6"/>
  <c r="V135" i="6"/>
  <c r="V134" i="6"/>
  <c r="J67" i="1"/>
  <c r="J93" i="1"/>
  <c r="J47" i="1"/>
  <c r="J68" i="1"/>
  <c r="J51" i="1"/>
  <c r="J69" i="1"/>
  <c r="J88" i="1"/>
  <c r="N74" i="1"/>
  <c r="N67" i="1"/>
  <c r="K260" i="4"/>
  <c r="L260" i="4" s="1"/>
  <c r="N86" i="1"/>
  <c r="K394" i="4"/>
  <c r="L394" i="4" s="1"/>
  <c r="N90" i="1"/>
  <c r="K351" i="4"/>
  <c r="L351" i="4" s="1"/>
  <c r="N89" i="1"/>
  <c r="M232" i="4"/>
  <c r="O232" i="4" s="1"/>
  <c r="Q232" i="4" s="1"/>
  <c r="S232" i="4" s="1"/>
  <c r="T232" i="4" s="1"/>
  <c r="U232" i="4" s="1"/>
  <c r="J86" i="1"/>
  <c r="N88" i="1"/>
  <c r="N54" i="1"/>
  <c r="N98" i="1"/>
  <c r="N78" i="1"/>
  <c r="N84" i="1"/>
  <c r="N65" i="1"/>
  <c r="P454" i="4"/>
  <c r="M490" i="4"/>
  <c r="O490" i="4" s="1"/>
  <c r="P490" i="4" s="1"/>
  <c r="K474" i="4"/>
  <c r="L474" i="4" s="1"/>
  <c r="N68" i="1"/>
  <c r="M258" i="4"/>
  <c r="O258" i="4" s="1"/>
  <c r="Q258" i="4" s="1"/>
  <c r="S258" i="4" s="1"/>
  <c r="T258" i="4" s="1"/>
  <c r="U258" i="4" s="1"/>
  <c r="N57" i="1"/>
  <c r="N53" i="1"/>
  <c r="N49" i="1"/>
  <c r="N103" i="1"/>
  <c r="N104" i="1"/>
  <c r="N97" i="1"/>
  <c r="N99" i="1"/>
  <c r="M352" i="4"/>
  <c r="O352" i="4" s="1"/>
  <c r="Q352" i="4" s="1"/>
  <c r="S352" i="4" s="1"/>
  <c r="T352" i="4" s="1"/>
  <c r="U352" i="4" s="1"/>
  <c r="P434" i="4"/>
  <c r="N77" i="1"/>
  <c r="N47" i="1"/>
  <c r="M366" i="4"/>
  <c r="O366" i="4" s="1"/>
  <c r="J74" i="1"/>
  <c r="J53" i="1"/>
  <c r="N80" i="1"/>
  <c r="N76" i="1"/>
  <c r="N87" i="1"/>
  <c r="M212" i="4"/>
  <c r="O212" i="4" s="1"/>
  <c r="Q212" i="4" s="1"/>
  <c r="S212" i="4" s="1"/>
  <c r="T212" i="4" s="1"/>
  <c r="U212" i="4" s="1"/>
  <c r="K245" i="4"/>
  <c r="L245" i="4" s="1"/>
  <c r="M256" i="4"/>
  <c r="O256" i="4" s="1"/>
  <c r="K294" i="4"/>
  <c r="L294" i="4" s="1"/>
  <c r="M312" i="4"/>
  <c r="O312" i="4" s="1"/>
  <c r="P312" i="4" s="1"/>
  <c r="M342" i="4"/>
  <c r="O342" i="4" s="1"/>
  <c r="Q342" i="4" s="1"/>
  <c r="S342" i="4" s="1"/>
  <c r="T342" i="4" s="1"/>
  <c r="U342" i="4" s="1"/>
  <c r="K454" i="4"/>
  <c r="L454" i="4" s="1"/>
  <c r="J56" i="1"/>
  <c r="J52" i="1"/>
  <c r="K291" i="4"/>
  <c r="L291" i="4" s="1"/>
  <c r="M155" i="4"/>
  <c r="O155" i="4" s="1"/>
  <c r="Q155" i="4" s="1"/>
  <c r="S155" i="4" s="1"/>
  <c r="T155" i="4" s="1"/>
  <c r="U155" i="4" s="1"/>
  <c r="Q314" i="4"/>
  <c r="S314" i="4" s="1"/>
  <c r="T314" i="4" s="1"/>
  <c r="U314" i="4" s="1"/>
  <c r="I64" i="11"/>
  <c r="I102" i="11"/>
  <c r="I78" i="11"/>
  <c r="I50" i="11"/>
  <c r="I93" i="11"/>
  <c r="I44" i="11"/>
  <c r="I74" i="11"/>
  <c r="I53" i="11"/>
  <c r="Q265" i="4"/>
  <c r="S265" i="4" s="1"/>
  <c r="T265" i="4" s="1"/>
  <c r="U265" i="4" s="1"/>
  <c r="K211" i="4"/>
  <c r="L211" i="4" s="1"/>
  <c r="I100" i="11"/>
  <c r="I92" i="11"/>
  <c r="I88" i="11"/>
  <c r="I84" i="11"/>
  <c r="I59" i="11"/>
  <c r="I66" i="11"/>
  <c r="I61" i="11"/>
  <c r="I49" i="11"/>
  <c r="N70" i="1"/>
  <c r="I99" i="11"/>
  <c r="I87" i="11"/>
  <c r="I75" i="11"/>
  <c r="I62" i="11"/>
  <c r="I54" i="11"/>
  <c r="I86" i="11"/>
  <c r="I57" i="11"/>
  <c r="I97" i="11"/>
  <c r="I77" i="11"/>
  <c r="I94" i="11"/>
  <c r="I41" i="11"/>
  <c r="I72" i="11"/>
  <c r="I58" i="11"/>
  <c r="I70" i="11"/>
  <c r="I60" i="11"/>
  <c r="P294" i="4"/>
  <c r="Q295" i="4"/>
  <c r="S295" i="4" s="1"/>
  <c r="T295" i="4" s="1"/>
  <c r="U295" i="4" s="1"/>
  <c r="K374" i="4"/>
  <c r="L374" i="4" s="1"/>
  <c r="P503" i="4"/>
  <c r="N72" i="1"/>
  <c r="M206" i="4"/>
  <c r="O206" i="4" s="1"/>
  <c r="P206" i="4" s="1"/>
  <c r="Q374" i="4"/>
  <c r="S374" i="4" s="1"/>
  <c r="T374" i="4" s="1"/>
  <c r="U374" i="4" s="1"/>
  <c r="P375" i="4"/>
  <c r="N56" i="1"/>
  <c r="N51" i="1"/>
  <c r="M488" i="4"/>
  <c r="O488" i="4" s="1"/>
  <c r="P488" i="4" s="1"/>
  <c r="M278" i="4"/>
  <c r="O278" i="4" s="1"/>
  <c r="P278" i="4" s="1"/>
  <c r="M236" i="4"/>
  <c r="O236" i="4" s="1"/>
  <c r="P236" i="4" s="1"/>
  <c r="K273" i="4"/>
  <c r="L273" i="4" s="1"/>
  <c r="K375" i="4"/>
  <c r="L375" i="4" s="1"/>
  <c r="Q403" i="4"/>
  <c r="S403" i="4" s="1"/>
  <c r="T403" i="4" s="1"/>
  <c r="U403" i="4" s="1"/>
  <c r="J103" i="1"/>
  <c r="N64" i="1"/>
  <c r="N94" i="1"/>
  <c r="N91" i="1"/>
  <c r="N55" i="1"/>
  <c r="I96" i="11"/>
  <c r="I68" i="11"/>
  <c r="I43" i="11"/>
  <c r="C493" i="6"/>
  <c r="I103" i="11"/>
  <c r="I83" i="11"/>
  <c r="I79" i="11"/>
  <c r="I71" i="11"/>
  <c r="I63" i="11"/>
  <c r="I46" i="11"/>
  <c r="I104" i="11"/>
  <c r="I40" i="11"/>
  <c r="I51" i="11"/>
  <c r="I90" i="11"/>
  <c r="I91" i="11"/>
  <c r="I67" i="11"/>
  <c r="I98" i="11"/>
  <c r="I45" i="11"/>
  <c r="G50" i="11"/>
  <c r="N50" i="1"/>
  <c r="I73" i="11"/>
  <c r="I52" i="11"/>
  <c r="I48" i="11"/>
  <c r="K265" i="4"/>
  <c r="L265" i="4" s="1"/>
  <c r="N95" i="1"/>
  <c r="M215" i="4"/>
  <c r="O215" i="4" s="1"/>
  <c r="Q215" i="4" s="1"/>
  <c r="S215" i="4" s="1"/>
  <c r="T215" i="4" s="1"/>
  <c r="U215" i="4" s="1"/>
  <c r="I80" i="11"/>
  <c r="I76" i="11"/>
  <c r="I55" i="11"/>
  <c r="I47" i="11"/>
  <c r="I82" i="11"/>
  <c r="I95" i="11"/>
  <c r="I42" i="11"/>
  <c r="G59" i="11"/>
  <c r="N59" i="1"/>
  <c r="I101" i="11"/>
  <c r="I89" i="11"/>
  <c r="I85" i="11"/>
  <c r="I81" i="11"/>
  <c r="I69" i="11"/>
  <c r="I65" i="11"/>
  <c r="I56" i="11"/>
  <c r="J16" i="9"/>
  <c r="W16" i="9"/>
  <c r="J11" i="9"/>
  <c r="I39" i="11"/>
  <c r="I37" i="11"/>
  <c r="J79" i="1"/>
  <c r="J62" i="1"/>
  <c r="J97" i="1"/>
  <c r="J100" i="1"/>
  <c r="J58" i="1"/>
  <c r="J83" i="1"/>
  <c r="J85" i="1"/>
  <c r="J60" i="1"/>
  <c r="J46" i="1"/>
  <c r="J92" i="1"/>
  <c r="J73" i="1"/>
  <c r="C433" i="6"/>
  <c r="J90" i="1"/>
  <c r="C373" i="6"/>
  <c r="J78" i="1"/>
  <c r="C368" i="6"/>
  <c r="J77" i="1"/>
  <c r="J94" i="1"/>
  <c r="P128" i="9"/>
  <c r="P444" i="4"/>
  <c r="M267" i="4"/>
  <c r="O267" i="4" s="1"/>
  <c r="P267" i="4" s="1"/>
  <c r="M356" i="4"/>
  <c r="O356" i="4" s="1"/>
  <c r="Q356" i="4" s="1"/>
  <c r="S356" i="4" s="1"/>
  <c r="T356" i="4" s="1"/>
  <c r="U356" i="4" s="1"/>
  <c r="K383" i="4"/>
  <c r="L383" i="4" s="1"/>
  <c r="K404" i="4"/>
  <c r="L404" i="4" s="1"/>
  <c r="P395" i="4"/>
  <c r="K233" i="4"/>
  <c r="L233" i="4" s="1"/>
  <c r="K295" i="4"/>
  <c r="L295" i="4" s="1"/>
  <c r="Q233" i="4"/>
  <c r="S233" i="4" s="1"/>
  <c r="T233" i="4" s="1"/>
  <c r="U233" i="4" s="1"/>
  <c r="M222" i="4"/>
  <c r="O222" i="4" s="1"/>
  <c r="Q222" i="4" s="1"/>
  <c r="S222" i="4" s="1"/>
  <c r="T222" i="4" s="1"/>
  <c r="U222" i="4" s="1"/>
  <c r="M216" i="4"/>
  <c r="O216" i="4" s="1"/>
  <c r="P216" i="4" s="1"/>
  <c r="J6" i="9"/>
  <c r="J27" i="9"/>
  <c r="K26" i="9" s="1"/>
  <c r="J55" i="1"/>
  <c r="J61" i="1"/>
  <c r="J82" i="1"/>
  <c r="J49" i="1"/>
  <c r="J89" i="1"/>
  <c r="J91" i="1"/>
  <c r="J76" i="1"/>
  <c r="J26" i="9"/>
  <c r="J22" i="9"/>
  <c r="J21" i="9"/>
  <c r="J17" i="9"/>
  <c r="K16" i="9" s="1"/>
  <c r="J12" i="9"/>
  <c r="K12" i="9" s="1"/>
  <c r="J7" i="9"/>
  <c r="K6" i="9" s="1"/>
  <c r="K10" i="9"/>
  <c r="Q445" i="9"/>
  <c r="S445" i="9" s="1"/>
  <c r="T445" i="9" s="1"/>
  <c r="U445" i="9" s="1"/>
  <c r="P348" i="9"/>
  <c r="P308" i="9"/>
  <c r="Q296" i="9"/>
  <c r="S296" i="9" s="1"/>
  <c r="T296" i="9" s="1"/>
  <c r="U296" i="9" s="1"/>
  <c r="P205" i="9"/>
  <c r="P167" i="9"/>
  <c r="P207" i="9"/>
  <c r="Q207" i="9"/>
  <c r="S207" i="9" s="1"/>
  <c r="T207" i="9" s="1"/>
  <c r="U207" i="9" s="1"/>
  <c r="Q307" i="9"/>
  <c r="S307" i="9" s="1"/>
  <c r="T307" i="9" s="1"/>
  <c r="U307" i="9" s="1"/>
  <c r="Q267" i="9"/>
  <c r="S267" i="9" s="1"/>
  <c r="T267" i="9" s="1"/>
  <c r="U267" i="9" s="1"/>
  <c r="P488" i="9"/>
  <c r="Q247" i="9"/>
  <c r="S247" i="9" s="1"/>
  <c r="T247" i="9" s="1"/>
  <c r="U247" i="9" s="1"/>
  <c r="Q300" i="9"/>
  <c r="S300" i="9" s="1"/>
  <c r="T300" i="9" s="1"/>
  <c r="U300" i="9" s="1"/>
  <c r="P435" i="9"/>
  <c r="Q245" i="9"/>
  <c r="S245" i="9" s="1"/>
  <c r="T245" i="9" s="1"/>
  <c r="U245" i="9" s="1"/>
  <c r="Q152" i="9"/>
  <c r="S152" i="9" s="1"/>
  <c r="T152" i="9" s="1"/>
  <c r="U152" i="9" s="1"/>
  <c r="Q232" i="9"/>
  <c r="S232" i="9" s="1"/>
  <c r="T232" i="9" s="1"/>
  <c r="U232" i="9" s="1"/>
  <c r="Q81" i="9"/>
  <c r="S81" i="9" s="1"/>
  <c r="T81" i="9" s="1"/>
  <c r="U81" i="9" s="1"/>
  <c r="P81" i="9"/>
  <c r="M496" i="4"/>
  <c r="O496" i="4" s="1"/>
  <c r="P496" i="4" s="1"/>
  <c r="M476" i="4"/>
  <c r="O476" i="4" s="1"/>
  <c r="P476" i="4" s="1"/>
  <c r="P371" i="4"/>
  <c r="M326" i="4"/>
  <c r="O326" i="4" s="1"/>
  <c r="P326" i="4" s="1"/>
  <c r="Q272" i="4"/>
  <c r="S272" i="4" s="1"/>
  <c r="T272" i="4" s="1"/>
  <c r="U272" i="4" s="1"/>
  <c r="Q263" i="4"/>
  <c r="S263" i="4" s="1"/>
  <c r="T263" i="4" s="1"/>
  <c r="U263" i="4" s="1"/>
  <c r="P244" i="4"/>
  <c r="M242" i="4"/>
  <c r="O242" i="4" s="1"/>
  <c r="P242" i="4" s="1"/>
  <c r="J176" i="4"/>
  <c r="M277" i="4"/>
  <c r="O277" i="4" s="1"/>
  <c r="Q277" i="4" s="1"/>
  <c r="S277" i="4" s="1"/>
  <c r="T277" i="4" s="1"/>
  <c r="U277" i="4" s="1"/>
  <c r="M447" i="4"/>
  <c r="O447" i="4" s="1"/>
  <c r="Q447" i="4" s="1"/>
  <c r="S447" i="4" s="1"/>
  <c r="T447" i="4" s="1"/>
  <c r="U447" i="4" s="1"/>
  <c r="M457" i="4"/>
  <c r="O457" i="4" s="1"/>
  <c r="Q457" i="4" s="1"/>
  <c r="S457" i="4" s="1"/>
  <c r="T457" i="4" s="1"/>
  <c r="U457" i="4" s="1"/>
  <c r="P225" i="4"/>
  <c r="P285" i="4"/>
  <c r="P383" i="4"/>
  <c r="K395" i="4"/>
  <c r="L395" i="4" s="1"/>
  <c r="Q404" i="4"/>
  <c r="S404" i="4" s="1"/>
  <c r="T404" i="4" s="1"/>
  <c r="U404" i="4" s="1"/>
  <c r="Q504" i="4"/>
  <c r="S504" i="4" s="1"/>
  <c r="T504" i="4" s="1"/>
  <c r="U504" i="4" s="1"/>
  <c r="P445" i="4"/>
  <c r="P505" i="4"/>
  <c r="K224" i="4"/>
  <c r="L224" i="4" s="1"/>
  <c r="K285" i="4"/>
  <c r="L285" i="4" s="1"/>
  <c r="M302" i="4"/>
  <c r="O302" i="4" s="1"/>
  <c r="P302" i="4" s="1"/>
  <c r="M362" i="4"/>
  <c r="O362" i="4" s="1"/>
  <c r="P362" i="4" s="1"/>
  <c r="Q443" i="4"/>
  <c r="S443" i="4" s="1"/>
  <c r="T443" i="4" s="1"/>
  <c r="U443" i="4" s="1"/>
  <c r="K503" i="4"/>
  <c r="L503" i="4" s="1"/>
  <c r="M247" i="4"/>
  <c r="O247" i="4" s="1"/>
  <c r="P247" i="4" s="1"/>
  <c r="M397" i="4"/>
  <c r="O397" i="4" s="1"/>
  <c r="Q397" i="4" s="1"/>
  <c r="S397" i="4" s="1"/>
  <c r="T397" i="4" s="1"/>
  <c r="U397" i="4" s="1"/>
  <c r="M407" i="4"/>
  <c r="O407" i="4" s="1"/>
  <c r="P407" i="4" s="1"/>
  <c r="P293" i="4"/>
  <c r="P224" i="4"/>
  <c r="K272" i="4"/>
  <c r="L272" i="4" s="1"/>
  <c r="P284" i="4"/>
  <c r="K314" i="4"/>
  <c r="L314" i="4" s="1"/>
  <c r="M322" i="4"/>
  <c r="O322" i="4" s="1"/>
  <c r="P322" i="4" s="1"/>
  <c r="M337" i="4"/>
  <c r="O337" i="4" s="1"/>
  <c r="Q337" i="4" s="1"/>
  <c r="S337" i="4" s="1"/>
  <c r="T337" i="4" s="1"/>
  <c r="U337" i="4" s="1"/>
  <c r="M387" i="4"/>
  <c r="O387" i="4" s="1"/>
  <c r="P387" i="4" s="1"/>
  <c r="M402" i="4"/>
  <c r="O402" i="4" s="1"/>
  <c r="P402" i="4" s="1"/>
  <c r="M417" i="4"/>
  <c r="O417" i="4" s="1"/>
  <c r="P417" i="4" s="1"/>
  <c r="K445" i="4"/>
  <c r="L445" i="4" s="1"/>
  <c r="M472" i="4"/>
  <c r="O472" i="4" s="1"/>
  <c r="P472" i="4" s="1"/>
  <c r="K505" i="4"/>
  <c r="L505" i="4" s="1"/>
  <c r="Q303" i="4"/>
  <c r="S303" i="4" s="1"/>
  <c r="T303" i="4" s="1"/>
  <c r="U303" i="4" s="1"/>
  <c r="M317" i="4"/>
  <c r="O317" i="4" s="1"/>
  <c r="Q317" i="4" s="1"/>
  <c r="S317" i="4" s="1"/>
  <c r="T317" i="4" s="1"/>
  <c r="U317" i="4" s="1"/>
  <c r="M462" i="4"/>
  <c r="O462" i="4" s="1"/>
  <c r="P462" i="4" s="1"/>
  <c r="K225" i="4"/>
  <c r="L225" i="4" s="1"/>
  <c r="K244" i="4"/>
  <c r="L244" i="4" s="1"/>
  <c r="P258" i="4"/>
  <c r="K303" i="4"/>
  <c r="L303" i="4" s="1"/>
  <c r="K334" i="4"/>
  <c r="L334" i="4" s="1"/>
  <c r="Q333" i="4"/>
  <c r="S333" i="4" s="1"/>
  <c r="T333" i="4" s="1"/>
  <c r="U333" i="4" s="1"/>
  <c r="M382" i="4"/>
  <c r="O382" i="4" s="1"/>
  <c r="Q382" i="4" s="1"/>
  <c r="S382" i="4" s="1"/>
  <c r="T382" i="4" s="1"/>
  <c r="U382" i="4" s="1"/>
  <c r="Q412" i="4"/>
  <c r="S412" i="4" s="1"/>
  <c r="T412" i="4" s="1"/>
  <c r="U412" i="4" s="1"/>
  <c r="K443" i="4"/>
  <c r="L443" i="4" s="1"/>
  <c r="K504" i="4"/>
  <c r="L504" i="4" s="1"/>
  <c r="P262" i="4"/>
  <c r="K293" i="4"/>
  <c r="L293" i="4" s="1"/>
  <c r="K335" i="4"/>
  <c r="L335" i="4" s="1"/>
  <c r="K453" i="4"/>
  <c r="L453" i="4" s="1"/>
  <c r="K262" i="4"/>
  <c r="L262" i="4" s="1"/>
  <c r="M297" i="4"/>
  <c r="O297" i="4" s="1"/>
  <c r="Q297" i="4" s="1"/>
  <c r="S297" i="4" s="1"/>
  <c r="T297" i="4" s="1"/>
  <c r="U297" i="4" s="1"/>
  <c r="M377" i="4"/>
  <c r="O377" i="4" s="1"/>
  <c r="Q377" i="4" s="1"/>
  <c r="S377" i="4" s="1"/>
  <c r="T377" i="4" s="1"/>
  <c r="U377" i="4" s="1"/>
  <c r="K434" i="4"/>
  <c r="L434" i="4" s="1"/>
  <c r="K444" i="4"/>
  <c r="L444" i="4" s="1"/>
  <c r="M482" i="4"/>
  <c r="O482" i="4" s="1"/>
  <c r="Q482" i="4" s="1"/>
  <c r="S482" i="4" s="1"/>
  <c r="T482" i="4" s="1"/>
  <c r="U482" i="4" s="1"/>
  <c r="M175" i="4"/>
  <c r="O175" i="4" s="1"/>
  <c r="P175" i="4" s="1"/>
  <c r="J167" i="4"/>
  <c r="K168" i="4" s="1"/>
  <c r="P260" i="4"/>
  <c r="J166" i="4"/>
  <c r="K223" i="4"/>
  <c r="L223" i="4" s="1"/>
  <c r="P243" i="4"/>
  <c r="P274" i="4"/>
  <c r="K315" i="4"/>
  <c r="L315" i="4" s="1"/>
  <c r="P351" i="4"/>
  <c r="K413" i="4"/>
  <c r="L413" i="4" s="1"/>
  <c r="Q413" i="4"/>
  <c r="S413" i="4" s="1"/>
  <c r="T413" i="4" s="1"/>
  <c r="U413" i="4" s="1"/>
  <c r="M502" i="4"/>
  <c r="O502" i="4" s="1"/>
  <c r="P502" i="4" s="1"/>
  <c r="K263" i="4"/>
  <c r="L263" i="4" s="1"/>
  <c r="K274" i="4"/>
  <c r="L274" i="4" s="1"/>
  <c r="M282" i="4"/>
  <c r="O282" i="4" s="1"/>
  <c r="Q282" i="4" s="1"/>
  <c r="S282" i="4" s="1"/>
  <c r="T282" i="4" s="1"/>
  <c r="U282" i="4" s="1"/>
  <c r="P304" i="4"/>
  <c r="Q315" i="4"/>
  <c r="S315" i="4" s="1"/>
  <c r="T315" i="4" s="1"/>
  <c r="U315" i="4" s="1"/>
  <c r="K333" i="4"/>
  <c r="L333" i="4" s="1"/>
  <c r="K403" i="4"/>
  <c r="L403" i="4" s="1"/>
  <c r="K412" i="4"/>
  <c r="L412" i="4" s="1"/>
  <c r="M422" i="4"/>
  <c r="O422" i="4" s="1"/>
  <c r="P422" i="4" s="1"/>
  <c r="P453" i="4"/>
  <c r="P223" i="4"/>
  <c r="K243" i="4"/>
  <c r="L243" i="4" s="1"/>
  <c r="K304" i="4"/>
  <c r="L304" i="4" s="1"/>
  <c r="K435" i="4"/>
  <c r="L435" i="4" s="1"/>
  <c r="J162" i="4"/>
  <c r="K161" i="4" s="1"/>
  <c r="J161" i="4"/>
  <c r="J182" i="4"/>
  <c r="K185" i="4" s="1"/>
  <c r="M442" i="4"/>
  <c r="O442" i="4" s="1"/>
  <c r="Q442" i="4" s="1"/>
  <c r="S442" i="4" s="1"/>
  <c r="T442" i="4" s="1"/>
  <c r="U442" i="4" s="1"/>
  <c r="C333" i="6"/>
  <c r="J70" i="1"/>
  <c r="K424" i="4"/>
  <c r="L424" i="4" s="1"/>
  <c r="M424" i="4"/>
  <c r="O424" i="4" s="1"/>
  <c r="M405" i="4"/>
  <c r="O405" i="4" s="1"/>
  <c r="K405" i="4"/>
  <c r="L405" i="4" s="1"/>
  <c r="K344" i="4"/>
  <c r="L344" i="4" s="1"/>
  <c r="M344" i="4"/>
  <c r="O344" i="4" s="1"/>
  <c r="M321" i="4"/>
  <c r="O321" i="4" s="1"/>
  <c r="K321" i="4"/>
  <c r="L321" i="4" s="1"/>
  <c r="M301" i="4"/>
  <c r="O301" i="4" s="1"/>
  <c r="K301" i="4"/>
  <c r="L301" i="4" s="1"/>
  <c r="K493" i="4"/>
  <c r="L493" i="4" s="1"/>
  <c r="M493" i="4"/>
  <c r="O493" i="4" s="1"/>
  <c r="Q335" i="4"/>
  <c r="S335" i="4" s="1"/>
  <c r="T335" i="4" s="1"/>
  <c r="U335" i="4" s="1"/>
  <c r="P335" i="4"/>
  <c r="K324" i="4"/>
  <c r="L324" i="4" s="1"/>
  <c r="M324" i="4"/>
  <c r="O324" i="4" s="1"/>
  <c r="K255" i="4"/>
  <c r="L255" i="4" s="1"/>
  <c r="M255" i="4"/>
  <c r="O255" i="4" s="1"/>
  <c r="M231" i="4"/>
  <c r="O231" i="4" s="1"/>
  <c r="K231" i="4"/>
  <c r="L231" i="4" s="1"/>
  <c r="Q435" i="4"/>
  <c r="S435" i="4" s="1"/>
  <c r="T435" i="4" s="1"/>
  <c r="U435" i="4" s="1"/>
  <c r="P435" i="4"/>
  <c r="K432" i="4"/>
  <c r="L432" i="4" s="1"/>
  <c r="M432" i="4"/>
  <c r="O432" i="4" s="1"/>
  <c r="Q432" i="4" s="1"/>
  <c r="S432" i="4" s="1"/>
  <c r="T432" i="4" s="1"/>
  <c r="U432" i="4" s="1"/>
  <c r="M415" i="4"/>
  <c r="O415" i="4" s="1"/>
  <c r="K415" i="4"/>
  <c r="L415" i="4" s="1"/>
  <c r="M393" i="4"/>
  <c r="O393" i="4" s="1"/>
  <c r="K393" i="4"/>
  <c r="L393" i="4" s="1"/>
  <c r="K353" i="4"/>
  <c r="L353" i="4" s="1"/>
  <c r="M353" i="4"/>
  <c r="O353" i="4" s="1"/>
  <c r="M313" i="4"/>
  <c r="O313" i="4" s="1"/>
  <c r="K313" i="4"/>
  <c r="L313" i="4" s="1"/>
  <c r="M251" i="4"/>
  <c r="O251" i="4" s="1"/>
  <c r="K251" i="4"/>
  <c r="L251" i="4" s="1"/>
  <c r="K234" i="4"/>
  <c r="L234" i="4" s="1"/>
  <c r="M234" i="4"/>
  <c r="O234" i="4" s="1"/>
  <c r="M491" i="4"/>
  <c r="O491" i="4" s="1"/>
  <c r="K491" i="4"/>
  <c r="L491" i="4" s="1"/>
  <c r="Q474" i="4"/>
  <c r="S474" i="4" s="1"/>
  <c r="T474" i="4" s="1"/>
  <c r="U474" i="4" s="1"/>
  <c r="P474" i="4"/>
  <c r="K425" i="4"/>
  <c r="L425" i="4" s="1"/>
  <c r="M425" i="4"/>
  <c r="O425" i="4" s="1"/>
  <c r="K229" i="4"/>
  <c r="L229" i="4" s="1"/>
  <c r="M229" i="4"/>
  <c r="O229" i="4" s="1"/>
  <c r="K460" i="4"/>
  <c r="L460" i="4" s="1"/>
  <c r="M460" i="4"/>
  <c r="O460" i="4" s="1"/>
  <c r="K438" i="4"/>
  <c r="L438" i="4" s="1"/>
  <c r="M438" i="4"/>
  <c r="O438" i="4" s="1"/>
  <c r="M416" i="4"/>
  <c r="O416" i="4" s="1"/>
  <c r="K416" i="4"/>
  <c r="L416" i="4" s="1"/>
  <c r="M396" i="4"/>
  <c r="O396" i="4" s="1"/>
  <c r="K396" i="4"/>
  <c r="L396" i="4" s="1"/>
  <c r="K400" i="4"/>
  <c r="L400" i="4" s="1"/>
  <c r="M400" i="4"/>
  <c r="O400" i="4" s="1"/>
  <c r="K398" i="4"/>
  <c r="L398" i="4" s="1"/>
  <c r="M398" i="4"/>
  <c r="O398" i="4" s="1"/>
  <c r="K378" i="4"/>
  <c r="L378" i="4" s="1"/>
  <c r="M378" i="4"/>
  <c r="O378" i="4" s="1"/>
  <c r="K358" i="4"/>
  <c r="L358" i="4" s="1"/>
  <c r="M358" i="4"/>
  <c r="O358" i="4" s="1"/>
  <c r="K338" i="4"/>
  <c r="L338" i="4" s="1"/>
  <c r="M338" i="4"/>
  <c r="O338" i="4" s="1"/>
  <c r="K298" i="4"/>
  <c r="L298" i="4" s="1"/>
  <c r="M298" i="4"/>
  <c r="O298" i="4" s="1"/>
  <c r="M276" i="4"/>
  <c r="O276" i="4" s="1"/>
  <c r="K276" i="4"/>
  <c r="L276" i="4" s="1"/>
  <c r="K219" i="4"/>
  <c r="L219" i="4" s="1"/>
  <c r="M219" i="4"/>
  <c r="O219" i="4" s="1"/>
  <c r="K228" i="4"/>
  <c r="L228" i="4" s="1"/>
  <c r="M228" i="4"/>
  <c r="O228" i="4" s="1"/>
  <c r="K450" i="4"/>
  <c r="L450" i="4" s="1"/>
  <c r="M450" i="4"/>
  <c r="O450" i="4" s="1"/>
  <c r="M446" i="4"/>
  <c r="O446" i="4" s="1"/>
  <c r="K446" i="4"/>
  <c r="L446" i="4" s="1"/>
  <c r="K430" i="4"/>
  <c r="L430" i="4" s="1"/>
  <c r="M430" i="4"/>
  <c r="O430" i="4" s="1"/>
  <c r="K426" i="4"/>
  <c r="L426" i="4" s="1"/>
  <c r="M426" i="4"/>
  <c r="O426" i="4" s="1"/>
  <c r="P426" i="4" s="1"/>
  <c r="M406" i="4"/>
  <c r="O406" i="4" s="1"/>
  <c r="K406" i="4"/>
  <c r="L406" i="4" s="1"/>
  <c r="K409" i="4"/>
  <c r="L409" i="4" s="1"/>
  <c r="M409" i="4"/>
  <c r="O409" i="4" s="1"/>
  <c r="K308" i="4"/>
  <c r="L308" i="4" s="1"/>
  <c r="M308" i="4"/>
  <c r="O308" i="4" s="1"/>
  <c r="K250" i="4"/>
  <c r="L250" i="4" s="1"/>
  <c r="M250" i="4"/>
  <c r="O250" i="4" s="1"/>
  <c r="K499" i="4"/>
  <c r="L499" i="4" s="1"/>
  <c r="M499" i="4"/>
  <c r="O499" i="4" s="1"/>
  <c r="M261" i="4"/>
  <c r="O261" i="4" s="1"/>
  <c r="K261" i="4"/>
  <c r="L261" i="4" s="1"/>
  <c r="M264" i="4"/>
  <c r="O264" i="4" s="1"/>
  <c r="K264" i="4"/>
  <c r="L264" i="4" s="1"/>
  <c r="K483" i="4"/>
  <c r="L483" i="4" s="1"/>
  <c r="M483" i="4"/>
  <c r="O483" i="4" s="1"/>
  <c r="K209" i="4"/>
  <c r="L209" i="4" s="1"/>
  <c r="M209" i="4"/>
  <c r="O209" i="4" s="1"/>
  <c r="J177" i="4"/>
  <c r="K329" i="4"/>
  <c r="L329" i="4" s="1"/>
  <c r="M329" i="4"/>
  <c r="O329" i="4" s="1"/>
  <c r="K290" i="4"/>
  <c r="L290" i="4" s="1"/>
  <c r="M290" i="4"/>
  <c r="O290" i="4" s="1"/>
  <c r="K479" i="4"/>
  <c r="L479" i="4" s="1"/>
  <c r="M479" i="4"/>
  <c r="O479" i="4" s="1"/>
  <c r="J157" i="4"/>
  <c r="K159" i="4" s="1"/>
  <c r="C488" i="6"/>
  <c r="J101" i="1"/>
  <c r="C458" i="6"/>
  <c r="J95" i="1"/>
  <c r="K465" i="4"/>
  <c r="L465" i="4" s="1"/>
  <c r="M465" i="4"/>
  <c r="O465" i="4" s="1"/>
  <c r="M381" i="4"/>
  <c r="O381" i="4" s="1"/>
  <c r="K381" i="4"/>
  <c r="L381" i="4" s="1"/>
  <c r="M384" i="4"/>
  <c r="O384" i="4" s="1"/>
  <c r="K384" i="4"/>
  <c r="L384" i="4" s="1"/>
  <c r="K365" i="4"/>
  <c r="L365" i="4" s="1"/>
  <c r="M365" i="4"/>
  <c r="O365" i="4" s="1"/>
  <c r="K343" i="4"/>
  <c r="L343" i="4" s="1"/>
  <c r="M343" i="4"/>
  <c r="O343" i="4" s="1"/>
  <c r="K495" i="4"/>
  <c r="L495" i="4" s="1"/>
  <c r="M495" i="4"/>
  <c r="O495" i="4" s="1"/>
  <c r="M341" i="4"/>
  <c r="O341" i="4" s="1"/>
  <c r="K341" i="4"/>
  <c r="L341" i="4" s="1"/>
  <c r="M271" i="4"/>
  <c r="O271" i="4" s="1"/>
  <c r="K271" i="4"/>
  <c r="L271" i="4" s="1"/>
  <c r="K473" i="4"/>
  <c r="L473" i="4" s="1"/>
  <c r="M473" i="4"/>
  <c r="O473" i="4" s="1"/>
  <c r="K475" i="4"/>
  <c r="L475" i="4" s="1"/>
  <c r="M475" i="4"/>
  <c r="O475" i="4" s="1"/>
  <c r="M433" i="4"/>
  <c r="O433" i="4" s="1"/>
  <c r="K433" i="4"/>
  <c r="L433" i="4" s="1"/>
  <c r="M411" i="4"/>
  <c r="O411" i="4" s="1"/>
  <c r="K411" i="4"/>
  <c r="L411" i="4" s="1"/>
  <c r="M414" i="4"/>
  <c r="O414" i="4" s="1"/>
  <c r="K414" i="4"/>
  <c r="L414" i="4" s="1"/>
  <c r="M373" i="4"/>
  <c r="O373" i="4" s="1"/>
  <c r="K373" i="4"/>
  <c r="L373" i="4" s="1"/>
  <c r="K332" i="4"/>
  <c r="L332" i="4" s="1"/>
  <c r="M332" i="4"/>
  <c r="O332" i="4" s="1"/>
  <c r="Q332" i="4" s="1"/>
  <c r="S332" i="4" s="1"/>
  <c r="T332" i="4" s="1"/>
  <c r="U332" i="4" s="1"/>
  <c r="M275" i="4"/>
  <c r="O275" i="4" s="1"/>
  <c r="K275" i="4"/>
  <c r="L275" i="4" s="1"/>
  <c r="Q385" i="4"/>
  <c r="S385" i="4" s="1"/>
  <c r="T385" i="4" s="1"/>
  <c r="U385" i="4" s="1"/>
  <c r="P385" i="4"/>
  <c r="K325" i="4"/>
  <c r="L325" i="4" s="1"/>
  <c r="M325" i="4"/>
  <c r="O325" i="4" s="1"/>
  <c r="M306" i="4"/>
  <c r="O306" i="4" s="1"/>
  <c r="K306" i="4"/>
  <c r="L306" i="4" s="1"/>
  <c r="K459" i="4"/>
  <c r="L459" i="4" s="1"/>
  <c r="M459" i="4"/>
  <c r="O459" i="4" s="1"/>
  <c r="M456" i="4"/>
  <c r="O456" i="4" s="1"/>
  <c r="K456" i="4"/>
  <c r="L456" i="4" s="1"/>
  <c r="K437" i="4"/>
  <c r="L437" i="4" s="1"/>
  <c r="M437" i="4"/>
  <c r="O437" i="4" s="1"/>
  <c r="Q437" i="4" s="1"/>
  <c r="S437" i="4" s="1"/>
  <c r="T437" i="4" s="1"/>
  <c r="U437" i="4" s="1"/>
  <c r="K419" i="4"/>
  <c r="L419" i="4" s="1"/>
  <c r="M419" i="4"/>
  <c r="O419" i="4" s="1"/>
  <c r="K420" i="4"/>
  <c r="L420" i="4" s="1"/>
  <c r="M420" i="4"/>
  <c r="O420" i="4" s="1"/>
  <c r="M376" i="4"/>
  <c r="O376" i="4" s="1"/>
  <c r="K376" i="4"/>
  <c r="L376" i="4" s="1"/>
  <c r="K319" i="4"/>
  <c r="L319" i="4" s="1"/>
  <c r="M319" i="4"/>
  <c r="O319" i="4" s="1"/>
  <c r="K318" i="4"/>
  <c r="L318" i="4" s="1"/>
  <c r="M318" i="4"/>
  <c r="O318" i="4" s="1"/>
  <c r="K320" i="4"/>
  <c r="L320" i="4" s="1"/>
  <c r="M320" i="4"/>
  <c r="O320" i="4" s="1"/>
  <c r="M316" i="4"/>
  <c r="O316" i="4" s="1"/>
  <c r="K316" i="4"/>
  <c r="L316" i="4" s="1"/>
  <c r="K280" i="4"/>
  <c r="L280" i="4" s="1"/>
  <c r="M280" i="4"/>
  <c r="O280" i="4" s="1"/>
  <c r="K279" i="4"/>
  <c r="L279" i="4" s="1"/>
  <c r="M279" i="4"/>
  <c r="O279" i="4" s="1"/>
  <c r="M237" i="4"/>
  <c r="O237" i="4" s="1"/>
  <c r="K237" i="4"/>
  <c r="L237" i="4" s="1"/>
  <c r="K240" i="4"/>
  <c r="L240" i="4" s="1"/>
  <c r="M240" i="4"/>
  <c r="O240" i="4" s="1"/>
  <c r="K218" i="4"/>
  <c r="L218" i="4" s="1"/>
  <c r="M218" i="4"/>
  <c r="O218" i="4" s="1"/>
  <c r="M487" i="4"/>
  <c r="O487" i="4" s="1"/>
  <c r="K487" i="4"/>
  <c r="L487" i="4" s="1"/>
  <c r="K486" i="4"/>
  <c r="L486" i="4" s="1"/>
  <c r="M486" i="4"/>
  <c r="O486" i="4" s="1"/>
  <c r="P486" i="4" s="1"/>
  <c r="Q281" i="4"/>
  <c r="S281" i="4" s="1"/>
  <c r="T281" i="4" s="1"/>
  <c r="U281" i="4" s="1"/>
  <c r="P281" i="4"/>
  <c r="K230" i="4"/>
  <c r="L230" i="4" s="1"/>
  <c r="M230" i="4"/>
  <c r="O230" i="4" s="1"/>
  <c r="K448" i="4"/>
  <c r="L448" i="4" s="1"/>
  <c r="M448" i="4"/>
  <c r="O448" i="4" s="1"/>
  <c r="K428" i="4"/>
  <c r="L428" i="4" s="1"/>
  <c r="M428" i="4"/>
  <c r="O428" i="4" s="1"/>
  <c r="K429" i="4"/>
  <c r="L429" i="4" s="1"/>
  <c r="M429" i="4"/>
  <c r="O429" i="4" s="1"/>
  <c r="K408" i="4"/>
  <c r="L408" i="4" s="1"/>
  <c r="M408" i="4"/>
  <c r="O408" i="4" s="1"/>
  <c r="M367" i="4"/>
  <c r="O367" i="4" s="1"/>
  <c r="K367" i="4"/>
  <c r="L367" i="4" s="1"/>
  <c r="K370" i="4"/>
  <c r="L370" i="4" s="1"/>
  <c r="M370" i="4"/>
  <c r="O370" i="4" s="1"/>
  <c r="M347" i="4"/>
  <c r="O347" i="4" s="1"/>
  <c r="K347" i="4"/>
  <c r="L347" i="4" s="1"/>
  <c r="K350" i="4"/>
  <c r="L350" i="4" s="1"/>
  <c r="M350" i="4"/>
  <c r="O350" i="4" s="1"/>
  <c r="K307" i="4"/>
  <c r="L307" i="4" s="1"/>
  <c r="M307" i="4"/>
  <c r="O307" i="4" s="1"/>
  <c r="P307" i="4" s="1"/>
  <c r="M266" i="4"/>
  <c r="O266" i="4" s="1"/>
  <c r="K266" i="4"/>
  <c r="L266" i="4" s="1"/>
  <c r="K249" i="4"/>
  <c r="L249" i="4" s="1"/>
  <c r="M249" i="4"/>
  <c r="O249" i="4" s="1"/>
  <c r="M246" i="4"/>
  <c r="O246" i="4" s="1"/>
  <c r="K246" i="4"/>
  <c r="L246" i="4" s="1"/>
  <c r="K227" i="4"/>
  <c r="L227" i="4" s="1"/>
  <c r="M227" i="4"/>
  <c r="O227" i="4" s="1"/>
  <c r="Q227" i="4" s="1"/>
  <c r="S227" i="4" s="1"/>
  <c r="T227" i="4" s="1"/>
  <c r="U227" i="4" s="1"/>
  <c r="K498" i="4"/>
  <c r="L498" i="4" s="1"/>
  <c r="M498" i="4"/>
  <c r="O498" i="4" s="1"/>
  <c r="M283" i="4"/>
  <c r="O283" i="4" s="1"/>
  <c r="K283" i="4"/>
  <c r="L283" i="4" s="1"/>
  <c r="M481" i="4"/>
  <c r="O481" i="4" s="1"/>
  <c r="K481" i="4"/>
  <c r="L481" i="4" s="1"/>
  <c r="K208" i="4"/>
  <c r="L208" i="4" s="1"/>
  <c r="M208" i="4"/>
  <c r="O208" i="4" s="1"/>
  <c r="M286" i="4"/>
  <c r="O286" i="4" s="1"/>
  <c r="K286" i="4"/>
  <c r="L286" i="4" s="1"/>
  <c r="K287" i="4"/>
  <c r="L287" i="4" s="1"/>
  <c r="M287" i="4"/>
  <c r="O287" i="4" s="1"/>
  <c r="Q287" i="4" s="1"/>
  <c r="S287" i="4" s="1"/>
  <c r="T287" i="4" s="1"/>
  <c r="U287" i="4" s="1"/>
  <c r="K466" i="4"/>
  <c r="L466" i="4" s="1"/>
  <c r="M466" i="4"/>
  <c r="O466" i="4" s="1"/>
  <c r="P466" i="4" s="1"/>
  <c r="K390" i="4"/>
  <c r="L390" i="4" s="1"/>
  <c r="M390" i="4"/>
  <c r="O390" i="4" s="1"/>
  <c r="M386" i="4"/>
  <c r="O386" i="4" s="1"/>
  <c r="K386" i="4"/>
  <c r="L386" i="4" s="1"/>
  <c r="M327" i="4"/>
  <c r="O327" i="4" s="1"/>
  <c r="K327" i="4"/>
  <c r="L327" i="4" s="1"/>
  <c r="K289" i="4"/>
  <c r="L289" i="4" s="1"/>
  <c r="M289" i="4"/>
  <c r="O289" i="4" s="1"/>
  <c r="M477" i="4"/>
  <c r="O477" i="4" s="1"/>
  <c r="K477" i="4"/>
  <c r="L477" i="4" s="1"/>
  <c r="K478" i="4"/>
  <c r="L478" i="4" s="1"/>
  <c r="M478" i="4"/>
  <c r="O478" i="4" s="1"/>
  <c r="K463" i="4"/>
  <c r="L463" i="4" s="1"/>
  <c r="M463" i="4"/>
  <c r="O463" i="4" s="1"/>
  <c r="M401" i="4"/>
  <c r="O401" i="4" s="1"/>
  <c r="K401" i="4"/>
  <c r="L401" i="4" s="1"/>
  <c r="K363" i="4"/>
  <c r="L363" i="4" s="1"/>
  <c r="M363" i="4"/>
  <c r="O363" i="4" s="1"/>
  <c r="K345" i="4"/>
  <c r="L345" i="4" s="1"/>
  <c r="M345" i="4"/>
  <c r="O345" i="4" s="1"/>
  <c r="M391" i="4"/>
  <c r="O391" i="4" s="1"/>
  <c r="K391" i="4"/>
  <c r="L391" i="4" s="1"/>
  <c r="M311" i="4"/>
  <c r="O311" i="4" s="1"/>
  <c r="K311" i="4"/>
  <c r="L311" i="4" s="1"/>
  <c r="K254" i="4"/>
  <c r="L254" i="4" s="1"/>
  <c r="M254" i="4"/>
  <c r="O254" i="4" s="1"/>
  <c r="K214" i="4"/>
  <c r="L214" i="4" s="1"/>
  <c r="M214" i="4"/>
  <c r="O214" i="4" s="1"/>
  <c r="M471" i="4"/>
  <c r="O471" i="4" s="1"/>
  <c r="K471" i="4"/>
  <c r="L471" i="4" s="1"/>
  <c r="M431" i="4"/>
  <c r="O431" i="4" s="1"/>
  <c r="K431" i="4"/>
  <c r="L431" i="4" s="1"/>
  <c r="K354" i="4"/>
  <c r="L354" i="4" s="1"/>
  <c r="M354" i="4"/>
  <c r="O354" i="4" s="1"/>
  <c r="K235" i="4"/>
  <c r="L235" i="4" s="1"/>
  <c r="M235" i="4"/>
  <c r="O235" i="4" s="1"/>
  <c r="K423" i="4"/>
  <c r="L423" i="4" s="1"/>
  <c r="M423" i="4"/>
  <c r="O423" i="4" s="1"/>
  <c r="K330" i="4"/>
  <c r="L330" i="4" s="1"/>
  <c r="M330" i="4"/>
  <c r="O330" i="4" s="1"/>
  <c r="K259" i="4"/>
  <c r="L259" i="4" s="1"/>
  <c r="M259" i="4"/>
  <c r="O259" i="4" s="1"/>
  <c r="K439" i="4"/>
  <c r="L439" i="4" s="1"/>
  <c r="M439" i="4"/>
  <c r="O439" i="4" s="1"/>
  <c r="K399" i="4"/>
  <c r="L399" i="4" s="1"/>
  <c r="M399" i="4"/>
  <c r="O399" i="4" s="1"/>
  <c r="K379" i="4"/>
  <c r="L379" i="4" s="1"/>
  <c r="M379" i="4"/>
  <c r="O379" i="4" s="1"/>
  <c r="K359" i="4"/>
  <c r="L359" i="4" s="1"/>
  <c r="M359" i="4"/>
  <c r="O359" i="4" s="1"/>
  <c r="K339" i="4"/>
  <c r="L339" i="4" s="1"/>
  <c r="M339" i="4"/>
  <c r="O339" i="4" s="1"/>
  <c r="K299" i="4"/>
  <c r="L299" i="4" s="1"/>
  <c r="M299" i="4"/>
  <c r="O299" i="4" s="1"/>
  <c r="M296" i="4"/>
  <c r="O296" i="4" s="1"/>
  <c r="K296" i="4"/>
  <c r="L296" i="4" s="1"/>
  <c r="K238" i="4"/>
  <c r="L238" i="4" s="1"/>
  <c r="M238" i="4"/>
  <c r="O238" i="4" s="1"/>
  <c r="M217" i="4"/>
  <c r="O217" i="4" s="1"/>
  <c r="K217" i="4"/>
  <c r="L217" i="4" s="1"/>
  <c r="K220" i="4"/>
  <c r="L220" i="4" s="1"/>
  <c r="M220" i="4"/>
  <c r="O220" i="4" s="1"/>
  <c r="K489" i="4"/>
  <c r="L489" i="4" s="1"/>
  <c r="M489" i="4"/>
  <c r="O489" i="4" s="1"/>
  <c r="K410" i="4"/>
  <c r="L410" i="4" s="1"/>
  <c r="M410" i="4"/>
  <c r="O410" i="4" s="1"/>
  <c r="K368" i="4"/>
  <c r="L368" i="4" s="1"/>
  <c r="M368" i="4"/>
  <c r="O368" i="4" s="1"/>
  <c r="K348" i="4"/>
  <c r="L348" i="4" s="1"/>
  <c r="M348" i="4"/>
  <c r="O348" i="4" s="1"/>
  <c r="K309" i="4"/>
  <c r="L309" i="4" s="1"/>
  <c r="M309" i="4"/>
  <c r="O309" i="4" s="1"/>
  <c r="K270" i="4"/>
  <c r="L270" i="4" s="1"/>
  <c r="M270" i="4"/>
  <c r="O270" i="4" s="1"/>
  <c r="K500" i="4"/>
  <c r="L500" i="4" s="1"/>
  <c r="M500" i="4"/>
  <c r="O500" i="4" s="1"/>
  <c r="K484" i="4"/>
  <c r="L484" i="4" s="1"/>
  <c r="M484" i="4"/>
  <c r="O484" i="4" s="1"/>
  <c r="M207" i="4"/>
  <c r="O207" i="4" s="1"/>
  <c r="K207" i="4"/>
  <c r="L207" i="4" s="1"/>
  <c r="K210" i="4"/>
  <c r="L210" i="4" s="1"/>
  <c r="M210" i="4"/>
  <c r="O210" i="4" s="1"/>
  <c r="K468" i="4"/>
  <c r="L468" i="4" s="1"/>
  <c r="M468" i="4"/>
  <c r="O468" i="4" s="1"/>
  <c r="K470" i="4"/>
  <c r="L470" i="4" s="1"/>
  <c r="M470" i="4"/>
  <c r="O470" i="4" s="1"/>
  <c r="M467" i="4"/>
  <c r="O467" i="4" s="1"/>
  <c r="K467" i="4"/>
  <c r="L467" i="4" s="1"/>
  <c r="K328" i="4"/>
  <c r="L328" i="4" s="1"/>
  <c r="M328" i="4"/>
  <c r="O328" i="4" s="1"/>
  <c r="K480" i="4"/>
  <c r="L480" i="4" s="1"/>
  <c r="M480" i="4"/>
  <c r="O480" i="4" s="1"/>
  <c r="J66" i="1"/>
  <c r="M361" i="4"/>
  <c r="O361" i="4" s="1"/>
  <c r="K361" i="4"/>
  <c r="L361" i="4" s="1"/>
  <c r="K464" i="4"/>
  <c r="L464" i="4" s="1"/>
  <c r="M464" i="4"/>
  <c r="O464" i="4" s="1"/>
  <c r="M461" i="4"/>
  <c r="O461" i="4" s="1"/>
  <c r="K461" i="4"/>
  <c r="L461" i="4" s="1"/>
  <c r="M441" i="4"/>
  <c r="O441" i="4" s="1"/>
  <c r="K441" i="4"/>
  <c r="L441" i="4" s="1"/>
  <c r="M421" i="4"/>
  <c r="O421" i="4" s="1"/>
  <c r="K421" i="4"/>
  <c r="L421" i="4" s="1"/>
  <c r="K364" i="4"/>
  <c r="L364" i="4" s="1"/>
  <c r="M364" i="4"/>
  <c r="O364" i="4" s="1"/>
  <c r="K253" i="4"/>
  <c r="L253" i="4" s="1"/>
  <c r="M253" i="4"/>
  <c r="O253" i="4" s="1"/>
  <c r="K213" i="4"/>
  <c r="L213" i="4" s="1"/>
  <c r="M213" i="4"/>
  <c r="O213" i="4" s="1"/>
  <c r="M451" i="4"/>
  <c r="O451" i="4" s="1"/>
  <c r="K451" i="4"/>
  <c r="L451" i="4" s="1"/>
  <c r="K355" i="4"/>
  <c r="L355" i="4" s="1"/>
  <c r="M355" i="4"/>
  <c r="O355" i="4" s="1"/>
  <c r="M331" i="4"/>
  <c r="O331" i="4" s="1"/>
  <c r="K331" i="4"/>
  <c r="L331" i="4" s="1"/>
  <c r="K494" i="4"/>
  <c r="L494" i="4" s="1"/>
  <c r="M494" i="4"/>
  <c r="O494" i="4" s="1"/>
  <c r="K458" i="4"/>
  <c r="L458" i="4" s="1"/>
  <c r="M458" i="4"/>
  <c r="O458" i="4" s="1"/>
  <c r="M436" i="4"/>
  <c r="O436" i="4" s="1"/>
  <c r="K436" i="4"/>
  <c r="L436" i="4" s="1"/>
  <c r="K440" i="4"/>
  <c r="L440" i="4" s="1"/>
  <c r="M440" i="4"/>
  <c r="O440" i="4" s="1"/>
  <c r="K418" i="4"/>
  <c r="L418" i="4" s="1"/>
  <c r="M418" i="4"/>
  <c r="O418" i="4" s="1"/>
  <c r="K380" i="4"/>
  <c r="L380" i="4" s="1"/>
  <c r="M380" i="4"/>
  <c r="O380" i="4" s="1"/>
  <c r="M357" i="4"/>
  <c r="O357" i="4" s="1"/>
  <c r="K357" i="4"/>
  <c r="L357" i="4" s="1"/>
  <c r="K360" i="4"/>
  <c r="L360" i="4" s="1"/>
  <c r="M360" i="4"/>
  <c r="O360" i="4" s="1"/>
  <c r="K340" i="4"/>
  <c r="L340" i="4" s="1"/>
  <c r="M340" i="4"/>
  <c r="O340" i="4" s="1"/>
  <c r="K300" i="4"/>
  <c r="L300" i="4" s="1"/>
  <c r="M300" i="4"/>
  <c r="O300" i="4" s="1"/>
  <c r="M257" i="4"/>
  <c r="O257" i="4" s="1"/>
  <c r="K257" i="4"/>
  <c r="L257" i="4" s="1"/>
  <c r="K239" i="4"/>
  <c r="L239" i="4" s="1"/>
  <c r="M239" i="4"/>
  <c r="O239" i="4" s="1"/>
  <c r="K449" i="4"/>
  <c r="L449" i="4" s="1"/>
  <c r="M449" i="4"/>
  <c r="O449" i="4" s="1"/>
  <c r="M427" i="4"/>
  <c r="O427" i="4" s="1"/>
  <c r="K427" i="4"/>
  <c r="L427" i="4" s="1"/>
  <c r="K369" i="4"/>
  <c r="L369" i="4" s="1"/>
  <c r="M369" i="4"/>
  <c r="O369" i="4" s="1"/>
  <c r="K349" i="4"/>
  <c r="L349" i="4" s="1"/>
  <c r="M349" i="4"/>
  <c r="O349" i="4" s="1"/>
  <c r="K310" i="4"/>
  <c r="L310" i="4" s="1"/>
  <c r="M310" i="4"/>
  <c r="O310" i="4" s="1"/>
  <c r="K269" i="4"/>
  <c r="L269" i="4" s="1"/>
  <c r="M269" i="4"/>
  <c r="O269" i="4" s="1"/>
  <c r="K268" i="4"/>
  <c r="L268" i="4" s="1"/>
  <c r="M268" i="4"/>
  <c r="O268" i="4" s="1"/>
  <c r="K248" i="4"/>
  <c r="L248" i="4" s="1"/>
  <c r="M248" i="4"/>
  <c r="O248" i="4" s="1"/>
  <c r="M226" i="4"/>
  <c r="O226" i="4" s="1"/>
  <c r="K226" i="4"/>
  <c r="L226" i="4" s="1"/>
  <c r="M497" i="4"/>
  <c r="O497" i="4" s="1"/>
  <c r="K497" i="4"/>
  <c r="L497" i="4" s="1"/>
  <c r="M241" i="4"/>
  <c r="O241" i="4" s="1"/>
  <c r="K241" i="4"/>
  <c r="L241" i="4" s="1"/>
  <c r="M221" i="4"/>
  <c r="O221" i="4" s="1"/>
  <c r="K221" i="4"/>
  <c r="L221" i="4" s="1"/>
  <c r="K485" i="4"/>
  <c r="L485" i="4" s="1"/>
  <c r="M485" i="4"/>
  <c r="O485" i="4" s="1"/>
  <c r="M501" i="4"/>
  <c r="O501" i="4" s="1"/>
  <c r="K501" i="4"/>
  <c r="L501" i="4" s="1"/>
  <c r="K469" i="4"/>
  <c r="L469" i="4" s="1"/>
  <c r="M469" i="4"/>
  <c r="O469" i="4" s="1"/>
  <c r="K388" i="4"/>
  <c r="L388" i="4" s="1"/>
  <c r="M388" i="4"/>
  <c r="O388" i="4" s="1"/>
  <c r="K389" i="4"/>
  <c r="L389" i="4" s="1"/>
  <c r="M389" i="4"/>
  <c r="O389" i="4" s="1"/>
  <c r="K288" i="4"/>
  <c r="L288" i="4" s="1"/>
  <c r="M288" i="4"/>
  <c r="O288" i="4" s="1"/>
  <c r="C278" i="6"/>
  <c r="J59" i="1"/>
  <c r="C223" i="6"/>
  <c r="J48" i="1"/>
  <c r="C253" i="6"/>
  <c r="J54" i="1"/>
  <c r="C338" i="6"/>
  <c r="J71" i="1"/>
  <c r="C503" i="6"/>
  <c r="J104" i="1"/>
  <c r="C208" i="6"/>
  <c r="J45" i="1"/>
  <c r="C298" i="6"/>
  <c r="J63" i="1"/>
  <c r="C308" i="6"/>
  <c r="J65" i="1"/>
  <c r="C383" i="6"/>
  <c r="J80" i="1"/>
  <c r="C403" i="6"/>
  <c r="J84" i="1"/>
  <c r="C418" i="6"/>
  <c r="J87" i="1"/>
  <c r="C463" i="6"/>
  <c r="J96" i="1"/>
  <c r="C358" i="6"/>
  <c r="J75" i="1"/>
  <c r="C388" i="6"/>
  <c r="J81" i="1"/>
  <c r="C473" i="6"/>
  <c r="J98" i="1"/>
  <c r="C478" i="6"/>
  <c r="J99" i="1"/>
  <c r="C343" i="6"/>
  <c r="J72" i="1"/>
  <c r="C233" i="6"/>
  <c r="J50" i="1"/>
  <c r="C268" i="6"/>
  <c r="J57" i="1"/>
  <c r="C303" i="6"/>
  <c r="J64" i="1"/>
  <c r="J202" i="4"/>
  <c r="K201" i="4" s="1"/>
  <c r="J201" i="4"/>
  <c r="J197" i="4"/>
  <c r="K196" i="4" s="1"/>
  <c r="K200" i="4"/>
  <c r="L200" i="4" s="1"/>
  <c r="M200" i="4"/>
  <c r="O200" i="4" s="1"/>
  <c r="K199" i="4"/>
  <c r="L199" i="4" s="1"/>
  <c r="M199" i="4"/>
  <c r="O199" i="4" s="1"/>
  <c r="J196" i="4"/>
  <c r="J191" i="4"/>
  <c r="J192" i="4"/>
  <c r="K191" i="4" s="1"/>
  <c r="J187" i="4"/>
  <c r="K186" i="4" s="1"/>
  <c r="J186" i="4"/>
  <c r="J181" i="4"/>
  <c r="J171" i="4"/>
  <c r="J172" i="4"/>
  <c r="K171" i="4" s="1"/>
  <c r="J156" i="4"/>
  <c r="J152" i="4"/>
  <c r="K153" i="4" s="1"/>
  <c r="J151" i="4"/>
  <c r="J147" i="4"/>
  <c r="K146" i="4" s="1"/>
  <c r="J146" i="4"/>
  <c r="J141" i="4"/>
  <c r="J142" i="4"/>
  <c r="K143" i="4" s="1"/>
  <c r="P476" i="9"/>
  <c r="P395" i="9"/>
  <c r="Q395" i="9"/>
  <c r="S395" i="9" s="1"/>
  <c r="T395" i="9" s="1"/>
  <c r="U395" i="9" s="1"/>
  <c r="P196" i="9"/>
  <c r="Q161" i="9"/>
  <c r="S161" i="9" s="1"/>
  <c r="T161" i="9" s="1"/>
  <c r="U161" i="9" s="1"/>
  <c r="P161" i="9"/>
  <c r="Q478" i="9"/>
  <c r="S478" i="9" s="1"/>
  <c r="T478" i="9" s="1"/>
  <c r="U478" i="9" s="1"/>
  <c r="P478" i="9"/>
  <c r="P76" i="9"/>
  <c r="P116" i="9"/>
  <c r="Q241" i="9"/>
  <c r="S241" i="9" s="1"/>
  <c r="T241" i="9" s="1"/>
  <c r="U241" i="9" s="1"/>
  <c r="P241" i="9"/>
  <c r="Q121" i="9"/>
  <c r="S121" i="9" s="1"/>
  <c r="T121" i="9" s="1"/>
  <c r="U121" i="9" s="1"/>
  <c r="P121" i="9"/>
  <c r="P47" i="9"/>
  <c r="Q47" i="9"/>
  <c r="S47" i="9" s="1"/>
  <c r="T47" i="9" s="1"/>
  <c r="U47" i="9" s="1"/>
  <c r="K7" i="9"/>
  <c r="K359" i="9"/>
  <c r="L359" i="9" s="1"/>
  <c r="M359" i="9"/>
  <c r="O359" i="9" s="1"/>
  <c r="M299" i="9"/>
  <c r="O299" i="9" s="1"/>
  <c r="K299" i="9"/>
  <c r="L299" i="9" s="1"/>
  <c r="M494" i="9"/>
  <c r="O494" i="9" s="1"/>
  <c r="K494" i="9"/>
  <c r="L494" i="9" s="1"/>
  <c r="M467" i="9"/>
  <c r="O467" i="9" s="1"/>
  <c r="K467" i="9"/>
  <c r="L467" i="9" s="1"/>
  <c r="M266" i="9"/>
  <c r="O266" i="9" s="1"/>
  <c r="K266" i="9"/>
  <c r="L266" i="9" s="1"/>
  <c r="M242" i="9"/>
  <c r="O242" i="9" s="1"/>
  <c r="K242" i="9"/>
  <c r="L242" i="9" s="1"/>
  <c r="M202" i="9"/>
  <c r="O202" i="9" s="1"/>
  <c r="K202" i="9"/>
  <c r="L202" i="9" s="1"/>
  <c r="M162" i="9"/>
  <c r="O162" i="9" s="1"/>
  <c r="K162" i="9"/>
  <c r="L162" i="9" s="1"/>
  <c r="M122" i="9"/>
  <c r="O122" i="9" s="1"/>
  <c r="K122" i="9"/>
  <c r="L122" i="9" s="1"/>
  <c r="M82" i="9"/>
  <c r="O82" i="9" s="1"/>
  <c r="K82" i="9"/>
  <c r="L82" i="9" s="1"/>
  <c r="M62" i="9"/>
  <c r="O62" i="9" s="1"/>
  <c r="K62" i="9"/>
  <c r="L62" i="9" s="1"/>
  <c r="K22" i="9"/>
  <c r="K472" i="9"/>
  <c r="L472" i="9" s="1"/>
  <c r="M472" i="9"/>
  <c r="O472" i="9" s="1"/>
  <c r="K448" i="9"/>
  <c r="L448" i="9" s="1"/>
  <c r="M448" i="9"/>
  <c r="O448" i="9" s="1"/>
  <c r="Q403" i="9"/>
  <c r="S403" i="9" s="1"/>
  <c r="T403" i="9" s="1"/>
  <c r="U403" i="9" s="1"/>
  <c r="P403" i="9"/>
  <c r="K330" i="9"/>
  <c r="L330" i="9" s="1"/>
  <c r="M330" i="9"/>
  <c r="O330" i="9" s="1"/>
  <c r="M314" i="9"/>
  <c r="O314" i="9" s="1"/>
  <c r="K314" i="9"/>
  <c r="L314" i="9" s="1"/>
  <c r="K37" i="9"/>
  <c r="L37" i="9" s="1"/>
  <c r="M37" i="9" s="1"/>
  <c r="P431" i="9"/>
  <c r="Q431" i="9"/>
  <c r="S431" i="9" s="1"/>
  <c r="T431" i="9" s="1"/>
  <c r="U431" i="9" s="1"/>
  <c r="K398" i="9"/>
  <c r="L398" i="9" s="1"/>
  <c r="M398" i="9"/>
  <c r="O398" i="9" s="1"/>
  <c r="K265" i="9"/>
  <c r="L265" i="9" s="1"/>
  <c r="M265" i="9"/>
  <c r="O265" i="9" s="1"/>
  <c r="Q302" i="9"/>
  <c r="S302" i="9" s="1"/>
  <c r="T302" i="9" s="1"/>
  <c r="U302" i="9" s="1"/>
  <c r="P302" i="9"/>
  <c r="K172" i="9"/>
  <c r="L172" i="9" s="1"/>
  <c r="M172" i="9"/>
  <c r="O172" i="9" s="1"/>
  <c r="Q350" i="9"/>
  <c r="S350" i="9" s="1"/>
  <c r="T350" i="9" s="1"/>
  <c r="U350" i="9" s="1"/>
  <c r="P350" i="9"/>
  <c r="M333" i="9"/>
  <c r="O333" i="9" s="1"/>
  <c r="K333" i="9"/>
  <c r="L333" i="9" s="1"/>
  <c r="Q233" i="9"/>
  <c r="S233" i="9" s="1"/>
  <c r="T233" i="9" s="1"/>
  <c r="U233" i="9" s="1"/>
  <c r="P233" i="9"/>
  <c r="M291" i="9"/>
  <c r="O291" i="9" s="1"/>
  <c r="K291" i="9"/>
  <c r="L291" i="9" s="1"/>
  <c r="P280" i="9"/>
  <c r="Q280" i="9"/>
  <c r="S280" i="9" s="1"/>
  <c r="T280" i="9" s="1"/>
  <c r="U280" i="9" s="1"/>
  <c r="M215" i="9"/>
  <c r="O215" i="9" s="1"/>
  <c r="K215" i="9"/>
  <c r="L215" i="9" s="1"/>
  <c r="M133" i="9"/>
  <c r="O133" i="9" s="1"/>
  <c r="K133" i="9"/>
  <c r="L133" i="9" s="1"/>
  <c r="M53" i="9"/>
  <c r="O53" i="9" s="1"/>
  <c r="K53" i="9"/>
  <c r="L53" i="9" s="1"/>
  <c r="P46" i="9"/>
  <c r="Q46" i="9"/>
  <c r="S46" i="9" s="1"/>
  <c r="T46" i="9" s="1"/>
  <c r="U46" i="9" s="1"/>
  <c r="K382" i="9"/>
  <c r="L382" i="9" s="1"/>
  <c r="M382" i="9"/>
  <c r="O382" i="9" s="1"/>
  <c r="M180" i="9"/>
  <c r="O180" i="9" s="1"/>
  <c r="K180" i="9"/>
  <c r="L180" i="9" s="1"/>
  <c r="M374" i="9"/>
  <c r="O374" i="9" s="1"/>
  <c r="K374" i="9"/>
  <c r="L374" i="9" s="1"/>
  <c r="Q112" i="9"/>
  <c r="S112" i="9" s="1"/>
  <c r="T112" i="9" s="1"/>
  <c r="U112" i="9" s="1"/>
  <c r="P112" i="9"/>
  <c r="Q72" i="9"/>
  <c r="S72" i="9" s="1"/>
  <c r="T72" i="9" s="1"/>
  <c r="U72" i="9" s="1"/>
  <c r="P72" i="9"/>
  <c r="P351" i="9"/>
  <c r="Q351" i="9"/>
  <c r="S351" i="9" s="1"/>
  <c r="T351" i="9" s="1"/>
  <c r="U351" i="9" s="1"/>
  <c r="Q236" i="9"/>
  <c r="S236" i="9" s="1"/>
  <c r="T236" i="9" s="1"/>
  <c r="U236" i="9" s="1"/>
  <c r="P236" i="9"/>
  <c r="P130" i="9"/>
  <c r="Q130" i="9"/>
  <c r="S130" i="9" s="1"/>
  <c r="T130" i="9" s="1"/>
  <c r="U130" i="9" s="1"/>
  <c r="P50" i="9"/>
  <c r="Q50" i="9"/>
  <c r="S50" i="9" s="1"/>
  <c r="T50" i="9" s="1"/>
  <c r="U50" i="9" s="1"/>
  <c r="M497" i="9"/>
  <c r="O497" i="9" s="1"/>
  <c r="K497" i="9"/>
  <c r="L497" i="9" s="1"/>
  <c r="K464" i="9"/>
  <c r="L464" i="9" s="1"/>
  <c r="M464" i="9"/>
  <c r="O464" i="9" s="1"/>
  <c r="K414" i="9"/>
  <c r="L414" i="9" s="1"/>
  <c r="M414" i="9"/>
  <c r="O414" i="9" s="1"/>
  <c r="M453" i="9"/>
  <c r="O453" i="9" s="1"/>
  <c r="K453" i="9"/>
  <c r="L453" i="9" s="1"/>
  <c r="M378" i="9"/>
  <c r="O378" i="9" s="1"/>
  <c r="K378" i="9"/>
  <c r="L378" i="9" s="1"/>
  <c r="M338" i="9"/>
  <c r="O338" i="9" s="1"/>
  <c r="K338" i="9"/>
  <c r="L338" i="9" s="1"/>
  <c r="M298" i="9"/>
  <c r="O298" i="9" s="1"/>
  <c r="K298" i="9"/>
  <c r="L298" i="9" s="1"/>
  <c r="M278" i="9"/>
  <c r="O278" i="9" s="1"/>
  <c r="K278" i="9"/>
  <c r="L278" i="9" s="1"/>
  <c r="M495" i="9"/>
  <c r="O495" i="9" s="1"/>
  <c r="K495" i="9"/>
  <c r="L495" i="9" s="1"/>
  <c r="M481" i="9"/>
  <c r="O481" i="9" s="1"/>
  <c r="K481" i="9"/>
  <c r="L481" i="9" s="1"/>
  <c r="K474" i="9"/>
  <c r="L474" i="9" s="1"/>
  <c r="M474" i="9"/>
  <c r="O474" i="9" s="1"/>
  <c r="K470" i="9"/>
  <c r="L470" i="9" s="1"/>
  <c r="M470" i="9"/>
  <c r="O470" i="9" s="1"/>
  <c r="K450" i="9"/>
  <c r="L450" i="9" s="1"/>
  <c r="M450" i="9"/>
  <c r="O450" i="9" s="1"/>
  <c r="M407" i="9"/>
  <c r="O407" i="9" s="1"/>
  <c r="K407" i="9"/>
  <c r="L407" i="9" s="1"/>
  <c r="P457" i="9"/>
  <c r="Q457" i="9"/>
  <c r="S457" i="9" s="1"/>
  <c r="T457" i="9" s="1"/>
  <c r="U457" i="9" s="1"/>
  <c r="P380" i="9"/>
  <c r="Q380" i="9"/>
  <c r="S380" i="9" s="1"/>
  <c r="T380" i="9" s="1"/>
  <c r="U380" i="9" s="1"/>
  <c r="K361" i="9"/>
  <c r="L361" i="9" s="1"/>
  <c r="M361" i="9"/>
  <c r="O361" i="9" s="1"/>
  <c r="K364" i="9"/>
  <c r="L364" i="9" s="1"/>
  <c r="M364" i="9"/>
  <c r="O364" i="9" s="1"/>
  <c r="Q356" i="9"/>
  <c r="S356" i="9" s="1"/>
  <c r="T356" i="9" s="1"/>
  <c r="U356" i="9" s="1"/>
  <c r="P356" i="9"/>
  <c r="K322" i="9"/>
  <c r="L322" i="9" s="1"/>
  <c r="M322" i="9"/>
  <c r="O322" i="9" s="1"/>
  <c r="K303" i="9"/>
  <c r="L303" i="9" s="1"/>
  <c r="M303" i="9"/>
  <c r="O303" i="9" s="1"/>
  <c r="M191" i="9"/>
  <c r="O191" i="9" s="1"/>
  <c r="K191" i="9"/>
  <c r="L191" i="9" s="1"/>
  <c r="K34" i="9"/>
  <c r="Q270" i="9"/>
  <c r="S270" i="9" s="1"/>
  <c r="T270" i="9" s="1"/>
  <c r="U270" i="9" s="1"/>
  <c r="P270" i="9"/>
  <c r="M253" i="9"/>
  <c r="O253" i="9" s="1"/>
  <c r="K253" i="9"/>
  <c r="L253" i="9" s="1"/>
  <c r="P90" i="9"/>
  <c r="Q90" i="9"/>
  <c r="S90" i="9" s="1"/>
  <c r="T90" i="9" s="1"/>
  <c r="U90" i="9" s="1"/>
  <c r="K20" i="9"/>
  <c r="P271" i="9"/>
  <c r="Q271" i="9"/>
  <c r="S271" i="9" s="1"/>
  <c r="T271" i="9" s="1"/>
  <c r="U271" i="9" s="1"/>
  <c r="Q192" i="9"/>
  <c r="S192" i="9" s="1"/>
  <c r="T192" i="9" s="1"/>
  <c r="U192" i="9" s="1"/>
  <c r="P192" i="9"/>
  <c r="M131" i="9"/>
  <c r="O131" i="9" s="1"/>
  <c r="K131" i="9"/>
  <c r="L131" i="9" s="1"/>
  <c r="Q198" i="9"/>
  <c r="S198" i="9" s="1"/>
  <c r="T198" i="9" s="1"/>
  <c r="U198" i="9" s="1"/>
  <c r="P198" i="9"/>
  <c r="Q73" i="9"/>
  <c r="S73" i="9" s="1"/>
  <c r="T73" i="9" s="1"/>
  <c r="U73" i="9" s="1"/>
  <c r="P73" i="9"/>
  <c r="Q389" i="9"/>
  <c r="S389" i="9" s="1"/>
  <c r="T389" i="9" s="1"/>
  <c r="U389" i="9" s="1"/>
  <c r="P389" i="9"/>
  <c r="Q187" i="9"/>
  <c r="S187" i="9" s="1"/>
  <c r="T187" i="9" s="1"/>
  <c r="U187" i="9" s="1"/>
  <c r="P187" i="9"/>
  <c r="M106" i="9"/>
  <c r="O106" i="9" s="1"/>
  <c r="K106" i="9"/>
  <c r="L106" i="9" s="1"/>
  <c r="Q80" i="9"/>
  <c r="S80" i="9" s="1"/>
  <c r="T80" i="9" s="1"/>
  <c r="U80" i="9" s="1"/>
  <c r="P80" i="9"/>
  <c r="M424" i="9"/>
  <c r="O424" i="9" s="1"/>
  <c r="K424" i="9"/>
  <c r="L424" i="9" s="1"/>
  <c r="P410" i="9"/>
  <c r="Q410" i="9"/>
  <c r="S410" i="9" s="1"/>
  <c r="T410" i="9" s="1"/>
  <c r="U410" i="9" s="1"/>
  <c r="P332" i="9"/>
  <c r="Q332" i="9"/>
  <c r="S332" i="9" s="1"/>
  <c r="T332" i="9" s="1"/>
  <c r="U332" i="9" s="1"/>
  <c r="Q310" i="9"/>
  <c r="S310" i="9" s="1"/>
  <c r="T310" i="9" s="1"/>
  <c r="U310" i="9" s="1"/>
  <c r="P310" i="9"/>
  <c r="M100" i="9"/>
  <c r="O100" i="9" s="1"/>
  <c r="K100" i="9"/>
  <c r="L100" i="9" s="1"/>
  <c r="K499" i="9"/>
  <c r="L499" i="9" s="1"/>
  <c r="M499" i="9"/>
  <c r="O499" i="9" s="1"/>
  <c r="M489" i="9"/>
  <c r="O489" i="9" s="1"/>
  <c r="K489" i="9"/>
  <c r="L489" i="9" s="1"/>
  <c r="M486" i="9"/>
  <c r="O486" i="9" s="1"/>
  <c r="K486" i="9"/>
  <c r="L486" i="9" s="1"/>
  <c r="M462" i="9"/>
  <c r="O462" i="9" s="1"/>
  <c r="K462" i="9"/>
  <c r="L462" i="9" s="1"/>
  <c r="M477" i="9"/>
  <c r="O477" i="9" s="1"/>
  <c r="K477" i="9"/>
  <c r="L477" i="9" s="1"/>
  <c r="M432" i="9"/>
  <c r="O432" i="9" s="1"/>
  <c r="K432" i="9"/>
  <c r="L432" i="9" s="1"/>
  <c r="M412" i="9"/>
  <c r="O412" i="9" s="1"/>
  <c r="K412" i="9"/>
  <c r="L412" i="9" s="1"/>
  <c r="M392" i="9"/>
  <c r="O392" i="9" s="1"/>
  <c r="K392" i="9"/>
  <c r="L392" i="9" s="1"/>
  <c r="M454" i="9"/>
  <c r="O454" i="9" s="1"/>
  <c r="K454" i="9"/>
  <c r="L454" i="9" s="1"/>
  <c r="K452" i="9"/>
  <c r="L452" i="9" s="1"/>
  <c r="M452" i="9"/>
  <c r="O452" i="9" s="1"/>
  <c r="K483" i="9"/>
  <c r="L483" i="9" s="1"/>
  <c r="M483" i="9"/>
  <c r="O483" i="9" s="1"/>
  <c r="K484" i="9"/>
  <c r="L484" i="9" s="1"/>
  <c r="M484" i="9"/>
  <c r="O484" i="9" s="1"/>
  <c r="K468" i="9"/>
  <c r="L468" i="9" s="1"/>
  <c r="M468" i="9"/>
  <c r="O468" i="9" s="1"/>
  <c r="M459" i="9"/>
  <c r="O459" i="9" s="1"/>
  <c r="K459" i="9"/>
  <c r="L459" i="9" s="1"/>
  <c r="M456" i="9"/>
  <c r="O456" i="9" s="1"/>
  <c r="K456" i="9"/>
  <c r="L456" i="9" s="1"/>
  <c r="Q455" i="9"/>
  <c r="S455" i="9" s="1"/>
  <c r="T455" i="9" s="1"/>
  <c r="U455" i="9" s="1"/>
  <c r="P455" i="9"/>
  <c r="Q443" i="9"/>
  <c r="S443" i="9" s="1"/>
  <c r="T443" i="9" s="1"/>
  <c r="U443" i="9" s="1"/>
  <c r="P443" i="9"/>
  <c r="M243" i="9"/>
  <c r="O243" i="9" s="1"/>
  <c r="K243" i="9"/>
  <c r="L243" i="9" s="1"/>
  <c r="K223" i="9"/>
  <c r="L223" i="9" s="1"/>
  <c r="M223" i="9"/>
  <c r="O223" i="9" s="1"/>
  <c r="M203" i="9"/>
  <c r="O203" i="9" s="1"/>
  <c r="K203" i="9"/>
  <c r="L203" i="9" s="1"/>
  <c r="K183" i="9"/>
  <c r="L183" i="9" s="1"/>
  <c r="M183" i="9"/>
  <c r="O183" i="9" s="1"/>
  <c r="M163" i="9"/>
  <c r="O163" i="9" s="1"/>
  <c r="K163" i="9"/>
  <c r="L163" i="9" s="1"/>
  <c r="K143" i="9"/>
  <c r="L143" i="9" s="1"/>
  <c r="M143" i="9"/>
  <c r="O143" i="9" s="1"/>
  <c r="M123" i="9"/>
  <c r="O123" i="9" s="1"/>
  <c r="K123" i="9"/>
  <c r="L123" i="9" s="1"/>
  <c r="K103" i="9"/>
  <c r="L103" i="9" s="1"/>
  <c r="M103" i="9"/>
  <c r="O103" i="9" s="1"/>
  <c r="M83" i="9"/>
  <c r="O83" i="9" s="1"/>
  <c r="K83" i="9"/>
  <c r="L83" i="9" s="1"/>
  <c r="K63" i="9"/>
  <c r="L63" i="9" s="1"/>
  <c r="M63" i="9"/>
  <c r="O63" i="9" s="1"/>
  <c r="K43" i="9"/>
  <c r="K23" i="9"/>
  <c r="M471" i="9"/>
  <c r="O471" i="9" s="1"/>
  <c r="K471" i="9"/>
  <c r="L471" i="9" s="1"/>
  <c r="K466" i="9"/>
  <c r="L466" i="9" s="1"/>
  <c r="M466" i="9"/>
  <c r="O466" i="9" s="1"/>
  <c r="P487" i="9"/>
  <c r="Q487" i="9"/>
  <c r="S487" i="9" s="1"/>
  <c r="T487" i="9" s="1"/>
  <c r="U487" i="9" s="1"/>
  <c r="P446" i="9"/>
  <c r="Q446" i="9"/>
  <c r="S446" i="9" s="1"/>
  <c r="T446" i="9" s="1"/>
  <c r="U446" i="9" s="1"/>
  <c r="K503" i="9"/>
  <c r="L503" i="9" s="1"/>
  <c r="M503" i="9"/>
  <c r="O503" i="9" s="1"/>
  <c r="Q496" i="9"/>
  <c r="S496" i="9" s="1"/>
  <c r="T496" i="9" s="1"/>
  <c r="U496" i="9" s="1"/>
  <c r="P496" i="9"/>
  <c r="K370" i="9"/>
  <c r="L370" i="9" s="1"/>
  <c r="M370" i="9"/>
  <c r="O370" i="9" s="1"/>
  <c r="M354" i="9"/>
  <c r="O354" i="9" s="1"/>
  <c r="K354" i="9"/>
  <c r="L354" i="9" s="1"/>
  <c r="M326" i="9"/>
  <c r="O326" i="9" s="1"/>
  <c r="K326" i="9"/>
  <c r="L326" i="9" s="1"/>
  <c r="K287" i="9"/>
  <c r="L287" i="9" s="1"/>
  <c r="M287" i="9"/>
  <c r="O287" i="9" s="1"/>
  <c r="K281" i="9"/>
  <c r="L281" i="9" s="1"/>
  <c r="M281" i="9"/>
  <c r="O281" i="9" s="1"/>
  <c r="K235" i="9"/>
  <c r="L235" i="9" s="1"/>
  <c r="M235" i="9"/>
  <c r="O235" i="9" s="1"/>
  <c r="M157" i="9"/>
  <c r="O157" i="9" s="1"/>
  <c r="K157" i="9"/>
  <c r="L157" i="9" s="1"/>
  <c r="K129" i="9"/>
  <c r="L129" i="9" s="1"/>
  <c r="M129" i="9"/>
  <c r="O129" i="9" s="1"/>
  <c r="M75" i="9"/>
  <c r="O75" i="9" s="1"/>
  <c r="K75" i="9"/>
  <c r="L75" i="9" s="1"/>
  <c r="M437" i="9"/>
  <c r="O437" i="9" s="1"/>
  <c r="K437" i="9"/>
  <c r="L437" i="9" s="1"/>
  <c r="M387" i="9"/>
  <c r="O387" i="9" s="1"/>
  <c r="K387" i="9"/>
  <c r="L387" i="9" s="1"/>
  <c r="M301" i="9"/>
  <c r="O301" i="9" s="1"/>
  <c r="K301" i="9"/>
  <c r="L301" i="9" s="1"/>
  <c r="K305" i="9"/>
  <c r="L305" i="9" s="1"/>
  <c r="M305" i="9"/>
  <c r="O305" i="9" s="1"/>
  <c r="K284" i="9"/>
  <c r="L284" i="9" s="1"/>
  <c r="M284" i="9"/>
  <c r="O284" i="9" s="1"/>
  <c r="K283" i="9"/>
  <c r="L283" i="9" s="1"/>
  <c r="M283" i="9"/>
  <c r="O283" i="9" s="1"/>
  <c r="Q276" i="9"/>
  <c r="S276" i="9" s="1"/>
  <c r="T276" i="9" s="1"/>
  <c r="U276" i="9" s="1"/>
  <c r="P276" i="9"/>
  <c r="K234" i="9"/>
  <c r="L234" i="9" s="1"/>
  <c r="M234" i="9"/>
  <c r="O234" i="9" s="1"/>
  <c r="M231" i="9"/>
  <c r="O231" i="9" s="1"/>
  <c r="K231" i="9"/>
  <c r="L231" i="9" s="1"/>
  <c r="K154" i="9"/>
  <c r="L154" i="9" s="1"/>
  <c r="M154" i="9"/>
  <c r="O154" i="9" s="1"/>
  <c r="M151" i="9"/>
  <c r="O151" i="9" s="1"/>
  <c r="K151" i="9"/>
  <c r="L151" i="9" s="1"/>
  <c r="K74" i="9"/>
  <c r="L74" i="9" s="1"/>
  <c r="M74" i="9"/>
  <c r="O74" i="9" s="1"/>
  <c r="M71" i="9"/>
  <c r="O71" i="9" s="1"/>
  <c r="K71" i="9"/>
  <c r="L71" i="9" s="1"/>
  <c r="P442" i="9"/>
  <c r="Q442" i="9"/>
  <c r="S442" i="9" s="1"/>
  <c r="T442" i="9" s="1"/>
  <c r="U442" i="9" s="1"/>
  <c r="P406" i="9"/>
  <c r="Q406" i="9"/>
  <c r="S406" i="9" s="1"/>
  <c r="T406" i="9" s="1"/>
  <c r="U406" i="9" s="1"/>
  <c r="P365" i="9"/>
  <c r="Q365" i="9"/>
  <c r="S365" i="9" s="1"/>
  <c r="T365" i="9" s="1"/>
  <c r="U365" i="9" s="1"/>
  <c r="P325" i="9"/>
  <c r="Q325" i="9"/>
  <c r="S325" i="9" s="1"/>
  <c r="T325" i="9" s="1"/>
  <c r="U325" i="9" s="1"/>
  <c r="P285" i="9"/>
  <c r="Q285" i="9"/>
  <c r="S285" i="9" s="1"/>
  <c r="T285" i="9" s="1"/>
  <c r="U285" i="9" s="1"/>
  <c r="M227" i="9"/>
  <c r="O227" i="9" s="1"/>
  <c r="K227" i="9"/>
  <c r="L227" i="9" s="1"/>
  <c r="Q193" i="9"/>
  <c r="S193" i="9" s="1"/>
  <c r="T193" i="9" s="1"/>
  <c r="U193" i="9" s="1"/>
  <c r="P193" i="9"/>
  <c r="M171" i="9"/>
  <c r="O171" i="9" s="1"/>
  <c r="K171" i="9"/>
  <c r="L171" i="9" s="1"/>
  <c r="M334" i="9"/>
  <c r="O334" i="9" s="1"/>
  <c r="K334" i="9"/>
  <c r="L334" i="9" s="1"/>
  <c r="Q288" i="9"/>
  <c r="S288" i="9" s="1"/>
  <c r="T288" i="9" s="1"/>
  <c r="U288" i="9" s="1"/>
  <c r="P288" i="9"/>
  <c r="M255" i="9"/>
  <c r="O255" i="9" s="1"/>
  <c r="K255" i="9"/>
  <c r="L255" i="9" s="1"/>
  <c r="M147" i="9"/>
  <c r="O147" i="9" s="1"/>
  <c r="K147" i="9"/>
  <c r="L147" i="9" s="1"/>
  <c r="Q113" i="9"/>
  <c r="S113" i="9" s="1"/>
  <c r="T113" i="9" s="1"/>
  <c r="U113" i="9" s="1"/>
  <c r="P113" i="9"/>
  <c r="M91" i="9"/>
  <c r="O91" i="9" s="1"/>
  <c r="K91" i="9"/>
  <c r="L91" i="9" s="1"/>
  <c r="K17" i="9"/>
  <c r="K18" i="9"/>
  <c r="P493" i="9"/>
  <c r="Q493" i="9"/>
  <c r="S493" i="9" s="1"/>
  <c r="T493" i="9" s="1"/>
  <c r="U493" i="9" s="1"/>
  <c r="P352" i="9"/>
  <c r="Q352" i="9"/>
  <c r="S352" i="9" s="1"/>
  <c r="T352" i="9" s="1"/>
  <c r="U352" i="9" s="1"/>
  <c r="M430" i="9"/>
  <c r="O430" i="9" s="1"/>
  <c r="K430" i="9"/>
  <c r="L430" i="9" s="1"/>
  <c r="P360" i="9"/>
  <c r="Q360" i="9"/>
  <c r="S360" i="9" s="1"/>
  <c r="T360" i="9" s="1"/>
  <c r="U360" i="9" s="1"/>
  <c r="M294" i="9"/>
  <c r="O294" i="9" s="1"/>
  <c r="K294" i="9"/>
  <c r="L294" i="9" s="1"/>
  <c r="Q181" i="9"/>
  <c r="S181" i="9" s="1"/>
  <c r="T181" i="9" s="1"/>
  <c r="U181" i="9" s="1"/>
  <c r="P181" i="9"/>
  <c r="M139" i="9"/>
  <c r="O139" i="9" s="1"/>
  <c r="K139" i="9"/>
  <c r="L139" i="9" s="1"/>
  <c r="Q125" i="9"/>
  <c r="S125" i="9" s="1"/>
  <c r="T125" i="9" s="1"/>
  <c r="U125" i="9" s="1"/>
  <c r="P125" i="9"/>
  <c r="K68" i="9"/>
  <c r="L68" i="9" s="1"/>
  <c r="M68" i="9"/>
  <c r="O68" i="9" s="1"/>
  <c r="M66" i="9"/>
  <c r="O66" i="9" s="1"/>
  <c r="K66" i="9"/>
  <c r="L66" i="9" s="1"/>
  <c r="K70" i="9"/>
  <c r="L70" i="9" s="1"/>
  <c r="M70" i="9"/>
  <c r="O70" i="9" s="1"/>
  <c r="M219" i="9"/>
  <c r="O219" i="9" s="1"/>
  <c r="K219" i="9"/>
  <c r="L219" i="9" s="1"/>
  <c r="Q101" i="9"/>
  <c r="S101" i="9" s="1"/>
  <c r="T101" i="9" s="1"/>
  <c r="U101" i="9" s="1"/>
  <c r="P101" i="9"/>
  <c r="P447" i="9"/>
  <c r="Q447" i="9"/>
  <c r="S447" i="9" s="1"/>
  <c r="T447" i="9" s="1"/>
  <c r="U447" i="9" s="1"/>
  <c r="M372" i="9"/>
  <c r="O372" i="9" s="1"/>
  <c r="K372" i="9"/>
  <c r="L372" i="9" s="1"/>
  <c r="M375" i="9"/>
  <c r="O375" i="9" s="1"/>
  <c r="K375" i="9"/>
  <c r="L375" i="9" s="1"/>
  <c r="Q248" i="9"/>
  <c r="S248" i="9" s="1"/>
  <c r="T248" i="9" s="1"/>
  <c r="U248" i="9" s="1"/>
  <c r="P248" i="9"/>
  <c r="K108" i="9"/>
  <c r="L108" i="9" s="1"/>
  <c r="M108" i="9"/>
  <c r="O108" i="9" s="1"/>
  <c r="Q95" i="9"/>
  <c r="S95" i="9" s="1"/>
  <c r="T95" i="9" s="1"/>
  <c r="U95" i="9" s="1"/>
  <c r="P95" i="9"/>
  <c r="K422" i="9"/>
  <c r="L422" i="9" s="1"/>
  <c r="M422" i="9"/>
  <c r="O422" i="9" s="1"/>
  <c r="Q408" i="9"/>
  <c r="S408" i="9" s="1"/>
  <c r="T408" i="9" s="1"/>
  <c r="U408" i="9" s="1"/>
  <c r="P408" i="9"/>
  <c r="K385" i="9"/>
  <c r="L385" i="9" s="1"/>
  <c r="M385" i="9"/>
  <c r="O385" i="9" s="1"/>
  <c r="M384" i="9"/>
  <c r="O384" i="9" s="1"/>
  <c r="K384" i="9"/>
  <c r="L384" i="9" s="1"/>
  <c r="P312" i="9"/>
  <c r="Q312" i="9"/>
  <c r="S312" i="9" s="1"/>
  <c r="T312" i="9" s="1"/>
  <c r="U312" i="9" s="1"/>
  <c r="K97" i="9"/>
  <c r="L97" i="9" s="1"/>
  <c r="M97" i="9"/>
  <c r="O97" i="9" s="1"/>
  <c r="M98" i="9"/>
  <c r="O98" i="9" s="1"/>
  <c r="K98" i="9"/>
  <c r="L98" i="9" s="1"/>
  <c r="M96" i="9"/>
  <c r="O96" i="9" s="1"/>
  <c r="K96" i="9"/>
  <c r="L96" i="9" s="1"/>
  <c r="Q54" i="9"/>
  <c r="S54" i="9" s="1"/>
  <c r="T54" i="9" s="1"/>
  <c r="U54" i="9" s="1"/>
  <c r="P54" i="9"/>
  <c r="Q61" i="9"/>
  <c r="S61" i="9" s="1"/>
  <c r="T61" i="9" s="1"/>
  <c r="U61" i="9" s="1"/>
  <c r="P61" i="9"/>
  <c r="Q55" i="9"/>
  <c r="S55" i="9" s="1"/>
  <c r="T55" i="9" s="1"/>
  <c r="U55" i="9" s="1"/>
  <c r="P55" i="9"/>
  <c r="M444" i="9"/>
  <c r="O444" i="9" s="1"/>
  <c r="K444" i="9"/>
  <c r="L444" i="9" s="1"/>
  <c r="K319" i="9"/>
  <c r="L319" i="9" s="1"/>
  <c r="M319" i="9"/>
  <c r="O319" i="9" s="1"/>
  <c r="M349" i="9"/>
  <c r="O349" i="9" s="1"/>
  <c r="K349" i="9"/>
  <c r="L349" i="9" s="1"/>
  <c r="M269" i="9"/>
  <c r="O269" i="9" s="1"/>
  <c r="K269" i="9"/>
  <c r="L269" i="9" s="1"/>
  <c r="M222" i="9"/>
  <c r="O222" i="9" s="1"/>
  <c r="K222" i="9"/>
  <c r="L222" i="9" s="1"/>
  <c r="M182" i="9"/>
  <c r="O182" i="9" s="1"/>
  <c r="K182" i="9"/>
  <c r="L182" i="9" s="1"/>
  <c r="M142" i="9"/>
  <c r="O142" i="9" s="1"/>
  <c r="K142" i="9"/>
  <c r="L142" i="9" s="1"/>
  <c r="M102" i="9"/>
  <c r="O102" i="9" s="1"/>
  <c r="K102" i="9"/>
  <c r="L102" i="9" s="1"/>
  <c r="M286" i="9"/>
  <c r="O286" i="9" s="1"/>
  <c r="K286" i="9"/>
  <c r="L286" i="9" s="1"/>
  <c r="K115" i="9"/>
  <c r="L115" i="9" s="1"/>
  <c r="M115" i="9"/>
  <c r="O115" i="9" s="1"/>
  <c r="K343" i="9"/>
  <c r="L343" i="9" s="1"/>
  <c r="M343" i="9"/>
  <c r="O343" i="9" s="1"/>
  <c r="P386" i="9"/>
  <c r="Q386" i="9"/>
  <c r="S386" i="9" s="1"/>
  <c r="T386" i="9" s="1"/>
  <c r="U386" i="9" s="1"/>
  <c r="Q262" i="9"/>
  <c r="S262" i="9" s="1"/>
  <c r="T262" i="9" s="1"/>
  <c r="U262" i="9" s="1"/>
  <c r="P262" i="9"/>
  <c r="P166" i="9"/>
  <c r="Q166" i="9"/>
  <c r="S166" i="9" s="1"/>
  <c r="T166" i="9" s="1"/>
  <c r="U166" i="9" s="1"/>
  <c r="M331" i="9"/>
  <c r="O331" i="9" s="1"/>
  <c r="K331" i="9"/>
  <c r="L331" i="9" s="1"/>
  <c r="M254" i="9"/>
  <c r="O254" i="9" s="1"/>
  <c r="K254" i="9"/>
  <c r="L254" i="9" s="1"/>
  <c r="K188" i="9"/>
  <c r="L188" i="9" s="1"/>
  <c r="M188" i="9"/>
  <c r="O188" i="9" s="1"/>
  <c r="Q175" i="9"/>
  <c r="S175" i="9" s="1"/>
  <c r="T175" i="9" s="1"/>
  <c r="U175" i="9" s="1"/>
  <c r="P175" i="9"/>
  <c r="P86" i="9"/>
  <c r="Q86" i="9"/>
  <c r="S86" i="9" s="1"/>
  <c r="T86" i="9" s="1"/>
  <c r="U86" i="9" s="1"/>
  <c r="M429" i="9"/>
  <c r="O429" i="9" s="1"/>
  <c r="K429" i="9"/>
  <c r="L429" i="9" s="1"/>
  <c r="M213" i="9"/>
  <c r="O213" i="9" s="1"/>
  <c r="K213" i="9"/>
  <c r="L213" i="9" s="1"/>
  <c r="M60" i="9"/>
  <c r="O60" i="9" s="1"/>
  <c r="K60" i="9"/>
  <c r="L60" i="9" s="1"/>
  <c r="P315" i="9"/>
  <c r="Q315" i="9"/>
  <c r="S315" i="9" s="1"/>
  <c r="T315" i="9" s="1"/>
  <c r="U315" i="9" s="1"/>
  <c r="M140" i="9"/>
  <c r="O140" i="9" s="1"/>
  <c r="K140" i="9"/>
  <c r="L140" i="9" s="1"/>
  <c r="M220" i="9"/>
  <c r="O220" i="9" s="1"/>
  <c r="K220" i="9"/>
  <c r="L220" i="9" s="1"/>
  <c r="Q153" i="9"/>
  <c r="S153" i="9" s="1"/>
  <c r="T153" i="9" s="1"/>
  <c r="U153" i="9" s="1"/>
  <c r="P153" i="9"/>
  <c r="M423" i="9"/>
  <c r="O423" i="9" s="1"/>
  <c r="K423" i="9"/>
  <c r="L423" i="9" s="1"/>
  <c r="M421" i="9"/>
  <c r="O421" i="9" s="1"/>
  <c r="K421" i="9"/>
  <c r="L421" i="9" s="1"/>
  <c r="M383" i="9"/>
  <c r="O383" i="9" s="1"/>
  <c r="K383" i="9"/>
  <c r="L383" i="9" s="1"/>
  <c r="M237" i="9"/>
  <c r="O237" i="9" s="1"/>
  <c r="K237" i="9"/>
  <c r="L237" i="9" s="1"/>
  <c r="K209" i="9"/>
  <c r="L209" i="9" s="1"/>
  <c r="M209" i="9"/>
  <c r="O209" i="9" s="1"/>
  <c r="M155" i="9"/>
  <c r="O155" i="9" s="1"/>
  <c r="K155" i="9"/>
  <c r="L155" i="9" s="1"/>
  <c r="K49" i="9"/>
  <c r="L49" i="9" s="1"/>
  <c r="M49" i="9"/>
  <c r="O49" i="9" s="1"/>
  <c r="K363" i="9"/>
  <c r="L363" i="9" s="1"/>
  <c r="M363" i="9"/>
  <c r="O363" i="9" s="1"/>
  <c r="K194" i="9"/>
  <c r="L194" i="9" s="1"/>
  <c r="M194" i="9"/>
  <c r="O194" i="9" s="1"/>
  <c r="M111" i="9"/>
  <c r="O111" i="9" s="1"/>
  <c r="K111" i="9"/>
  <c r="L111" i="9" s="1"/>
  <c r="P304" i="9"/>
  <c r="Q304" i="9"/>
  <c r="S304" i="9" s="1"/>
  <c r="T304" i="9" s="1"/>
  <c r="U304" i="9" s="1"/>
  <c r="P264" i="9"/>
  <c r="Q264" i="9"/>
  <c r="S264" i="9" s="1"/>
  <c r="T264" i="9" s="1"/>
  <c r="U264" i="9" s="1"/>
  <c r="M226" i="9"/>
  <c r="O226" i="9" s="1"/>
  <c r="K226" i="9"/>
  <c r="L226" i="9" s="1"/>
  <c r="M251" i="9"/>
  <c r="O251" i="9" s="1"/>
  <c r="K251" i="9"/>
  <c r="L251" i="9" s="1"/>
  <c r="M146" i="9"/>
  <c r="O146" i="9" s="1"/>
  <c r="K146" i="9"/>
  <c r="L146" i="9" s="1"/>
  <c r="P355" i="9"/>
  <c r="Q355" i="9"/>
  <c r="S355" i="9" s="1"/>
  <c r="T355" i="9" s="1"/>
  <c r="U355" i="9" s="1"/>
  <c r="K416" i="9"/>
  <c r="L416" i="9" s="1"/>
  <c r="M416" i="9"/>
  <c r="O416" i="9" s="1"/>
  <c r="M417" i="9"/>
  <c r="O417" i="9" s="1"/>
  <c r="K417" i="9"/>
  <c r="L417" i="9" s="1"/>
  <c r="M211" i="9"/>
  <c r="O211" i="9" s="1"/>
  <c r="K211" i="9"/>
  <c r="L211" i="9" s="1"/>
  <c r="Q156" i="9"/>
  <c r="S156" i="9" s="1"/>
  <c r="T156" i="9" s="1"/>
  <c r="U156" i="9" s="1"/>
  <c r="P156" i="9"/>
  <c r="M51" i="9"/>
  <c r="O51" i="9" s="1"/>
  <c r="K51" i="9"/>
  <c r="L51" i="9" s="1"/>
  <c r="P137" i="9"/>
  <c r="Q137" i="9"/>
  <c r="S137" i="9" s="1"/>
  <c r="T137" i="9" s="1"/>
  <c r="U137" i="9" s="1"/>
  <c r="M373" i="9"/>
  <c r="O373" i="9" s="1"/>
  <c r="K373" i="9"/>
  <c r="L373" i="9" s="1"/>
  <c r="K498" i="9"/>
  <c r="L498" i="9" s="1"/>
  <c r="M498" i="9"/>
  <c r="O498" i="9" s="1"/>
  <c r="M441" i="9"/>
  <c r="O441" i="9" s="1"/>
  <c r="K441" i="9"/>
  <c r="L441" i="9" s="1"/>
  <c r="M379" i="9"/>
  <c r="O379" i="9" s="1"/>
  <c r="K379" i="9"/>
  <c r="L379" i="9" s="1"/>
  <c r="M339" i="9"/>
  <c r="O339" i="9" s="1"/>
  <c r="K339" i="9"/>
  <c r="L339" i="9" s="1"/>
  <c r="K279" i="9"/>
  <c r="L279" i="9" s="1"/>
  <c r="M279" i="9"/>
  <c r="O279" i="9" s="1"/>
  <c r="M259" i="9"/>
  <c r="O259" i="9" s="1"/>
  <c r="K259" i="9"/>
  <c r="L259" i="9" s="1"/>
  <c r="M346" i="9"/>
  <c r="O346" i="9" s="1"/>
  <c r="K346" i="9"/>
  <c r="L346" i="9" s="1"/>
  <c r="M390" i="9"/>
  <c r="O390" i="9" s="1"/>
  <c r="K390" i="9"/>
  <c r="L390" i="9" s="1"/>
  <c r="K505" i="9"/>
  <c r="L505" i="9" s="1"/>
  <c r="M505" i="9"/>
  <c r="O505" i="9" s="1"/>
  <c r="Q460" i="9"/>
  <c r="S460" i="9" s="1"/>
  <c r="T460" i="9" s="1"/>
  <c r="U460" i="9" s="1"/>
  <c r="P460" i="9"/>
  <c r="M197" i="9"/>
  <c r="O197" i="9" s="1"/>
  <c r="K197" i="9"/>
  <c r="L197" i="9" s="1"/>
  <c r="K169" i="9"/>
  <c r="L169" i="9" s="1"/>
  <c r="M169" i="9"/>
  <c r="O169" i="9" s="1"/>
  <c r="K362" i="9"/>
  <c r="L362" i="9" s="1"/>
  <c r="M362" i="9"/>
  <c r="O362" i="9" s="1"/>
  <c r="M261" i="9"/>
  <c r="O261" i="9" s="1"/>
  <c r="K261" i="9"/>
  <c r="L261" i="9" s="1"/>
  <c r="Q342" i="9"/>
  <c r="S342" i="9" s="1"/>
  <c r="T342" i="9" s="1"/>
  <c r="U342" i="9" s="1"/>
  <c r="P342" i="9"/>
  <c r="K92" i="9"/>
  <c r="L92" i="9" s="1"/>
  <c r="M92" i="9"/>
  <c r="O92" i="9" s="1"/>
  <c r="M293" i="9"/>
  <c r="O293" i="9" s="1"/>
  <c r="K293" i="9"/>
  <c r="L293" i="9" s="1"/>
  <c r="P59" i="9"/>
  <c r="Q59" i="9"/>
  <c r="S59" i="9" s="1"/>
  <c r="T59" i="9" s="1"/>
  <c r="U59" i="9" s="1"/>
  <c r="P272" i="9"/>
  <c r="Q272" i="9"/>
  <c r="S272" i="9" s="1"/>
  <c r="T272" i="9" s="1"/>
  <c r="U272" i="9" s="1"/>
  <c r="K217" i="9"/>
  <c r="L217" i="9" s="1"/>
  <c r="M217" i="9"/>
  <c r="O217" i="9" s="1"/>
  <c r="M434" i="9"/>
  <c r="O434" i="9" s="1"/>
  <c r="K434" i="9"/>
  <c r="L434" i="9" s="1"/>
  <c r="M394" i="9"/>
  <c r="O394" i="9" s="1"/>
  <c r="K394" i="9"/>
  <c r="L394" i="9" s="1"/>
  <c r="M358" i="9"/>
  <c r="O358" i="9" s="1"/>
  <c r="K358" i="9"/>
  <c r="L358" i="9" s="1"/>
  <c r="M318" i="9"/>
  <c r="O318" i="9" s="1"/>
  <c r="K318" i="9"/>
  <c r="L318" i="9" s="1"/>
  <c r="M258" i="9"/>
  <c r="O258" i="9" s="1"/>
  <c r="K258" i="9"/>
  <c r="L258" i="9" s="1"/>
  <c r="K485" i="9"/>
  <c r="L485" i="9" s="1"/>
  <c r="M485" i="9"/>
  <c r="O485" i="9" s="1"/>
  <c r="K469" i="9"/>
  <c r="L469" i="9" s="1"/>
  <c r="M469" i="9"/>
  <c r="O469" i="9" s="1"/>
  <c r="P501" i="9"/>
  <c r="Q501" i="9"/>
  <c r="S501" i="9" s="1"/>
  <c r="T501" i="9" s="1"/>
  <c r="U501" i="9" s="1"/>
  <c r="K438" i="9"/>
  <c r="L438" i="9" s="1"/>
  <c r="M438" i="9"/>
  <c r="O438" i="9" s="1"/>
  <c r="K367" i="9"/>
  <c r="L367" i="9" s="1"/>
  <c r="M367" i="9"/>
  <c r="O367" i="9" s="1"/>
  <c r="K290" i="9"/>
  <c r="L290" i="9" s="1"/>
  <c r="M290" i="9"/>
  <c r="O290" i="9" s="1"/>
  <c r="M274" i="9"/>
  <c r="O274" i="9" s="1"/>
  <c r="K274" i="9"/>
  <c r="L274" i="9" s="1"/>
  <c r="M77" i="9"/>
  <c r="O77" i="9" s="1"/>
  <c r="K77" i="9"/>
  <c r="L77" i="9" s="1"/>
  <c r="P391" i="9"/>
  <c r="Q391" i="9"/>
  <c r="S391" i="9" s="1"/>
  <c r="T391" i="9" s="1"/>
  <c r="U391" i="9" s="1"/>
  <c r="K114" i="9"/>
  <c r="L114" i="9" s="1"/>
  <c r="M114" i="9"/>
  <c r="O114" i="9" s="1"/>
  <c r="P344" i="9"/>
  <c r="Q344" i="9"/>
  <c r="S344" i="9" s="1"/>
  <c r="T344" i="9" s="1"/>
  <c r="U344" i="9" s="1"/>
  <c r="K230" i="9"/>
  <c r="L230" i="9" s="1"/>
  <c r="M230" i="9"/>
  <c r="O230" i="9" s="1"/>
  <c r="P170" i="9"/>
  <c r="Q170" i="9"/>
  <c r="S170" i="9" s="1"/>
  <c r="T170" i="9" s="1"/>
  <c r="U170" i="9" s="1"/>
  <c r="P228" i="9"/>
  <c r="Q228" i="9"/>
  <c r="S228" i="9" s="1"/>
  <c r="T228" i="9" s="1"/>
  <c r="U228" i="9" s="1"/>
  <c r="K150" i="9"/>
  <c r="L150" i="9" s="1"/>
  <c r="M150" i="9"/>
  <c r="O150" i="9" s="1"/>
  <c r="M426" i="9"/>
  <c r="O426" i="9" s="1"/>
  <c r="K426" i="9"/>
  <c r="L426" i="9" s="1"/>
  <c r="M428" i="9"/>
  <c r="O428" i="9" s="1"/>
  <c r="K428" i="9"/>
  <c r="L428" i="9" s="1"/>
  <c r="M179" i="9"/>
  <c r="O179" i="9" s="1"/>
  <c r="K179" i="9"/>
  <c r="L179" i="9" s="1"/>
  <c r="K109" i="9"/>
  <c r="L109" i="9" s="1"/>
  <c r="M109" i="9"/>
  <c r="O109" i="9" s="1"/>
  <c r="P439" i="9"/>
  <c r="Q439" i="9"/>
  <c r="S439" i="9" s="1"/>
  <c r="T439" i="9" s="1"/>
  <c r="U439" i="9" s="1"/>
  <c r="M371" i="9"/>
  <c r="O371" i="9" s="1"/>
  <c r="K371" i="9"/>
  <c r="L371" i="9" s="1"/>
  <c r="P210" i="9"/>
  <c r="Q210" i="9"/>
  <c r="S210" i="9" s="1"/>
  <c r="T210" i="9" s="1"/>
  <c r="U210" i="9" s="1"/>
  <c r="P148" i="9"/>
  <c r="Q148" i="9"/>
  <c r="S148" i="9" s="1"/>
  <c r="T148" i="9" s="1"/>
  <c r="U148" i="9" s="1"/>
  <c r="K110" i="9"/>
  <c r="L110" i="9" s="1"/>
  <c r="M110" i="9"/>
  <c r="O110" i="9" s="1"/>
  <c r="K463" i="9"/>
  <c r="L463" i="9" s="1"/>
  <c r="M463" i="9"/>
  <c r="O463" i="9" s="1"/>
  <c r="M433" i="9"/>
  <c r="O433" i="9" s="1"/>
  <c r="K433" i="9"/>
  <c r="L433" i="9" s="1"/>
  <c r="M413" i="9"/>
  <c r="O413" i="9" s="1"/>
  <c r="K413" i="9"/>
  <c r="L413" i="9" s="1"/>
  <c r="M393" i="9"/>
  <c r="O393" i="9" s="1"/>
  <c r="K393" i="9"/>
  <c r="L393" i="9" s="1"/>
  <c r="Q479" i="9"/>
  <c r="S479" i="9" s="1"/>
  <c r="T479" i="9" s="1"/>
  <c r="U479" i="9" s="1"/>
  <c r="P479" i="9"/>
  <c r="M451" i="9"/>
  <c r="O451" i="9" s="1"/>
  <c r="K451" i="9"/>
  <c r="L451" i="9" s="1"/>
  <c r="M404" i="9"/>
  <c r="O404" i="9" s="1"/>
  <c r="K404" i="9"/>
  <c r="L404" i="9" s="1"/>
  <c r="M401" i="9"/>
  <c r="O401" i="9" s="1"/>
  <c r="K401" i="9"/>
  <c r="L401" i="9" s="1"/>
  <c r="M377" i="9"/>
  <c r="O377" i="9" s="1"/>
  <c r="K377" i="9"/>
  <c r="L377" i="9" s="1"/>
  <c r="M357" i="9"/>
  <c r="O357" i="9" s="1"/>
  <c r="K357" i="9"/>
  <c r="L357" i="9" s="1"/>
  <c r="M337" i="9"/>
  <c r="O337" i="9" s="1"/>
  <c r="K337" i="9"/>
  <c r="L337" i="9" s="1"/>
  <c r="M317" i="9"/>
  <c r="O317" i="9" s="1"/>
  <c r="K317" i="9"/>
  <c r="L317" i="9" s="1"/>
  <c r="M297" i="9"/>
  <c r="O297" i="9" s="1"/>
  <c r="K297" i="9"/>
  <c r="L297" i="9" s="1"/>
  <c r="M277" i="9"/>
  <c r="O277" i="9" s="1"/>
  <c r="K277" i="9"/>
  <c r="L277" i="9" s="1"/>
  <c r="M257" i="9"/>
  <c r="O257" i="9" s="1"/>
  <c r="K257" i="9"/>
  <c r="L257" i="9" s="1"/>
  <c r="M492" i="9"/>
  <c r="O492" i="9" s="1"/>
  <c r="K492" i="9"/>
  <c r="L492" i="9" s="1"/>
  <c r="K491" i="9"/>
  <c r="L491" i="9" s="1"/>
  <c r="M491" i="9"/>
  <c r="O491" i="9" s="1"/>
  <c r="M482" i="9"/>
  <c r="O482" i="9" s="1"/>
  <c r="K482" i="9"/>
  <c r="L482" i="9" s="1"/>
  <c r="M309" i="9"/>
  <c r="O309" i="9" s="1"/>
  <c r="K309" i="9"/>
  <c r="L309" i="9" s="1"/>
  <c r="M306" i="9"/>
  <c r="O306" i="9" s="1"/>
  <c r="K306" i="9"/>
  <c r="L306" i="9" s="1"/>
  <c r="K244" i="9"/>
  <c r="L244" i="9" s="1"/>
  <c r="M244" i="9"/>
  <c r="O244" i="9" s="1"/>
  <c r="M224" i="9"/>
  <c r="O224" i="9" s="1"/>
  <c r="K224" i="9"/>
  <c r="L224" i="9" s="1"/>
  <c r="K204" i="9"/>
  <c r="L204" i="9" s="1"/>
  <c r="M204" i="9"/>
  <c r="O204" i="9" s="1"/>
  <c r="M184" i="9"/>
  <c r="O184" i="9" s="1"/>
  <c r="K184" i="9"/>
  <c r="L184" i="9" s="1"/>
  <c r="K164" i="9"/>
  <c r="L164" i="9" s="1"/>
  <c r="M164" i="9"/>
  <c r="O164" i="9" s="1"/>
  <c r="M144" i="9"/>
  <c r="O144" i="9" s="1"/>
  <c r="K144" i="9"/>
  <c r="L144" i="9" s="1"/>
  <c r="K124" i="9"/>
  <c r="L124" i="9" s="1"/>
  <c r="M124" i="9"/>
  <c r="O124" i="9" s="1"/>
  <c r="M104" i="9"/>
  <c r="O104" i="9" s="1"/>
  <c r="K104" i="9"/>
  <c r="L104" i="9" s="1"/>
  <c r="K84" i="9"/>
  <c r="L84" i="9" s="1"/>
  <c r="M84" i="9"/>
  <c r="O84" i="9" s="1"/>
  <c r="M64" i="9"/>
  <c r="O64" i="9" s="1"/>
  <c r="K64" i="9"/>
  <c r="L64" i="9" s="1"/>
  <c r="K24" i="9"/>
  <c r="M473" i="9"/>
  <c r="O473" i="9" s="1"/>
  <c r="K473" i="9"/>
  <c r="L473" i="9" s="1"/>
  <c r="M475" i="9"/>
  <c r="O475" i="9" s="1"/>
  <c r="K475" i="9"/>
  <c r="L475" i="9" s="1"/>
  <c r="K449" i="9"/>
  <c r="L449" i="9" s="1"/>
  <c r="M449" i="9"/>
  <c r="O449" i="9" s="1"/>
  <c r="Q458" i="9"/>
  <c r="S458" i="9" s="1"/>
  <c r="T458" i="9" s="1"/>
  <c r="U458" i="9" s="1"/>
  <c r="P458" i="9"/>
  <c r="K436" i="9"/>
  <c r="L436" i="9" s="1"/>
  <c r="M436" i="9"/>
  <c r="O436" i="9" s="1"/>
  <c r="K440" i="9"/>
  <c r="L440" i="9" s="1"/>
  <c r="M440" i="9"/>
  <c r="O440" i="9" s="1"/>
  <c r="M409" i="9"/>
  <c r="O409" i="9" s="1"/>
  <c r="K409" i="9"/>
  <c r="L409" i="9" s="1"/>
  <c r="M388" i="9"/>
  <c r="O388" i="9" s="1"/>
  <c r="K388" i="9"/>
  <c r="L388" i="9" s="1"/>
  <c r="K504" i="9"/>
  <c r="L504" i="9" s="1"/>
  <c r="M504" i="9"/>
  <c r="O504" i="9" s="1"/>
  <c r="K502" i="9"/>
  <c r="L502" i="9" s="1"/>
  <c r="M502" i="9"/>
  <c r="O502" i="9" s="1"/>
  <c r="K397" i="9"/>
  <c r="L397" i="9" s="1"/>
  <c r="M397" i="9"/>
  <c r="O397" i="9" s="1"/>
  <c r="M366" i="9"/>
  <c r="O366" i="9" s="1"/>
  <c r="K366" i="9"/>
  <c r="L366" i="9" s="1"/>
  <c r="K327" i="9"/>
  <c r="L327" i="9" s="1"/>
  <c r="M327" i="9"/>
  <c r="O327" i="9" s="1"/>
  <c r="K321" i="9"/>
  <c r="L321" i="9" s="1"/>
  <c r="M321" i="9"/>
  <c r="O321" i="9" s="1"/>
  <c r="K250" i="9"/>
  <c r="L250" i="9" s="1"/>
  <c r="M250" i="9"/>
  <c r="O250" i="9" s="1"/>
  <c r="K195" i="9"/>
  <c r="L195" i="9" s="1"/>
  <c r="M195" i="9"/>
  <c r="O195" i="9" s="1"/>
  <c r="M117" i="9"/>
  <c r="O117" i="9" s="1"/>
  <c r="K117" i="9"/>
  <c r="L117" i="9" s="1"/>
  <c r="K89" i="9"/>
  <c r="L89" i="9" s="1"/>
  <c r="M89" i="9"/>
  <c r="O89" i="9" s="1"/>
  <c r="K35" i="9"/>
  <c r="L35" i="9" s="1"/>
  <c r="M35" i="9"/>
  <c r="O35" i="9" s="1"/>
  <c r="K396" i="9"/>
  <c r="L396" i="9" s="1"/>
  <c r="M396" i="9"/>
  <c r="O396" i="9" s="1"/>
  <c r="K400" i="9"/>
  <c r="L400" i="9" s="1"/>
  <c r="M400" i="9"/>
  <c r="O400" i="9" s="1"/>
  <c r="M341" i="9"/>
  <c r="O341" i="9" s="1"/>
  <c r="K341" i="9"/>
  <c r="L341" i="9" s="1"/>
  <c r="K345" i="9"/>
  <c r="L345" i="9" s="1"/>
  <c r="M345" i="9"/>
  <c r="O345" i="9" s="1"/>
  <c r="K324" i="9"/>
  <c r="L324" i="9" s="1"/>
  <c r="M324" i="9"/>
  <c r="O324" i="9" s="1"/>
  <c r="K323" i="9"/>
  <c r="L323" i="9" s="1"/>
  <c r="M323" i="9"/>
  <c r="O323" i="9" s="1"/>
  <c r="Q316" i="9"/>
  <c r="S316" i="9" s="1"/>
  <c r="T316" i="9" s="1"/>
  <c r="U316" i="9" s="1"/>
  <c r="P316" i="9"/>
  <c r="K282" i="9"/>
  <c r="L282" i="9" s="1"/>
  <c r="M282" i="9"/>
  <c r="O282" i="9" s="1"/>
  <c r="K263" i="9"/>
  <c r="L263" i="9" s="1"/>
  <c r="M263" i="9"/>
  <c r="O263" i="9" s="1"/>
  <c r="K229" i="9"/>
  <c r="L229" i="9" s="1"/>
  <c r="M229" i="9"/>
  <c r="O229" i="9" s="1"/>
  <c r="K173" i="9"/>
  <c r="L173" i="9" s="1"/>
  <c r="M173" i="9"/>
  <c r="O173" i="9" s="1"/>
  <c r="Q368" i="9"/>
  <c r="S368" i="9" s="1"/>
  <c r="T368" i="9" s="1"/>
  <c r="U368" i="9" s="1"/>
  <c r="P368" i="9"/>
  <c r="M335" i="9"/>
  <c r="O335" i="9" s="1"/>
  <c r="K335" i="9"/>
  <c r="L335" i="9" s="1"/>
  <c r="P246" i="9"/>
  <c r="Q246" i="9"/>
  <c r="S246" i="9" s="1"/>
  <c r="T246" i="9" s="1"/>
  <c r="U246" i="9" s="1"/>
  <c r="M186" i="9"/>
  <c r="O186" i="9" s="1"/>
  <c r="K186" i="9"/>
  <c r="L186" i="9" s="1"/>
  <c r="K190" i="9"/>
  <c r="L190" i="9" s="1"/>
  <c r="M190" i="9"/>
  <c r="O190" i="9" s="1"/>
  <c r="Q160" i="9"/>
  <c r="S160" i="9" s="1"/>
  <c r="T160" i="9" s="1"/>
  <c r="U160" i="9" s="1"/>
  <c r="P160" i="9"/>
  <c r="K149" i="9"/>
  <c r="L149" i="9" s="1"/>
  <c r="M149" i="9"/>
  <c r="O149" i="9" s="1"/>
  <c r="K93" i="9"/>
  <c r="L93" i="9" s="1"/>
  <c r="M93" i="9"/>
  <c r="O93" i="9" s="1"/>
  <c r="P311" i="9"/>
  <c r="Q311" i="9"/>
  <c r="S311" i="9" s="1"/>
  <c r="T311" i="9" s="1"/>
  <c r="U311" i="9" s="1"/>
  <c r="M427" i="9"/>
  <c r="O427" i="9" s="1"/>
  <c r="K427" i="9"/>
  <c r="L427" i="9" s="1"/>
  <c r="K419" i="9"/>
  <c r="L419" i="9" s="1"/>
  <c r="M419" i="9"/>
  <c r="O419" i="9" s="1"/>
  <c r="K420" i="9"/>
  <c r="L420" i="9" s="1"/>
  <c r="M420" i="9"/>
  <c r="O420" i="9" s="1"/>
  <c r="K418" i="9"/>
  <c r="L418" i="9" s="1"/>
  <c r="M418" i="9"/>
  <c r="O418" i="9" s="1"/>
  <c r="Q328" i="9"/>
  <c r="S328" i="9" s="1"/>
  <c r="T328" i="9" s="1"/>
  <c r="U328" i="9" s="1"/>
  <c r="P328" i="9"/>
  <c r="M292" i="9"/>
  <c r="O292" i="9" s="1"/>
  <c r="K292" i="9"/>
  <c r="L292" i="9" s="1"/>
  <c r="M295" i="9"/>
  <c r="O295" i="9" s="1"/>
  <c r="K295" i="9"/>
  <c r="L295" i="9" s="1"/>
  <c r="M214" i="9"/>
  <c r="O214" i="9" s="1"/>
  <c r="K214" i="9"/>
  <c r="L214" i="9" s="1"/>
  <c r="K212" i="9"/>
  <c r="L212" i="9" s="1"/>
  <c r="M212" i="9"/>
  <c r="O212" i="9" s="1"/>
  <c r="K177" i="9"/>
  <c r="L177" i="9" s="1"/>
  <c r="M177" i="9"/>
  <c r="O177" i="9" s="1"/>
  <c r="Q141" i="9"/>
  <c r="S141" i="9" s="1"/>
  <c r="T141" i="9" s="1"/>
  <c r="U141" i="9" s="1"/>
  <c r="P141" i="9"/>
  <c r="M135" i="9"/>
  <c r="O135" i="9" s="1"/>
  <c r="K135" i="9"/>
  <c r="L135" i="9" s="1"/>
  <c r="M134" i="9"/>
  <c r="O134" i="9" s="1"/>
  <c r="K134" i="9"/>
  <c r="L134" i="9" s="1"/>
  <c r="K132" i="9"/>
  <c r="L132" i="9" s="1"/>
  <c r="M132" i="9"/>
  <c r="O132" i="9" s="1"/>
  <c r="P126" i="9"/>
  <c r="Q126" i="9"/>
  <c r="S126" i="9" s="1"/>
  <c r="T126" i="9" s="1"/>
  <c r="U126" i="9" s="1"/>
  <c r="K69" i="9"/>
  <c r="L69" i="9" s="1"/>
  <c r="M69" i="9"/>
  <c r="O69" i="9" s="1"/>
  <c r="M58" i="9"/>
  <c r="O58" i="9" s="1"/>
  <c r="K58" i="9"/>
  <c r="L58" i="9" s="1"/>
  <c r="M56" i="9"/>
  <c r="O56" i="9" s="1"/>
  <c r="K56" i="9"/>
  <c r="L56" i="9" s="1"/>
  <c r="K52" i="9"/>
  <c r="L52" i="9" s="1"/>
  <c r="M52" i="9"/>
  <c r="O52" i="9" s="1"/>
  <c r="P402" i="9"/>
  <c r="Q402" i="9"/>
  <c r="S402" i="9" s="1"/>
  <c r="T402" i="9" s="1"/>
  <c r="U402" i="9" s="1"/>
  <c r="P252" i="9"/>
  <c r="Q252" i="9"/>
  <c r="S252" i="9" s="1"/>
  <c r="T252" i="9" s="1"/>
  <c r="U252" i="9" s="1"/>
  <c r="P189" i="9"/>
  <c r="Q189" i="9"/>
  <c r="S189" i="9" s="1"/>
  <c r="T189" i="9" s="1"/>
  <c r="U189" i="9" s="1"/>
  <c r="M178" i="9"/>
  <c r="O178" i="9" s="1"/>
  <c r="K178" i="9"/>
  <c r="L178" i="9" s="1"/>
  <c r="M176" i="9"/>
  <c r="O176" i="9" s="1"/>
  <c r="K176" i="9"/>
  <c r="L176" i="9" s="1"/>
  <c r="M138" i="9"/>
  <c r="O138" i="9" s="1"/>
  <c r="K138" i="9"/>
  <c r="L138" i="9" s="1"/>
  <c r="M136" i="9"/>
  <c r="O136" i="9" s="1"/>
  <c r="K136" i="9"/>
  <c r="L136" i="9" s="1"/>
  <c r="Q329" i="9"/>
  <c r="S329" i="9" s="1"/>
  <c r="T329" i="9" s="1"/>
  <c r="U329" i="9" s="1"/>
  <c r="P329" i="9"/>
  <c r="P275" i="9"/>
  <c r="Q275" i="9"/>
  <c r="S275" i="9" s="1"/>
  <c r="T275" i="9" s="1"/>
  <c r="U275" i="9" s="1"/>
  <c r="M218" i="9"/>
  <c r="O218" i="9" s="1"/>
  <c r="K218" i="9"/>
  <c r="L218" i="9" s="1"/>
  <c r="M216" i="9"/>
  <c r="O216" i="9" s="1"/>
  <c r="K216" i="9"/>
  <c r="L216" i="9" s="1"/>
  <c r="P206" i="9"/>
  <c r="Q206" i="9"/>
  <c r="S206" i="9" s="1"/>
  <c r="T206" i="9" s="1"/>
  <c r="U206" i="9" s="1"/>
  <c r="P57" i="9"/>
  <c r="Q57" i="9"/>
  <c r="S57" i="9" s="1"/>
  <c r="T57" i="9" s="1"/>
  <c r="U57" i="9" s="1"/>
  <c r="K425" i="9"/>
  <c r="L425" i="9" s="1"/>
  <c r="M425" i="9"/>
  <c r="O425" i="9" s="1"/>
  <c r="P411" i="9"/>
  <c r="Q411" i="9"/>
  <c r="S411" i="9" s="1"/>
  <c r="T411" i="9" s="1"/>
  <c r="U411" i="9" s="1"/>
  <c r="M381" i="9"/>
  <c r="O381" i="9" s="1"/>
  <c r="K381" i="9"/>
  <c r="L381" i="9" s="1"/>
  <c r="M99" i="9"/>
  <c r="O99" i="9" s="1"/>
  <c r="K99" i="9"/>
  <c r="L99" i="9" s="1"/>
  <c r="Q492" i="4"/>
  <c r="S492" i="4" s="1"/>
  <c r="T492" i="4" s="1"/>
  <c r="U492" i="4" s="1"/>
  <c r="P492" i="4"/>
  <c r="Q462" i="4"/>
  <c r="S462" i="4" s="1"/>
  <c r="T462" i="4" s="1"/>
  <c r="U462" i="4" s="1"/>
  <c r="P452" i="4"/>
  <c r="Q452" i="4"/>
  <c r="S452" i="4" s="1"/>
  <c r="T452" i="4" s="1"/>
  <c r="U452" i="4" s="1"/>
  <c r="Q402" i="4"/>
  <c r="S402" i="4" s="1"/>
  <c r="T402" i="4" s="1"/>
  <c r="U402" i="4" s="1"/>
  <c r="P377" i="4"/>
  <c r="P366" i="4"/>
  <c r="Q366" i="4"/>
  <c r="S366" i="4" s="1"/>
  <c r="T366" i="4" s="1"/>
  <c r="U366" i="4" s="1"/>
  <c r="P342" i="4"/>
  <c r="Q312" i="4"/>
  <c r="S312" i="4" s="1"/>
  <c r="T312" i="4" s="1"/>
  <c r="U312" i="4" s="1"/>
  <c r="Q252" i="4"/>
  <c r="S252" i="4" s="1"/>
  <c r="T252" i="4" s="1"/>
  <c r="U252" i="4" s="1"/>
  <c r="P252" i="4"/>
  <c r="P256" i="4"/>
  <c r="Q256" i="4"/>
  <c r="S256" i="4" s="1"/>
  <c r="T256" i="4" s="1"/>
  <c r="U256" i="4" s="1"/>
  <c r="P232" i="4"/>
  <c r="P212" i="4"/>
  <c r="Q407" i="4" l="1"/>
  <c r="S407" i="4" s="1"/>
  <c r="T407" i="4" s="1"/>
  <c r="U407" i="4" s="1"/>
  <c r="Q476" i="4"/>
  <c r="S476" i="4" s="1"/>
  <c r="T476" i="4" s="1"/>
  <c r="U476" i="4" s="1"/>
  <c r="Q496" i="4"/>
  <c r="S496" i="4" s="1"/>
  <c r="T496" i="4" s="1"/>
  <c r="U496" i="4" s="1"/>
  <c r="Q216" i="4"/>
  <c r="S216" i="4" s="1"/>
  <c r="T216" i="4" s="1"/>
  <c r="U216" i="4" s="1"/>
  <c r="P352" i="4"/>
  <c r="P382" i="4"/>
  <c r="P323" i="4"/>
  <c r="Q206" i="4"/>
  <c r="S206" i="4" s="1"/>
  <c r="T206" i="4" s="1"/>
  <c r="U206" i="4" s="1"/>
  <c r="Q236" i="4"/>
  <c r="S236" i="4" s="1"/>
  <c r="T236" i="4" s="1"/>
  <c r="U236" i="4" s="1"/>
  <c r="Q346" i="4"/>
  <c r="S346" i="4" s="1"/>
  <c r="T346" i="4" s="1"/>
  <c r="U346" i="4" s="1"/>
  <c r="Q362" i="4"/>
  <c r="S362" i="4" s="1"/>
  <c r="T362" i="4" s="1"/>
  <c r="U362" i="4" s="1"/>
  <c r="P447" i="4"/>
  <c r="P155" i="4"/>
  <c r="K42" i="9"/>
  <c r="K45" i="9"/>
  <c r="W42" i="9"/>
  <c r="K41" i="9"/>
  <c r="L40" i="9"/>
  <c r="M40" i="9" s="1"/>
  <c r="O40" i="9" s="1"/>
  <c r="L39" i="9"/>
  <c r="M39" i="9" s="1"/>
  <c r="L38" i="9"/>
  <c r="M38" i="9" s="1"/>
  <c r="L36" i="9"/>
  <c r="M36" i="9" s="1"/>
  <c r="K31" i="9"/>
  <c r="K32" i="9"/>
  <c r="K30" i="9"/>
  <c r="L30" i="9" s="1"/>
  <c r="M30" i="9" s="1"/>
  <c r="K29" i="9"/>
  <c r="K28" i="9"/>
  <c r="K27" i="9"/>
  <c r="K21" i="9"/>
  <c r="K25" i="9"/>
  <c r="L25" i="9" s="1"/>
  <c r="M25" i="9" s="1"/>
  <c r="O25" i="9" s="1"/>
  <c r="K19" i="9"/>
  <c r="L19" i="9" s="1"/>
  <c r="M19" i="9" s="1"/>
  <c r="K14" i="9"/>
  <c r="K15" i="9"/>
  <c r="K11" i="9"/>
  <c r="K13" i="9"/>
  <c r="W32" i="9"/>
  <c r="W27" i="9"/>
  <c r="W22" i="9"/>
  <c r="X173" i="6"/>
  <c r="AE173" i="6" s="1"/>
  <c r="I36" i="11"/>
  <c r="X158" i="6"/>
  <c r="I35" i="11" s="1"/>
  <c r="X138" i="6"/>
  <c r="I33" i="11"/>
  <c r="X143" i="6"/>
  <c r="I32" i="11" s="1"/>
  <c r="X153" i="6"/>
  <c r="X133" i="6"/>
  <c r="I30" i="11" s="1"/>
  <c r="Q488" i="4"/>
  <c r="S488" i="4" s="1"/>
  <c r="T488" i="4" s="1"/>
  <c r="U488" i="4" s="1"/>
  <c r="Q490" i="4"/>
  <c r="S490" i="4" s="1"/>
  <c r="T490" i="4" s="1"/>
  <c r="U490" i="4" s="1"/>
  <c r="Q278" i="4"/>
  <c r="S278" i="4" s="1"/>
  <c r="T278" i="4" s="1"/>
  <c r="U278" i="4" s="1"/>
  <c r="Q267" i="4"/>
  <c r="S267" i="4" s="1"/>
  <c r="T267" i="4" s="1"/>
  <c r="U267" i="4" s="1"/>
  <c r="Q326" i="4"/>
  <c r="S326" i="4" s="1"/>
  <c r="T326" i="4" s="1"/>
  <c r="U326" i="4" s="1"/>
  <c r="P437" i="4"/>
  <c r="P457" i="4"/>
  <c r="P215" i="4"/>
  <c r="W17" i="9"/>
  <c r="K174" i="4"/>
  <c r="K173" i="4"/>
  <c r="K154" i="4"/>
  <c r="W177" i="4"/>
  <c r="W172" i="4"/>
  <c r="W167" i="4"/>
  <c r="W162" i="4"/>
  <c r="W157" i="4"/>
  <c r="W153" i="4"/>
  <c r="W152" i="4"/>
  <c r="W147" i="4"/>
  <c r="W142" i="4"/>
  <c r="P222" i="4"/>
  <c r="P356" i="4"/>
  <c r="W7" i="9"/>
  <c r="W12" i="9"/>
  <c r="L16" i="9"/>
  <c r="M16" i="9" s="1"/>
  <c r="L10" i="9"/>
  <c r="M10" i="9" s="1"/>
  <c r="O10" i="9" s="1"/>
  <c r="P10" i="9" s="1"/>
  <c r="K9" i="9"/>
  <c r="K8" i="9"/>
  <c r="Q472" i="4"/>
  <c r="S472" i="4" s="1"/>
  <c r="T472" i="4" s="1"/>
  <c r="U472" i="4" s="1"/>
  <c r="Q417" i="4"/>
  <c r="S417" i="4" s="1"/>
  <c r="T417" i="4" s="1"/>
  <c r="U417" i="4" s="1"/>
  <c r="Q422" i="4"/>
  <c r="S422" i="4" s="1"/>
  <c r="T422" i="4" s="1"/>
  <c r="U422" i="4" s="1"/>
  <c r="P397" i="4"/>
  <c r="P332" i="4"/>
  <c r="P277" i="4"/>
  <c r="P282" i="4"/>
  <c r="Q247" i="4"/>
  <c r="S247" i="4" s="1"/>
  <c r="T247" i="4" s="1"/>
  <c r="U247" i="4" s="1"/>
  <c r="Q242" i="4"/>
  <c r="S242" i="4" s="1"/>
  <c r="T242" i="4" s="1"/>
  <c r="U242" i="4" s="1"/>
  <c r="K198" i="4"/>
  <c r="P317" i="4"/>
  <c r="P337" i="4"/>
  <c r="Q302" i="4"/>
  <c r="S302" i="4" s="1"/>
  <c r="T302" i="4" s="1"/>
  <c r="U302" i="4" s="1"/>
  <c r="Q322" i="4"/>
  <c r="S322" i="4" s="1"/>
  <c r="T322" i="4" s="1"/>
  <c r="U322" i="4" s="1"/>
  <c r="Q175" i="4"/>
  <c r="S175" i="4" s="1"/>
  <c r="T175" i="4" s="1"/>
  <c r="U175" i="4" s="1"/>
  <c r="Q502" i="4"/>
  <c r="S502" i="4" s="1"/>
  <c r="T502" i="4" s="1"/>
  <c r="U502" i="4" s="1"/>
  <c r="Q387" i="4"/>
  <c r="S387" i="4" s="1"/>
  <c r="T387" i="4" s="1"/>
  <c r="U387" i="4" s="1"/>
  <c r="Q307" i="4"/>
  <c r="S307" i="4" s="1"/>
  <c r="T307" i="4" s="1"/>
  <c r="U307" i="4" s="1"/>
  <c r="K156" i="4"/>
  <c r="P297" i="4"/>
  <c r="P482" i="4"/>
  <c r="P442" i="4"/>
  <c r="K170" i="4"/>
  <c r="K205" i="4"/>
  <c r="K204" i="4"/>
  <c r="K203" i="4"/>
  <c r="K202" i="4"/>
  <c r="K197" i="4"/>
  <c r="K195" i="4"/>
  <c r="K193" i="4"/>
  <c r="K194" i="4"/>
  <c r="K192" i="4"/>
  <c r="K190" i="4"/>
  <c r="K189" i="4"/>
  <c r="K187" i="4"/>
  <c r="K188" i="4"/>
  <c r="K181" i="4"/>
  <c r="K184" i="4"/>
  <c r="K183" i="4"/>
  <c r="K182" i="4"/>
  <c r="K179" i="4"/>
  <c r="K180" i="4"/>
  <c r="K178" i="4"/>
  <c r="K177" i="4"/>
  <c r="K176" i="4"/>
  <c r="K172" i="4"/>
  <c r="K165" i="4"/>
  <c r="K169" i="4"/>
  <c r="K166" i="4"/>
  <c r="K167" i="4"/>
  <c r="K163" i="4"/>
  <c r="K164" i="4"/>
  <c r="K162" i="4"/>
  <c r="K160" i="4"/>
  <c r="K157" i="4"/>
  <c r="K158" i="4"/>
  <c r="K151" i="4"/>
  <c r="K152" i="4"/>
  <c r="K150" i="4"/>
  <c r="K149" i="4"/>
  <c r="K148" i="4"/>
  <c r="K147" i="4"/>
  <c r="K145" i="4"/>
  <c r="K144" i="4"/>
  <c r="K141" i="4"/>
  <c r="K142" i="4"/>
  <c r="Q426" i="4"/>
  <c r="S426" i="4" s="1"/>
  <c r="T426" i="4" s="1"/>
  <c r="U426" i="4" s="1"/>
  <c r="Q466" i="4"/>
  <c r="S466" i="4" s="1"/>
  <c r="T466" i="4" s="1"/>
  <c r="U466" i="4" s="1"/>
  <c r="Q486" i="4"/>
  <c r="S486" i="4" s="1"/>
  <c r="T486" i="4" s="1"/>
  <c r="U486" i="4" s="1"/>
  <c r="P432" i="4"/>
  <c r="Q388" i="4"/>
  <c r="S388" i="4" s="1"/>
  <c r="T388" i="4" s="1"/>
  <c r="U388" i="4" s="1"/>
  <c r="P388" i="4"/>
  <c r="P248" i="4"/>
  <c r="Q248" i="4"/>
  <c r="S248" i="4" s="1"/>
  <c r="T248" i="4" s="1"/>
  <c r="U248" i="4" s="1"/>
  <c r="P349" i="4"/>
  <c r="Q349" i="4"/>
  <c r="S349" i="4" s="1"/>
  <c r="T349" i="4" s="1"/>
  <c r="U349" i="4" s="1"/>
  <c r="P239" i="4"/>
  <c r="Q239" i="4"/>
  <c r="S239" i="4" s="1"/>
  <c r="T239" i="4" s="1"/>
  <c r="U239" i="4" s="1"/>
  <c r="P360" i="4"/>
  <c r="Q360" i="4"/>
  <c r="S360" i="4" s="1"/>
  <c r="T360" i="4" s="1"/>
  <c r="U360" i="4" s="1"/>
  <c r="P440" i="4"/>
  <c r="Q440" i="4"/>
  <c r="S440" i="4" s="1"/>
  <c r="T440" i="4" s="1"/>
  <c r="U440" i="4" s="1"/>
  <c r="Q253" i="4"/>
  <c r="S253" i="4" s="1"/>
  <c r="T253" i="4" s="1"/>
  <c r="U253" i="4" s="1"/>
  <c r="P253" i="4"/>
  <c r="Q270" i="4"/>
  <c r="S270" i="4" s="1"/>
  <c r="T270" i="4" s="1"/>
  <c r="U270" i="4" s="1"/>
  <c r="P270" i="4"/>
  <c r="Q410" i="4"/>
  <c r="S410" i="4" s="1"/>
  <c r="T410" i="4" s="1"/>
  <c r="U410" i="4" s="1"/>
  <c r="P410" i="4"/>
  <c r="P299" i="4"/>
  <c r="Q299" i="4"/>
  <c r="S299" i="4" s="1"/>
  <c r="T299" i="4" s="1"/>
  <c r="U299" i="4" s="1"/>
  <c r="Q399" i="4"/>
  <c r="S399" i="4" s="1"/>
  <c r="T399" i="4" s="1"/>
  <c r="U399" i="4" s="1"/>
  <c r="P399" i="4"/>
  <c r="P423" i="4"/>
  <c r="Q423" i="4"/>
  <c r="S423" i="4" s="1"/>
  <c r="T423" i="4" s="1"/>
  <c r="U423" i="4" s="1"/>
  <c r="Q354" i="4"/>
  <c r="S354" i="4" s="1"/>
  <c r="T354" i="4" s="1"/>
  <c r="U354" i="4" s="1"/>
  <c r="P354" i="4"/>
  <c r="P254" i="4"/>
  <c r="Q254" i="4"/>
  <c r="S254" i="4" s="1"/>
  <c r="T254" i="4" s="1"/>
  <c r="U254" i="4" s="1"/>
  <c r="P363" i="4"/>
  <c r="Q363" i="4"/>
  <c r="S363" i="4" s="1"/>
  <c r="T363" i="4" s="1"/>
  <c r="U363" i="4" s="1"/>
  <c r="P390" i="4"/>
  <c r="Q390" i="4"/>
  <c r="S390" i="4" s="1"/>
  <c r="T390" i="4" s="1"/>
  <c r="U390" i="4" s="1"/>
  <c r="P249" i="4"/>
  <c r="Q249" i="4"/>
  <c r="S249" i="4" s="1"/>
  <c r="T249" i="4" s="1"/>
  <c r="U249" i="4" s="1"/>
  <c r="Q429" i="4"/>
  <c r="S429" i="4" s="1"/>
  <c r="T429" i="4" s="1"/>
  <c r="U429" i="4" s="1"/>
  <c r="P429" i="4"/>
  <c r="Q279" i="4"/>
  <c r="S279" i="4" s="1"/>
  <c r="T279" i="4" s="1"/>
  <c r="U279" i="4" s="1"/>
  <c r="P279" i="4"/>
  <c r="P365" i="4"/>
  <c r="Q365" i="4"/>
  <c r="S365" i="4" s="1"/>
  <c r="T365" i="4" s="1"/>
  <c r="U365" i="4" s="1"/>
  <c r="Q209" i="4"/>
  <c r="S209" i="4" s="1"/>
  <c r="T209" i="4" s="1"/>
  <c r="U209" i="4" s="1"/>
  <c r="P209" i="4"/>
  <c r="P499" i="4"/>
  <c r="Q499" i="4"/>
  <c r="S499" i="4" s="1"/>
  <c r="T499" i="4" s="1"/>
  <c r="U499" i="4" s="1"/>
  <c r="Q450" i="4"/>
  <c r="S450" i="4" s="1"/>
  <c r="T450" i="4" s="1"/>
  <c r="U450" i="4" s="1"/>
  <c r="P450" i="4"/>
  <c r="Q298" i="4"/>
  <c r="S298" i="4" s="1"/>
  <c r="T298" i="4" s="1"/>
  <c r="U298" i="4" s="1"/>
  <c r="P298" i="4"/>
  <c r="P398" i="4"/>
  <c r="Q398" i="4"/>
  <c r="S398" i="4" s="1"/>
  <c r="T398" i="4" s="1"/>
  <c r="U398" i="4" s="1"/>
  <c r="P438" i="4"/>
  <c r="Q438" i="4"/>
  <c r="S438" i="4" s="1"/>
  <c r="T438" i="4" s="1"/>
  <c r="U438" i="4" s="1"/>
  <c r="Q234" i="4"/>
  <c r="S234" i="4" s="1"/>
  <c r="T234" i="4" s="1"/>
  <c r="U234" i="4" s="1"/>
  <c r="P234" i="4"/>
  <c r="Q493" i="4"/>
  <c r="S493" i="4" s="1"/>
  <c r="T493" i="4" s="1"/>
  <c r="U493" i="4" s="1"/>
  <c r="P493" i="4"/>
  <c r="P227" i="4"/>
  <c r="Q221" i="4"/>
  <c r="S221" i="4" s="1"/>
  <c r="T221" i="4" s="1"/>
  <c r="U221" i="4" s="1"/>
  <c r="P221" i="4"/>
  <c r="Q331" i="4"/>
  <c r="S331" i="4" s="1"/>
  <c r="T331" i="4" s="1"/>
  <c r="U331" i="4" s="1"/>
  <c r="P331" i="4"/>
  <c r="Q461" i="4"/>
  <c r="S461" i="4" s="1"/>
  <c r="T461" i="4" s="1"/>
  <c r="U461" i="4" s="1"/>
  <c r="P461" i="4"/>
  <c r="Q471" i="4"/>
  <c r="S471" i="4" s="1"/>
  <c r="T471" i="4" s="1"/>
  <c r="U471" i="4" s="1"/>
  <c r="P471" i="4"/>
  <c r="Q391" i="4"/>
  <c r="S391" i="4" s="1"/>
  <c r="T391" i="4" s="1"/>
  <c r="U391" i="4" s="1"/>
  <c r="P391" i="4"/>
  <c r="Q327" i="4"/>
  <c r="S327" i="4" s="1"/>
  <c r="T327" i="4" s="1"/>
  <c r="U327" i="4" s="1"/>
  <c r="P327" i="4"/>
  <c r="P347" i="4"/>
  <c r="Q347" i="4"/>
  <c r="S347" i="4" s="1"/>
  <c r="T347" i="4" s="1"/>
  <c r="U347" i="4" s="1"/>
  <c r="Q316" i="4"/>
  <c r="S316" i="4" s="1"/>
  <c r="T316" i="4" s="1"/>
  <c r="U316" i="4" s="1"/>
  <c r="P316" i="4"/>
  <c r="P275" i="4"/>
  <c r="Q275" i="4"/>
  <c r="S275" i="4" s="1"/>
  <c r="T275" i="4" s="1"/>
  <c r="U275" i="4" s="1"/>
  <c r="Q411" i="4"/>
  <c r="S411" i="4" s="1"/>
  <c r="T411" i="4" s="1"/>
  <c r="U411" i="4" s="1"/>
  <c r="P411" i="4"/>
  <c r="P271" i="4"/>
  <c r="Q271" i="4"/>
  <c r="S271" i="4" s="1"/>
  <c r="T271" i="4" s="1"/>
  <c r="U271" i="4" s="1"/>
  <c r="Q381" i="4"/>
  <c r="S381" i="4" s="1"/>
  <c r="T381" i="4" s="1"/>
  <c r="U381" i="4" s="1"/>
  <c r="P381" i="4"/>
  <c r="Q329" i="4"/>
  <c r="S329" i="4" s="1"/>
  <c r="T329" i="4" s="1"/>
  <c r="U329" i="4" s="1"/>
  <c r="P329" i="4"/>
  <c r="Q406" i="4"/>
  <c r="S406" i="4" s="1"/>
  <c r="T406" i="4" s="1"/>
  <c r="U406" i="4" s="1"/>
  <c r="P406" i="4"/>
  <c r="Q396" i="4"/>
  <c r="S396" i="4" s="1"/>
  <c r="T396" i="4" s="1"/>
  <c r="U396" i="4" s="1"/>
  <c r="P396" i="4"/>
  <c r="Q393" i="4"/>
  <c r="S393" i="4" s="1"/>
  <c r="T393" i="4" s="1"/>
  <c r="U393" i="4" s="1"/>
  <c r="P393" i="4"/>
  <c r="P231" i="4"/>
  <c r="Q231" i="4"/>
  <c r="S231" i="4" s="1"/>
  <c r="T231" i="4" s="1"/>
  <c r="U231" i="4" s="1"/>
  <c r="P321" i="4"/>
  <c r="Q321" i="4"/>
  <c r="S321" i="4" s="1"/>
  <c r="T321" i="4" s="1"/>
  <c r="U321" i="4" s="1"/>
  <c r="Q241" i="4"/>
  <c r="S241" i="4" s="1"/>
  <c r="T241" i="4" s="1"/>
  <c r="U241" i="4" s="1"/>
  <c r="P241" i="4"/>
  <c r="Q226" i="4"/>
  <c r="S226" i="4" s="1"/>
  <c r="T226" i="4" s="1"/>
  <c r="U226" i="4" s="1"/>
  <c r="P226" i="4"/>
  <c r="P257" i="4"/>
  <c r="Q257" i="4"/>
  <c r="S257" i="4" s="1"/>
  <c r="T257" i="4" s="1"/>
  <c r="U257" i="4" s="1"/>
  <c r="Q357" i="4"/>
  <c r="S357" i="4" s="1"/>
  <c r="T357" i="4" s="1"/>
  <c r="U357" i="4" s="1"/>
  <c r="P357" i="4"/>
  <c r="Q436" i="4"/>
  <c r="S436" i="4" s="1"/>
  <c r="T436" i="4" s="1"/>
  <c r="U436" i="4" s="1"/>
  <c r="P436" i="4"/>
  <c r="P441" i="4"/>
  <c r="Q441" i="4"/>
  <c r="S441" i="4" s="1"/>
  <c r="T441" i="4" s="1"/>
  <c r="U441" i="4" s="1"/>
  <c r="Q467" i="4"/>
  <c r="S467" i="4" s="1"/>
  <c r="T467" i="4" s="1"/>
  <c r="U467" i="4" s="1"/>
  <c r="P467" i="4"/>
  <c r="P207" i="4"/>
  <c r="Q207" i="4"/>
  <c r="S207" i="4" s="1"/>
  <c r="T207" i="4" s="1"/>
  <c r="U207" i="4" s="1"/>
  <c r="P217" i="4"/>
  <c r="Q217" i="4"/>
  <c r="S217" i="4" s="1"/>
  <c r="T217" i="4" s="1"/>
  <c r="U217" i="4" s="1"/>
  <c r="P296" i="4"/>
  <c r="Q296" i="4"/>
  <c r="S296" i="4" s="1"/>
  <c r="T296" i="4" s="1"/>
  <c r="U296" i="4" s="1"/>
  <c r="Q431" i="4"/>
  <c r="S431" i="4" s="1"/>
  <c r="T431" i="4" s="1"/>
  <c r="U431" i="4" s="1"/>
  <c r="P431" i="4"/>
  <c r="P311" i="4"/>
  <c r="Q311" i="4"/>
  <c r="S311" i="4" s="1"/>
  <c r="T311" i="4" s="1"/>
  <c r="U311" i="4" s="1"/>
  <c r="P401" i="4"/>
  <c r="Q401" i="4"/>
  <c r="S401" i="4" s="1"/>
  <c r="T401" i="4" s="1"/>
  <c r="U401" i="4" s="1"/>
  <c r="Q386" i="4"/>
  <c r="S386" i="4" s="1"/>
  <c r="T386" i="4" s="1"/>
  <c r="U386" i="4" s="1"/>
  <c r="P386" i="4"/>
  <c r="Q286" i="4"/>
  <c r="S286" i="4" s="1"/>
  <c r="T286" i="4" s="1"/>
  <c r="U286" i="4" s="1"/>
  <c r="P286" i="4"/>
  <c r="Q283" i="4"/>
  <c r="S283" i="4" s="1"/>
  <c r="T283" i="4" s="1"/>
  <c r="U283" i="4" s="1"/>
  <c r="P283" i="4"/>
  <c r="P246" i="4"/>
  <c r="Q246" i="4"/>
  <c r="S246" i="4" s="1"/>
  <c r="T246" i="4" s="1"/>
  <c r="U246" i="4" s="1"/>
  <c r="P266" i="4"/>
  <c r="Q266" i="4"/>
  <c r="S266" i="4" s="1"/>
  <c r="T266" i="4" s="1"/>
  <c r="U266" i="4" s="1"/>
  <c r="Q237" i="4"/>
  <c r="S237" i="4" s="1"/>
  <c r="T237" i="4" s="1"/>
  <c r="U237" i="4" s="1"/>
  <c r="P237" i="4"/>
  <c r="P306" i="4"/>
  <c r="Q306" i="4"/>
  <c r="S306" i="4" s="1"/>
  <c r="T306" i="4" s="1"/>
  <c r="U306" i="4" s="1"/>
  <c r="Q414" i="4"/>
  <c r="S414" i="4" s="1"/>
  <c r="T414" i="4" s="1"/>
  <c r="U414" i="4" s="1"/>
  <c r="P414" i="4"/>
  <c r="Q433" i="4"/>
  <c r="S433" i="4" s="1"/>
  <c r="T433" i="4" s="1"/>
  <c r="U433" i="4" s="1"/>
  <c r="P433" i="4"/>
  <c r="Q341" i="4"/>
  <c r="S341" i="4" s="1"/>
  <c r="T341" i="4" s="1"/>
  <c r="U341" i="4" s="1"/>
  <c r="P341" i="4"/>
  <c r="P384" i="4"/>
  <c r="Q384" i="4"/>
  <c r="S384" i="4" s="1"/>
  <c r="T384" i="4" s="1"/>
  <c r="U384" i="4" s="1"/>
  <c r="Q290" i="4"/>
  <c r="S290" i="4" s="1"/>
  <c r="T290" i="4" s="1"/>
  <c r="U290" i="4" s="1"/>
  <c r="P290" i="4"/>
  <c r="Q261" i="4"/>
  <c r="S261" i="4" s="1"/>
  <c r="T261" i="4" s="1"/>
  <c r="U261" i="4" s="1"/>
  <c r="P261" i="4"/>
  <c r="Q446" i="4"/>
  <c r="S446" i="4" s="1"/>
  <c r="T446" i="4" s="1"/>
  <c r="U446" i="4" s="1"/>
  <c r="P446" i="4"/>
  <c r="Q276" i="4"/>
  <c r="S276" i="4" s="1"/>
  <c r="T276" i="4" s="1"/>
  <c r="U276" i="4" s="1"/>
  <c r="P276" i="4"/>
  <c r="Q416" i="4"/>
  <c r="S416" i="4" s="1"/>
  <c r="T416" i="4" s="1"/>
  <c r="U416" i="4" s="1"/>
  <c r="P416" i="4"/>
  <c r="Q491" i="4"/>
  <c r="S491" i="4" s="1"/>
  <c r="T491" i="4" s="1"/>
  <c r="U491" i="4" s="1"/>
  <c r="P491" i="4"/>
  <c r="P251" i="4"/>
  <c r="Q251" i="4"/>
  <c r="S251" i="4" s="1"/>
  <c r="T251" i="4" s="1"/>
  <c r="U251" i="4" s="1"/>
  <c r="Q415" i="4"/>
  <c r="S415" i="4" s="1"/>
  <c r="T415" i="4" s="1"/>
  <c r="U415" i="4" s="1"/>
  <c r="P415" i="4"/>
  <c r="Q301" i="4"/>
  <c r="S301" i="4" s="1"/>
  <c r="T301" i="4" s="1"/>
  <c r="U301" i="4" s="1"/>
  <c r="P301" i="4"/>
  <c r="Q288" i="4"/>
  <c r="S288" i="4" s="1"/>
  <c r="T288" i="4" s="1"/>
  <c r="U288" i="4" s="1"/>
  <c r="P288" i="4"/>
  <c r="Q269" i="4"/>
  <c r="S269" i="4" s="1"/>
  <c r="T269" i="4" s="1"/>
  <c r="U269" i="4" s="1"/>
  <c r="P269" i="4"/>
  <c r="Q300" i="4"/>
  <c r="S300" i="4" s="1"/>
  <c r="T300" i="4" s="1"/>
  <c r="U300" i="4" s="1"/>
  <c r="P300" i="4"/>
  <c r="P380" i="4"/>
  <c r="Q380" i="4"/>
  <c r="S380" i="4" s="1"/>
  <c r="T380" i="4" s="1"/>
  <c r="U380" i="4" s="1"/>
  <c r="P458" i="4"/>
  <c r="Q458" i="4"/>
  <c r="S458" i="4" s="1"/>
  <c r="T458" i="4" s="1"/>
  <c r="U458" i="4" s="1"/>
  <c r="P328" i="4"/>
  <c r="Q328" i="4"/>
  <c r="S328" i="4" s="1"/>
  <c r="T328" i="4" s="1"/>
  <c r="U328" i="4" s="1"/>
  <c r="P470" i="4"/>
  <c r="Q470" i="4"/>
  <c r="S470" i="4" s="1"/>
  <c r="T470" i="4" s="1"/>
  <c r="U470" i="4" s="1"/>
  <c r="P210" i="4"/>
  <c r="Q210" i="4"/>
  <c r="S210" i="4" s="1"/>
  <c r="T210" i="4" s="1"/>
  <c r="U210" i="4" s="1"/>
  <c r="Q484" i="4"/>
  <c r="S484" i="4" s="1"/>
  <c r="T484" i="4" s="1"/>
  <c r="U484" i="4" s="1"/>
  <c r="P484" i="4"/>
  <c r="Q348" i="4"/>
  <c r="S348" i="4" s="1"/>
  <c r="T348" i="4" s="1"/>
  <c r="U348" i="4" s="1"/>
  <c r="P348" i="4"/>
  <c r="P220" i="4"/>
  <c r="Q220" i="4"/>
  <c r="S220" i="4" s="1"/>
  <c r="T220" i="4" s="1"/>
  <c r="U220" i="4" s="1"/>
  <c r="P238" i="4"/>
  <c r="Q238" i="4"/>
  <c r="S238" i="4" s="1"/>
  <c r="T238" i="4" s="1"/>
  <c r="U238" i="4" s="1"/>
  <c r="Q359" i="4"/>
  <c r="S359" i="4" s="1"/>
  <c r="T359" i="4" s="1"/>
  <c r="U359" i="4" s="1"/>
  <c r="P359" i="4"/>
  <c r="Q259" i="4"/>
  <c r="S259" i="4" s="1"/>
  <c r="T259" i="4" s="1"/>
  <c r="U259" i="4" s="1"/>
  <c r="P259" i="4"/>
  <c r="P463" i="4"/>
  <c r="Q463" i="4"/>
  <c r="S463" i="4" s="1"/>
  <c r="T463" i="4" s="1"/>
  <c r="U463" i="4" s="1"/>
  <c r="Q448" i="4"/>
  <c r="S448" i="4" s="1"/>
  <c r="T448" i="4" s="1"/>
  <c r="U448" i="4" s="1"/>
  <c r="P448" i="4"/>
  <c r="P240" i="4"/>
  <c r="Q240" i="4"/>
  <c r="S240" i="4" s="1"/>
  <c r="T240" i="4" s="1"/>
  <c r="U240" i="4" s="1"/>
  <c r="Q318" i="4"/>
  <c r="S318" i="4" s="1"/>
  <c r="T318" i="4" s="1"/>
  <c r="U318" i="4" s="1"/>
  <c r="P318" i="4"/>
  <c r="Q419" i="4"/>
  <c r="S419" i="4" s="1"/>
  <c r="T419" i="4" s="1"/>
  <c r="U419" i="4" s="1"/>
  <c r="P419" i="4"/>
  <c r="P325" i="4"/>
  <c r="Q325" i="4"/>
  <c r="S325" i="4" s="1"/>
  <c r="T325" i="4" s="1"/>
  <c r="U325" i="4" s="1"/>
  <c r="Q475" i="4"/>
  <c r="S475" i="4" s="1"/>
  <c r="T475" i="4" s="1"/>
  <c r="U475" i="4" s="1"/>
  <c r="P475" i="4"/>
  <c r="Q495" i="4"/>
  <c r="S495" i="4" s="1"/>
  <c r="T495" i="4" s="1"/>
  <c r="U495" i="4" s="1"/>
  <c r="P495" i="4"/>
  <c r="P308" i="4"/>
  <c r="Q308" i="4"/>
  <c r="S308" i="4" s="1"/>
  <c r="T308" i="4" s="1"/>
  <c r="U308" i="4" s="1"/>
  <c r="P430" i="4"/>
  <c r="Q430" i="4"/>
  <c r="S430" i="4" s="1"/>
  <c r="T430" i="4" s="1"/>
  <c r="U430" i="4" s="1"/>
  <c r="Q219" i="4"/>
  <c r="S219" i="4" s="1"/>
  <c r="T219" i="4" s="1"/>
  <c r="U219" i="4" s="1"/>
  <c r="P219" i="4"/>
  <c r="P358" i="4"/>
  <c r="Q358" i="4"/>
  <c r="S358" i="4" s="1"/>
  <c r="T358" i="4" s="1"/>
  <c r="U358" i="4" s="1"/>
  <c r="Q229" i="4"/>
  <c r="S229" i="4" s="1"/>
  <c r="T229" i="4" s="1"/>
  <c r="U229" i="4" s="1"/>
  <c r="P229" i="4"/>
  <c r="Q324" i="4"/>
  <c r="S324" i="4" s="1"/>
  <c r="T324" i="4" s="1"/>
  <c r="U324" i="4" s="1"/>
  <c r="P324" i="4"/>
  <c r="P287" i="4"/>
  <c r="Q501" i="4"/>
  <c r="S501" i="4" s="1"/>
  <c r="T501" i="4" s="1"/>
  <c r="U501" i="4" s="1"/>
  <c r="P501" i="4"/>
  <c r="Q497" i="4"/>
  <c r="S497" i="4" s="1"/>
  <c r="T497" i="4" s="1"/>
  <c r="U497" i="4" s="1"/>
  <c r="P497" i="4"/>
  <c r="Q427" i="4"/>
  <c r="S427" i="4" s="1"/>
  <c r="T427" i="4" s="1"/>
  <c r="U427" i="4" s="1"/>
  <c r="P427" i="4"/>
  <c r="Q451" i="4"/>
  <c r="S451" i="4" s="1"/>
  <c r="T451" i="4" s="1"/>
  <c r="U451" i="4" s="1"/>
  <c r="P451" i="4"/>
  <c r="P421" i="4"/>
  <c r="Q421" i="4"/>
  <c r="S421" i="4" s="1"/>
  <c r="T421" i="4" s="1"/>
  <c r="U421" i="4" s="1"/>
  <c r="P361" i="4"/>
  <c r="Q361" i="4"/>
  <c r="S361" i="4" s="1"/>
  <c r="T361" i="4" s="1"/>
  <c r="U361" i="4" s="1"/>
  <c r="Q477" i="4"/>
  <c r="S477" i="4" s="1"/>
  <c r="T477" i="4" s="1"/>
  <c r="U477" i="4" s="1"/>
  <c r="P477" i="4"/>
  <c r="Q481" i="4"/>
  <c r="S481" i="4" s="1"/>
  <c r="T481" i="4" s="1"/>
  <c r="U481" i="4" s="1"/>
  <c r="P481" i="4"/>
  <c r="Q367" i="4"/>
  <c r="S367" i="4" s="1"/>
  <c r="T367" i="4" s="1"/>
  <c r="U367" i="4" s="1"/>
  <c r="P367" i="4"/>
  <c r="Q487" i="4"/>
  <c r="S487" i="4" s="1"/>
  <c r="T487" i="4" s="1"/>
  <c r="U487" i="4" s="1"/>
  <c r="P487" i="4"/>
  <c r="P376" i="4"/>
  <c r="Q376" i="4"/>
  <c r="S376" i="4" s="1"/>
  <c r="T376" i="4" s="1"/>
  <c r="U376" i="4" s="1"/>
  <c r="Q456" i="4"/>
  <c r="S456" i="4" s="1"/>
  <c r="T456" i="4" s="1"/>
  <c r="U456" i="4" s="1"/>
  <c r="P456" i="4"/>
  <c r="P373" i="4"/>
  <c r="Q373" i="4"/>
  <c r="S373" i="4" s="1"/>
  <c r="T373" i="4" s="1"/>
  <c r="U373" i="4" s="1"/>
  <c r="Q479" i="4"/>
  <c r="S479" i="4" s="1"/>
  <c r="T479" i="4" s="1"/>
  <c r="U479" i="4" s="1"/>
  <c r="P479" i="4"/>
  <c r="P264" i="4"/>
  <c r="Q264" i="4"/>
  <c r="S264" i="4" s="1"/>
  <c r="T264" i="4" s="1"/>
  <c r="U264" i="4" s="1"/>
  <c r="P313" i="4"/>
  <c r="Q313" i="4"/>
  <c r="S313" i="4" s="1"/>
  <c r="T313" i="4" s="1"/>
  <c r="U313" i="4" s="1"/>
  <c r="P405" i="4"/>
  <c r="Q405" i="4"/>
  <c r="S405" i="4" s="1"/>
  <c r="T405" i="4" s="1"/>
  <c r="U405" i="4" s="1"/>
  <c r="Q389" i="4"/>
  <c r="S389" i="4" s="1"/>
  <c r="T389" i="4" s="1"/>
  <c r="U389" i="4" s="1"/>
  <c r="P389" i="4"/>
  <c r="Q469" i="4"/>
  <c r="S469" i="4" s="1"/>
  <c r="T469" i="4" s="1"/>
  <c r="U469" i="4" s="1"/>
  <c r="P469" i="4"/>
  <c r="Q485" i="4"/>
  <c r="S485" i="4" s="1"/>
  <c r="T485" i="4" s="1"/>
  <c r="U485" i="4" s="1"/>
  <c r="P485" i="4"/>
  <c r="Q268" i="4"/>
  <c r="S268" i="4" s="1"/>
  <c r="T268" i="4" s="1"/>
  <c r="U268" i="4" s="1"/>
  <c r="P268" i="4"/>
  <c r="P310" i="4"/>
  <c r="Q310" i="4"/>
  <c r="S310" i="4" s="1"/>
  <c r="T310" i="4" s="1"/>
  <c r="U310" i="4" s="1"/>
  <c r="P369" i="4"/>
  <c r="Q369" i="4"/>
  <c r="S369" i="4" s="1"/>
  <c r="T369" i="4" s="1"/>
  <c r="U369" i="4" s="1"/>
  <c r="P449" i="4"/>
  <c r="Q449" i="4"/>
  <c r="S449" i="4" s="1"/>
  <c r="T449" i="4" s="1"/>
  <c r="U449" i="4" s="1"/>
  <c r="P340" i="4"/>
  <c r="Q340" i="4"/>
  <c r="S340" i="4" s="1"/>
  <c r="T340" i="4" s="1"/>
  <c r="U340" i="4" s="1"/>
  <c r="P418" i="4"/>
  <c r="Q418" i="4"/>
  <c r="S418" i="4" s="1"/>
  <c r="T418" i="4" s="1"/>
  <c r="U418" i="4" s="1"/>
  <c r="P494" i="4"/>
  <c r="Q494" i="4"/>
  <c r="S494" i="4" s="1"/>
  <c r="T494" i="4" s="1"/>
  <c r="U494" i="4" s="1"/>
  <c r="P355" i="4"/>
  <c r="Q355" i="4"/>
  <c r="S355" i="4" s="1"/>
  <c r="T355" i="4" s="1"/>
  <c r="U355" i="4" s="1"/>
  <c r="P213" i="4"/>
  <c r="Q213" i="4"/>
  <c r="S213" i="4" s="1"/>
  <c r="T213" i="4" s="1"/>
  <c r="U213" i="4" s="1"/>
  <c r="Q364" i="4"/>
  <c r="S364" i="4" s="1"/>
  <c r="T364" i="4" s="1"/>
  <c r="U364" i="4" s="1"/>
  <c r="P364" i="4"/>
  <c r="Q464" i="4"/>
  <c r="S464" i="4" s="1"/>
  <c r="T464" i="4" s="1"/>
  <c r="U464" i="4" s="1"/>
  <c r="P464" i="4"/>
  <c r="P480" i="4"/>
  <c r="Q480" i="4"/>
  <c r="S480" i="4" s="1"/>
  <c r="T480" i="4" s="1"/>
  <c r="U480" i="4" s="1"/>
  <c r="P468" i="4"/>
  <c r="Q468" i="4"/>
  <c r="S468" i="4" s="1"/>
  <c r="T468" i="4" s="1"/>
  <c r="U468" i="4" s="1"/>
  <c r="P500" i="4"/>
  <c r="Q500" i="4"/>
  <c r="S500" i="4" s="1"/>
  <c r="T500" i="4" s="1"/>
  <c r="U500" i="4" s="1"/>
  <c r="Q309" i="4"/>
  <c r="S309" i="4" s="1"/>
  <c r="T309" i="4" s="1"/>
  <c r="U309" i="4" s="1"/>
  <c r="P309" i="4"/>
  <c r="P368" i="4"/>
  <c r="Q368" i="4"/>
  <c r="S368" i="4" s="1"/>
  <c r="T368" i="4" s="1"/>
  <c r="U368" i="4" s="1"/>
  <c r="P489" i="4"/>
  <c r="Q489" i="4"/>
  <c r="S489" i="4" s="1"/>
  <c r="T489" i="4" s="1"/>
  <c r="U489" i="4" s="1"/>
  <c r="Q339" i="4"/>
  <c r="S339" i="4" s="1"/>
  <c r="T339" i="4" s="1"/>
  <c r="U339" i="4" s="1"/>
  <c r="P339" i="4"/>
  <c r="Q379" i="4"/>
  <c r="S379" i="4" s="1"/>
  <c r="T379" i="4" s="1"/>
  <c r="U379" i="4" s="1"/>
  <c r="P379" i="4"/>
  <c r="Q439" i="4"/>
  <c r="S439" i="4" s="1"/>
  <c r="T439" i="4" s="1"/>
  <c r="U439" i="4" s="1"/>
  <c r="P439" i="4"/>
  <c r="P330" i="4"/>
  <c r="Q330" i="4"/>
  <c r="S330" i="4" s="1"/>
  <c r="T330" i="4" s="1"/>
  <c r="U330" i="4" s="1"/>
  <c r="P235" i="4"/>
  <c r="Q235" i="4"/>
  <c r="S235" i="4" s="1"/>
  <c r="T235" i="4" s="1"/>
  <c r="U235" i="4" s="1"/>
  <c r="P214" i="4"/>
  <c r="Q214" i="4"/>
  <c r="S214" i="4" s="1"/>
  <c r="T214" i="4" s="1"/>
  <c r="U214" i="4" s="1"/>
  <c r="Q345" i="4"/>
  <c r="S345" i="4" s="1"/>
  <c r="T345" i="4" s="1"/>
  <c r="U345" i="4" s="1"/>
  <c r="P345" i="4"/>
  <c r="P478" i="4"/>
  <c r="Q478" i="4"/>
  <c r="S478" i="4" s="1"/>
  <c r="T478" i="4" s="1"/>
  <c r="U478" i="4" s="1"/>
  <c r="P289" i="4"/>
  <c r="Q289" i="4"/>
  <c r="S289" i="4" s="1"/>
  <c r="T289" i="4" s="1"/>
  <c r="U289" i="4" s="1"/>
  <c r="P208" i="4"/>
  <c r="Q208" i="4"/>
  <c r="S208" i="4" s="1"/>
  <c r="T208" i="4" s="1"/>
  <c r="U208" i="4" s="1"/>
  <c r="P498" i="4"/>
  <c r="Q498" i="4"/>
  <c r="S498" i="4" s="1"/>
  <c r="T498" i="4" s="1"/>
  <c r="U498" i="4" s="1"/>
  <c r="P350" i="4"/>
  <c r="Q350" i="4"/>
  <c r="S350" i="4" s="1"/>
  <c r="T350" i="4" s="1"/>
  <c r="U350" i="4" s="1"/>
  <c r="P370" i="4"/>
  <c r="Q370" i="4"/>
  <c r="S370" i="4" s="1"/>
  <c r="T370" i="4" s="1"/>
  <c r="U370" i="4" s="1"/>
  <c r="Q408" i="4"/>
  <c r="S408" i="4" s="1"/>
  <c r="T408" i="4" s="1"/>
  <c r="U408" i="4" s="1"/>
  <c r="P408" i="4"/>
  <c r="P428" i="4"/>
  <c r="Q428" i="4"/>
  <c r="S428" i="4" s="1"/>
  <c r="T428" i="4" s="1"/>
  <c r="U428" i="4" s="1"/>
  <c r="P230" i="4"/>
  <c r="Q230" i="4"/>
  <c r="S230" i="4" s="1"/>
  <c r="T230" i="4" s="1"/>
  <c r="U230" i="4" s="1"/>
  <c r="Q218" i="4"/>
  <c r="S218" i="4" s="1"/>
  <c r="T218" i="4" s="1"/>
  <c r="U218" i="4" s="1"/>
  <c r="P218" i="4"/>
  <c r="P280" i="4"/>
  <c r="Q280" i="4"/>
  <c r="S280" i="4" s="1"/>
  <c r="T280" i="4" s="1"/>
  <c r="U280" i="4" s="1"/>
  <c r="Q320" i="4"/>
  <c r="S320" i="4" s="1"/>
  <c r="T320" i="4" s="1"/>
  <c r="U320" i="4" s="1"/>
  <c r="P320" i="4"/>
  <c r="P319" i="4"/>
  <c r="Q319" i="4"/>
  <c r="S319" i="4" s="1"/>
  <c r="T319" i="4" s="1"/>
  <c r="U319" i="4" s="1"/>
  <c r="P420" i="4"/>
  <c r="Q420" i="4"/>
  <c r="S420" i="4" s="1"/>
  <c r="T420" i="4" s="1"/>
  <c r="U420" i="4" s="1"/>
  <c r="Q459" i="4"/>
  <c r="S459" i="4" s="1"/>
  <c r="T459" i="4" s="1"/>
  <c r="U459" i="4" s="1"/>
  <c r="P459" i="4"/>
  <c r="P473" i="4"/>
  <c r="Q473" i="4"/>
  <c r="S473" i="4" s="1"/>
  <c r="T473" i="4" s="1"/>
  <c r="U473" i="4" s="1"/>
  <c r="Q343" i="4"/>
  <c r="S343" i="4" s="1"/>
  <c r="T343" i="4" s="1"/>
  <c r="U343" i="4" s="1"/>
  <c r="P343" i="4"/>
  <c r="Q465" i="4"/>
  <c r="S465" i="4" s="1"/>
  <c r="T465" i="4" s="1"/>
  <c r="U465" i="4" s="1"/>
  <c r="P465" i="4"/>
  <c r="P483" i="4"/>
  <c r="Q483" i="4"/>
  <c r="S483" i="4" s="1"/>
  <c r="T483" i="4" s="1"/>
  <c r="U483" i="4" s="1"/>
  <c r="P250" i="4"/>
  <c r="Q250" i="4"/>
  <c r="S250" i="4" s="1"/>
  <c r="T250" i="4" s="1"/>
  <c r="U250" i="4" s="1"/>
  <c r="Q409" i="4"/>
  <c r="S409" i="4" s="1"/>
  <c r="T409" i="4" s="1"/>
  <c r="U409" i="4" s="1"/>
  <c r="P409" i="4"/>
  <c r="Q228" i="4"/>
  <c r="S228" i="4" s="1"/>
  <c r="T228" i="4" s="1"/>
  <c r="U228" i="4" s="1"/>
  <c r="P228" i="4"/>
  <c r="Q338" i="4"/>
  <c r="S338" i="4" s="1"/>
  <c r="T338" i="4" s="1"/>
  <c r="U338" i="4" s="1"/>
  <c r="P338" i="4"/>
  <c r="P378" i="4"/>
  <c r="Q378" i="4"/>
  <c r="S378" i="4" s="1"/>
  <c r="T378" i="4" s="1"/>
  <c r="U378" i="4" s="1"/>
  <c r="P400" i="4"/>
  <c r="Q400" i="4"/>
  <c r="S400" i="4" s="1"/>
  <c r="T400" i="4" s="1"/>
  <c r="U400" i="4" s="1"/>
  <c r="Q460" i="4"/>
  <c r="S460" i="4" s="1"/>
  <c r="T460" i="4" s="1"/>
  <c r="U460" i="4" s="1"/>
  <c r="P460" i="4"/>
  <c r="P425" i="4"/>
  <c r="Q425" i="4"/>
  <c r="S425" i="4" s="1"/>
  <c r="T425" i="4" s="1"/>
  <c r="U425" i="4" s="1"/>
  <c r="Q353" i="4"/>
  <c r="S353" i="4" s="1"/>
  <c r="T353" i="4" s="1"/>
  <c r="U353" i="4" s="1"/>
  <c r="P353" i="4"/>
  <c r="P255" i="4"/>
  <c r="Q255" i="4"/>
  <c r="S255" i="4" s="1"/>
  <c r="T255" i="4" s="1"/>
  <c r="U255" i="4" s="1"/>
  <c r="Q344" i="4"/>
  <c r="S344" i="4" s="1"/>
  <c r="T344" i="4" s="1"/>
  <c r="U344" i="4" s="1"/>
  <c r="P344" i="4"/>
  <c r="Q424" i="4"/>
  <c r="S424" i="4" s="1"/>
  <c r="T424" i="4" s="1"/>
  <c r="U424" i="4" s="1"/>
  <c r="P424" i="4"/>
  <c r="P199" i="4"/>
  <c r="Q199" i="4"/>
  <c r="S199" i="4" s="1"/>
  <c r="T199" i="4" s="1"/>
  <c r="U199" i="4" s="1"/>
  <c r="P200" i="4"/>
  <c r="Q200" i="4"/>
  <c r="S200" i="4" s="1"/>
  <c r="T200" i="4" s="1"/>
  <c r="U200" i="4" s="1"/>
  <c r="P216" i="9"/>
  <c r="Q216" i="9"/>
  <c r="S216" i="9" s="1"/>
  <c r="T216" i="9" s="1"/>
  <c r="U216" i="9" s="1"/>
  <c r="Q178" i="9"/>
  <c r="S178" i="9" s="1"/>
  <c r="T178" i="9" s="1"/>
  <c r="U178" i="9" s="1"/>
  <c r="P178" i="9"/>
  <c r="Q58" i="9"/>
  <c r="S58" i="9" s="1"/>
  <c r="T58" i="9" s="1"/>
  <c r="U58" i="9" s="1"/>
  <c r="P58" i="9"/>
  <c r="Q309" i="9"/>
  <c r="S309" i="9" s="1"/>
  <c r="T309" i="9" s="1"/>
  <c r="U309" i="9" s="1"/>
  <c r="P309" i="9"/>
  <c r="Q257" i="9"/>
  <c r="S257" i="9" s="1"/>
  <c r="T257" i="9" s="1"/>
  <c r="U257" i="9" s="1"/>
  <c r="P257" i="9"/>
  <c r="Q337" i="9"/>
  <c r="S337" i="9" s="1"/>
  <c r="T337" i="9" s="1"/>
  <c r="U337" i="9" s="1"/>
  <c r="P337" i="9"/>
  <c r="Q404" i="9"/>
  <c r="S404" i="9" s="1"/>
  <c r="T404" i="9" s="1"/>
  <c r="U404" i="9" s="1"/>
  <c r="P404" i="9"/>
  <c r="Q371" i="9"/>
  <c r="S371" i="9" s="1"/>
  <c r="T371" i="9" s="1"/>
  <c r="U371" i="9" s="1"/>
  <c r="P371" i="9"/>
  <c r="P179" i="9"/>
  <c r="Q179" i="9"/>
  <c r="S179" i="9" s="1"/>
  <c r="T179" i="9" s="1"/>
  <c r="U179" i="9" s="1"/>
  <c r="P358" i="9"/>
  <c r="Q358" i="9"/>
  <c r="S358" i="9" s="1"/>
  <c r="T358" i="9" s="1"/>
  <c r="U358" i="9" s="1"/>
  <c r="P197" i="9"/>
  <c r="Q197" i="9"/>
  <c r="S197" i="9" s="1"/>
  <c r="T197" i="9" s="1"/>
  <c r="U197" i="9" s="1"/>
  <c r="Q331" i="9"/>
  <c r="S331" i="9" s="1"/>
  <c r="T331" i="9" s="1"/>
  <c r="U331" i="9" s="1"/>
  <c r="P331" i="9"/>
  <c r="Q286" i="9"/>
  <c r="S286" i="9" s="1"/>
  <c r="T286" i="9" s="1"/>
  <c r="U286" i="9" s="1"/>
  <c r="P286" i="9"/>
  <c r="Q269" i="9"/>
  <c r="S269" i="9" s="1"/>
  <c r="T269" i="9" s="1"/>
  <c r="U269" i="9" s="1"/>
  <c r="P269" i="9"/>
  <c r="Q96" i="9"/>
  <c r="S96" i="9" s="1"/>
  <c r="T96" i="9" s="1"/>
  <c r="U96" i="9" s="1"/>
  <c r="P96" i="9"/>
  <c r="P375" i="9"/>
  <c r="Q375" i="9"/>
  <c r="S375" i="9" s="1"/>
  <c r="T375" i="9" s="1"/>
  <c r="U375" i="9" s="1"/>
  <c r="P430" i="9"/>
  <c r="Q430" i="9"/>
  <c r="S430" i="9" s="1"/>
  <c r="T430" i="9" s="1"/>
  <c r="U430" i="9" s="1"/>
  <c r="Q91" i="9"/>
  <c r="S91" i="9" s="1"/>
  <c r="T91" i="9" s="1"/>
  <c r="U91" i="9" s="1"/>
  <c r="P91" i="9"/>
  <c r="Q171" i="9"/>
  <c r="S171" i="9" s="1"/>
  <c r="T171" i="9" s="1"/>
  <c r="U171" i="9" s="1"/>
  <c r="P171" i="9"/>
  <c r="Q71" i="9"/>
  <c r="S71" i="9" s="1"/>
  <c r="T71" i="9" s="1"/>
  <c r="U71" i="9" s="1"/>
  <c r="P71" i="9"/>
  <c r="Q437" i="9"/>
  <c r="S437" i="9" s="1"/>
  <c r="T437" i="9" s="1"/>
  <c r="U437" i="9" s="1"/>
  <c r="P437" i="9"/>
  <c r="Q412" i="9"/>
  <c r="S412" i="9" s="1"/>
  <c r="T412" i="9" s="1"/>
  <c r="U412" i="9" s="1"/>
  <c r="P412" i="9"/>
  <c r="Q486" i="9"/>
  <c r="S486" i="9" s="1"/>
  <c r="T486" i="9" s="1"/>
  <c r="U486" i="9" s="1"/>
  <c r="P486" i="9"/>
  <c r="Q424" i="9"/>
  <c r="S424" i="9" s="1"/>
  <c r="T424" i="9" s="1"/>
  <c r="U424" i="9" s="1"/>
  <c r="P424" i="9"/>
  <c r="Q191" i="9"/>
  <c r="S191" i="9" s="1"/>
  <c r="T191" i="9" s="1"/>
  <c r="U191" i="9" s="1"/>
  <c r="P191" i="9"/>
  <c r="P407" i="9"/>
  <c r="Q407" i="9"/>
  <c r="S407" i="9" s="1"/>
  <c r="T407" i="9" s="1"/>
  <c r="U407" i="9" s="1"/>
  <c r="P278" i="9"/>
  <c r="Q278" i="9"/>
  <c r="S278" i="9" s="1"/>
  <c r="T278" i="9" s="1"/>
  <c r="U278" i="9" s="1"/>
  <c r="Q374" i="9"/>
  <c r="S374" i="9" s="1"/>
  <c r="T374" i="9" s="1"/>
  <c r="U374" i="9" s="1"/>
  <c r="P374" i="9"/>
  <c r="Q53" i="9"/>
  <c r="S53" i="9" s="1"/>
  <c r="T53" i="9" s="1"/>
  <c r="U53" i="9" s="1"/>
  <c r="P53" i="9"/>
  <c r="Q215" i="9"/>
  <c r="S215" i="9" s="1"/>
  <c r="T215" i="9" s="1"/>
  <c r="U215" i="9" s="1"/>
  <c r="P215" i="9"/>
  <c r="P333" i="9"/>
  <c r="Q333" i="9"/>
  <c r="S333" i="9" s="1"/>
  <c r="T333" i="9" s="1"/>
  <c r="U333" i="9" s="1"/>
  <c r="Q467" i="9"/>
  <c r="S467" i="9" s="1"/>
  <c r="T467" i="9" s="1"/>
  <c r="U467" i="9" s="1"/>
  <c r="P467" i="9"/>
  <c r="P418" i="9"/>
  <c r="Q418" i="9"/>
  <c r="S418" i="9" s="1"/>
  <c r="T418" i="9" s="1"/>
  <c r="U418" i="9" s="1"/>
  <c r="Q93" i="9"/>
  <c r="S93" i="9" s="1"/>
  <c r="T93" i="9" s="1"/>
  <c r="U93" i="9" s="1"/>
  <c r="P93" i="9"/>
  <c r="P263" i="9"/>
  <c r="Q263" i="9"/>
  <c r="S263" i="9" s="1"/>
  <c r="T263" i="9" s="1"/>
  <c r="U263" i="9" s="1"/>
  <c r="P89" i="9"/>
  <c r="Q89" i="9"/>
  <c r="S89" i="9" s="1"/>
  <c r="T89" i="9" s="1"/>
  <c r="U89" i="9" s="1"/>
  <c r="P150" i="9"/>
  <c r="Q150" i="9"/>
  <c r="S150" i="9" s="1"/>
  <c r="T150" i="9" s="1"/>
  <c r="U150" i="9" s="1"/>
  <c r="P367" i="9"/>
  <c r="Q367" i="9"/>
  <c r="S367" i="9" s="1"/>
  <c r="T367" i="9" s="1"/>
  <c r="U367" i="9" s="1"/>
  <c r="P217" i="9"/>
  <c r="Q217" i="9"/>
  <c r="S217" i="9" s="1"/>
  <c r="T217" i="9" s="1"/>
  <c r="U217" i="9" s="1"/>
  <c r="P416" i="9"/>
  <c r="Q416" i="9"/>
  <c r="S416" i="9" s="1"/>
  <c r="T416" i="9" s="1"/>
  <c r="U416" i="9" s="1"/>
  <c r="Q385" i="9"/>
  <c r="S385" i="9" s="1"/>
  <c r="T385" i="9" s="1"/>
  <c r="U385" i="9" s="1"/>
  <c r="P385" i="9"/>
  <c r="P99" i="9"/>
  <c r="Q99" i="9"/>
  <c r="S99" i="9" s="1"/>
  <c r="T99" i="9" s="1"/>
  <c r="U99" i="9" s="1"/>
  <c r="P136" i="9"/>
  <c r="Q136" i="9"/>
  <c r="S136" i="9" s="1"/>
  <c r="T136" i="9" s="1"/>
  <c r="U136" i="9" s="1"/>
  <c r="Q135" i="9"/>
  <c r="S135" i="9" s="1"/>
  <c r="T135" i="9" s="1"/>
  <c r="U135" i="9" s="1"/>
  <c r="P135" i="9"/>
  <c r="P292" i="9"/>
  <c r="Q292" i="9"/>
  <c r="S292" i="9" s="1"/>
  <c r="T292" i="9" s="1"/>
  <c r="U292" i="9" s="1"/>
  <c r="P186" i="9"/>
  <c r="Q186" i="9"/>
  <c r="S186" i="9" s="1"/>
  <c r="T186" i="9" s="1"/>
  <c r="U186" i="9" s="1"/>
  <c r="P341" i="9"/>
  <c r="Q341" i="9"/>
  <c r="S341" i="9" s="1"/>
  <c r="T341" i="9" s="1"/>
  <c r="U341" i="9" s="1"/>
  <c r="Q366" i="9"/>
  <c r="S366" i="9" s="1"/>
  <c r="T366" i="9" s="1"/>
  <c r="U366" i="9" s="1"/>
  <c r="P366" i="9"/>
  <c r="P388" i="9"/>
  <c r="Q388" i="9"/>
  <c r="S388" i="9" s="1"/>
  <c r="T388" i="9" s="1"/>
  <c r="U388" i="9" s="1"/>
  <c r="Q475" i="9"/>
  <c r="S475" i="9" s="1"/>
  <c r="T475" i="9" s="1"/>
  <c r="U475" i="9" s="1"/>
  <c r="P475" i="9"/>
  <c r="P64" i="9"/>
  <c r="Q64" i="9"/>
  <c r="S64" i="9" s="1"/>
  <c r="T64" i="9" s="1"/>
  <c r="U64" i="9" s="1"/>
  <c r="P184" i="9"/>
  <c r="Q184" i="9"/>
  <c r="S184" i="9" s="1"/>
  <c r="T184" i="9" s="1"/>
  <c r="U184" i="9" s="1"/>
  <c r="Q425" i="9"/>
  <c r="S425" i="9" s="1"/>
  <c r="T425" i="9" s="1"/>
  <c r="U425" i="9" s="1"/>
  <c r="P425" i="9"/>
  <c r="P52" i="9"/>
  <c r="Q52" i="9"/>
  <c r="S52" i="9" s="1"/>
  <c r="T52" i="9" s="1"/>
  <c r="U52" i="9" s="1"/>
  <c r="Q212" i="9"/>
  <c r="S212" i="9" s="1"/>
  <c r="T212" i="9" s="1"/>
  <c r="U212" i="9" s="1"/>
  <c r="P212" i="9"/>
  <c r="P420" i="9"/>
  <c r="Q420" i="9"/>
  <c r="S420" i="9" s="1"/>
  <c r="T420" i="9" s="1"/>
  <c r="U420" i="9" s="1"/>
  <c r="P149" i="9"/>
  <c r="Q149" i="9"/>
  <c r="S149" i="9" s="1"/>
  <c r="T149" i="9" s="1"/>
  <c r="U149" i="9" s="1"/>
  <c r="P190" i="9"/>
  <c r="Q190" i="9"/>
  <c r="S190" i="9" s="1"/>
  <c r="T190" i="9" s="1"/>
  <c r="U190" i="9" s="1"/>
  <c r="P229" i="9"/>
  <c r="Q229" i="9"/>
  <c r="S229" i="9" s="1"/>
  <c r="T229" i="9" s="1"/>
  <c r="U229" i="9" s="1"/>
  <c r="Q282" i="9"/>
  <c r="S282" i="9" s="1"/>
  <c r="T282" i="9" s="1"/>
  <c r="U282" i="9" s="1"/>
  <c r="P282" i="9"/>
  <c r="P323" i="9"/>
  <c r="Q323" i="9"/>
  <c r="S323" i="9" s="1"/>
  <c r="T323" i="9" s="1"/>
  <c r="U323" i="9" s="1"/>
  <c r="P345" i="9"/>
  <c r="Q345" i="9"/>
  <c r="S345" i="9" s="1"/>
  <c r="T345" i="9" s="1"/>
  <c r="U345" i="9" s="1"/>
  <c r="P400" i="9"/>
  <c r="Q400" i="9"/>
  <c r="S400" i="9" s="1"/>
  <c r="T400" i="9" s="1"/>
  <c r="U400" i="9" s="1"/>
  <c r="Q35" i="9"/>
  <c r="S35" i="9" s="1"/>
  <c r="T35" i="9" s="1"/>
  <c r="U35" i="9" s="1"/>
  <c r="P35" i="9"/>
  <c r="Q250" i="9"/>
  <c r="S250" i="9" s="1"/>
  <c r="T250" i="9" s="1"/>
  <c r="U250" i="9" s="1"/>
  <c r="P250" i="9"/>
  <c r="P327" i="9"/>
  <c r="Q327" i="9"/>
  <c r="S327" i="9" s="1"/>
  <c r="T327" i="9" s="1"/>
  <c r="U327" i="9" s="1"/>
  <c r="Q397" i="9"/>
  <c r="S397" i="9" s="1"/>
  <c r="T397" i="9" s="1"/>
  <c r="U397" i="9" s="1"/>
  <c r="P397" i="9"/>
  <c r="P504" i="9"/>
  <c r="Q504" i="9"/>
  <c r="S504" i="9" s="1"/>
  <c r="T504" i="9" s="1"/>
  <c r="U504" i="9" s="1"/>
  <c r="P436" i="9"/>
  <c r="Q436" i="9"/>
  <c r="S436" i="9" s="1"/>
  <c r="T436" i="9" s="1"/>
  <c r="U436" i="9" s="1"/>
  <c r="P449" i="9"/>
  <c r="Q449" i="9"/>
  <c r="S449" i="9" s="1"/>
  <c r="T449" i="9" s="1"/>
  <c r="U449" i="9" s="1"/>
  <c r="Q84" i="9"/>
  <c r="S84" i="9" s="1"/>
  <c r="T84" i="9" s="1"/>
  <c r="U84" i="9" s="1"/>
  <c r="P84" i="9"/>
  <c r="Q124" i="9"/>
  <c r="S124" i="9" s="1"/>
  <c r="T124" i="9" s="1"/>
  <c r="U124" i="9" s="1"/>
  <c r="P124" i="9"/>
  <c r="Q164" i="9"/>
  <c r="S164" i="9" s="1"/>
  <c r="T164" i="9" s="1"/>
  <c r="U164" i="9" s="1"/>
  <c r="P164" i="9"/>
  <c r="Q204" i="9"/>
  <c r="S204" i="9" s="1"/>
  <c r="T204" i="9" s="1"/>
  <c r="U204" i="9" s="1"/>
  <c r="P204" i="9"/>
  <c r="Q244" i="9"/>
  <c r="S244" i="9" s="1"/>
  <c r="T244" i="9" s="1"/>
  <c r="U244" i="9" s="1"/>
  <c r="P244" i="9"/>
  <c r="P491" i="9"/>
  <c r="Q491" i="9"/>
  <c r="S491" i="9" s="1"/>
  <c r="T491" i="9" s="1"/>
  <c r="U491" i="9" s="1"/>
  <c r="Q463" i="9"/>
  <c r="S463" i="9" s="1"/>
  <c r="T463" i="9" s="1"/>
  <c r="U463" i="9" s="1"/>
  <c r="P463" i="9"/>
  <c r="P230" i="9"/>
  <c r="Q230" i="9"/>
  <c r="S230" i="9" s="1"/>
  <c r="T230" i="9" s="1"/>
  <c r="U230" i="9" s="1"/>
  <c r="Q114" i="9"/>
  <c r="S114" i="9" s="1"/>
  <c r="T114" i="9" s="1"/>
  <c r="U114" i="9" s="1"/>
  <c r="P114" i="9"/>
  <c r="Q290" i="9"/>
  <c r="S290" i="9" s="1"/>
  <c r="T290" i="9" s="1"/>
  <c r="U290" i="9" s="1"/>
  <c r="P290" i="9"/>
  <c r="P438" i="9"/>
  <c r="Q438" i="9"/>
  <c r="S438" i="9" s="1"/>
  <c r="T438" i="9" s="1"/>
  <c r="U438" i="9" s="1"/>
  <c r="P469" i="9"/>
  <c r="Q469" i="9"/>
  <c r="S469" i="9" s="1"/>
  <c r="T469" i="9" s="1"/>
  <c r="U469" i="9" s="1"/>
  <c r="Q362" i="9"/>
  <c r="S362" i="9" s="1"/>
  <c r="T362" i="9" s="1"/>
  <c r="U362" i="9" s="1"/>
  <c r="P362" i="9"/>
  <c r="P505" i="9"/>
  <c r="Q505" i="9"/>
  <c r="S505" i="9" s="1"/>
  <c r="T505" i="9" s="1"/>
  <c r="U505" i="9" s="1"/>
  <c r="Q279" i="9"/>
  <c r="S279" i="9" s="1"/>
  <c r="T279" i="9" s="1"/>
  <c r="U279" i="9" s="1"/>
  <c r="P279" i="9"/>
  <c r="Q498" i="9"/>
  <c r="S498" i="9" s="1"/>
  <c r="T498" i="9" s="1"/>
  <c r="U498" i="9" s="1"/>
  <c r="P498" i="9"/>
  <c r="Q194" i="9"/>
  <c r="S194" i="9" s="1"/>
  <c r="T194" i="9" s="1"/>
  <c r="U194" i="9" s="1"/>
  <c r="P194" i="9"/>
  <c r="P49" i="9"/>
  <c r="Q49" i="9"/>
  <c r="S49" i="9" s="1"/>
  <c r="T49" i="9" s="1"/>
  <c r="U49" i="9" s="1"/>
  <c r="P209" i="9"/>
  <c r="Q209" i="9"/>
  <c r="S209" i="9" s="1"/>
  <c r="T209" i="9" s="1"/>
  <c r="U209" i="9" s="1"/>
  <c r="P188" i="9"/>
  <c r="Q188" i="9"/>
  <c r="S188" i="9" s="1"/>
  <c r="T188" i="9" s="1"/>
  <c r="U188" i="9" s="1"/>
  <c r="P343" i="9"/>
  <c r="Q343" i="9"/>
  <c r="S343" i="9" s="1"/>
  <c r="T343" i="9" s="1"/>
  <c r="U343" i="9" s="1"/>
  <c r="Q319" i="9"/>
  <c r="S319" i="9" s="1"/>
  <c r="T319" i="9" s="1"/>
  <c r="U319" i="9" s="1"/>
  <c r="P319" i="9"/>
  <c r="P97" i="9"/>
  <c r="Q97" i="9"/>
  <c r="S97" i="9" s="1"/>
  <c r="T97" i="9" s="1"/>
  <c r="U97" i="9" s="1"/>
  <c r="P108" i="9"/>
  <c r="Q108" i="9"/>
  <c r="S108" i="9" s="1"/>
  <c r="T108" i="9" s="1"/>
  <c r="U108" i="9" s="1"/>
  <c r="P70" i="9"/>
  <c r="Q70" i="9"/>
  <c r="S70" i="9" s="1"/>
  <c r="T70" i="9" s="1"/>
  <c r="U70" i="9" s="1"/>
  <c r="P68" i="9"/>
  <c r="Q68" i="9"/>
  <c r="S68" i="9" s="1"/>
  <c r="T68" i="9" s="1"/>
  <c r="U68" i="9" s="1"/>
  <c r="P284" i="9"/>
  <c r="Q284" i="9"/>
  <c r="S284" i="9" s="1"/>
  <c r="T284" i="9" s="1"/>
  <c r="U284" i="9" s="1"/>
  <c r="P129" i="9"/>
  <c r="Q129" i="9"/>
  <c r="S129" i="9" s="1"/>
  <c r="T129" i="9" s="1"/>
  <c r="U129" i="9" s="1"/>
  <c r="Q235" i="9"/>
  <c r="S235" i="9" s="1"/>
  <c r="T235" i="9" s="1"/>
  <c r="U235" i="9" s="1"/>
  <c r="P235" i="9"/>
  <c r="P287" i="9"/>
  <c r="Q287" i="9"/>
  <c r="S287" i="9" s="1"/>
  <c r="T287" i="9" s="1"/>
  <c r="U287" i="9" s="1"/>
  <c r="P466" i="9"/>
  <c r="Q466" i="9"/>
  <c r="S466" i="9" s="1"/>
  <c r="T466" i="9" s="1"/>
  <c r="U466" i="9" s="1"/>
  <c r="Q63" i="9"/>
  <c r="S63" i="9" s="1"/>
  <c r="T63" i="9" s="1"/>
  <c r="U63" i="9" s="1"/>
  <c r="P63" i="9"/>
  <c r="Q103" i="9"/>
  <c r="S103" i="9" s="1"/>
  <c r="T103" i="9" s="1"/>
  <c r="U103" i="9" s="1"/>
  <c r="P103" i="9"/>
  <c r="Q143" i="9"/>
  <c r="S143" i="9" s="1"/>
  <c r="T143" i="9" s="1"/>
  <c r="U143" i="9" s="1"/>
  <c r="P143" i="9"/>
  <c r="Q183" i="9"/>
  <c r="S183" i="9" s="1"/>
  <c r="T183" i="9" s="1"/>
  <c r="U183" i="9" s="1"/>
  <c r="P183" i="9"/>
  <c r="Q223" i="9"/>
  <c r="S223" i="9" s="1"/>
  <c r="T223" i="9" s="1"/>
  <c r="U223" i="9" s="1"/>
  <c r="P223" i="9"/>
  <c r="P468" i="9"/>
  <c r="Q468" i="9"/>
  <c r="S468" i="9" s="1"/>
  <c r="T468" i="9" s="1"/>
  <c r="U468" i="9" s="1"/>
  <c r="P483" i="9"/>
  <c r="Q483" i="9"/>
  <c r="S483" i="9" s="1"/>
  <c r="T483" i="9" s="1"/>
  <c r="U483" i="9" s="1"/>
  <c r="Q499" i="9"/>
  <c r="S499" i="9" s="1"/>
  <c r="T499" i="9" s="1"/>
  <c r="U499" i="9" s="1"/>
  <c r="P499" i="9"/>
  <c r="Q322" i="9"/>
  <c r="S322" i="9" s="1"/>
  <c r="T322" i="9" s="1"/>
  <c r="U322" i="9" s="1"/>
  <c r="P322" i="9"/>
  <c r="P364" i="9"/>
  <c r="Q364" i="9"/>
  <c r="S364" i="9" s="1"/>
  <c r="T364" i="9" s="1"/>
  <c r="U364" i="9" s="1"/>
  <c r="P470" i="9"/>
  <c r="Q470" i="9"/>
  <c r="S470" i="9" s="1"/>
  <c r="T470" i="9" s="1"/>
  <c r="U470" i="9" s="1"/>
  <c r="P464" i="9"/>
  <c r="Q464" i="9"/>
  <c r="S464" i="9" s="1"/>
  <c r="T464" i="9" s="1"/>
  <c r="U464" i="9" s="1"/>
  <c r="Q382" i="9"/>
  <c r="S382" i="9" s="1"/>
  <c r="T382" i="9" s="1"/>
  <c r="U382" i="9" s="1"/>
  <c r="P382" i="9"/>
  <c r="Q172" i="9"/>
  <c r="S172" i="9" s="1"/>
  <c r="T172" i="9" s="1"/>
  <c r="U172" i="9" s="1"/>
  <c r="P172" i="9"/>
  <c r="P265" i="9"/>
  <c r="Q265" i="9"/>
  <c r="S265" i="9" s="1"/>
  <c r="T265" i="9" s="1"/>
  <c r="U265" i="9" s="1"/>
  <c r="Q330" i="9"/>
  <c r="S330" i="9" s="1"/>
  <c r="T330" i="9" s="1"/>
  <c r="U330" i="9" s="1"/>
  <c r="P330" i="9"/>
  <c r="P448" i="9"/>
  <c r="Q448" i="9"/>
  <c r="S448" i="9" s="1"/>
  <c r="T448" i="9" s="1"/>
  <c r="U448" i="9" s="1"/>
  <c r="P299" i="9"/>
  <c r="Q299" i="9"/>
  <c r="S299" i="9" s="1"/>
  <c r="T299" i="9" s="1"/>
  <c r="U299" i="9" s="1"/>
  <c r="Q297" i="9"/>
  <c r="S297" i="9" s="1"/>
  <c r="T297" i="9" s="1"/>
  <c r="U297" i="9" s="1"/>
  <c r="P297" i="9"/>
  <c r="Q377" i="9"/>
  <c r="S377" i="9" s="1"/>
  <c r="T377" i="9" s="1"/>
  <c r="U377" i="9" s="1"/>
  <c r="P377" i="9"/>
  <c r="Q413" i="9"/>
  <c r="S413" i="9" s="1"/>
  <c r="T413" i="9" s="1"/>
  <c r="U413" i="9" s="1"/>
  <c r="P413" i="9"/>
  <c r="Q426" i="9"/>
  <c r="S426" i="9" s="1"/>
  <c r="T426" i="9" s="1"/>
  <c r="U426" i="9" s="1"/>
  <c r="P426" i="9"/>
  <c r="P77" i="9"/>
  <c r="Q77" i="9"/>
  <c r="S77" i="9" s="1"/>
  <c r="T77" i="9" s="1"/>
  <c r="U77" i="9" s="1"/>
  <c r="Q434" i="9"/>
  <c r="S434" i="9" s="1"/>
  <c r="T434" i="9" s="1"/>
  <c r="U434" i="9" s="1"/>
  <c r="P434" i="9"/>
  <c r="P293" i="9"/>
  <c r="Q293" i="9"/>
  <c r="S293" i="9" s="1"/>
  <c r="T293" i="9" s="1"/>
  <c r="U293" i="9" s="1"/>
  <c r="P379" i="9"/>
  <c r="Q379" i="9"/>
  <c r="S379" i="9" s="1"/>
  <c r="T379" i="9" s="1"/>
  <c r="U379" i="9" s="1"/>
  <c r="Q251" i="9"/>
  <c r="S251" i="9" s="1"/>
  <c r="T251" i="9" s="1"/>
  <c r="U251" i="9" s="1"/>
  <c r="P251" i="9"/>
  <c r="Q383" i="9"/>
  <c r="S383" i="9" s="1"/>
  <c r="T383" i="9" s="1"/>
  <c r="U383" i="9" s="1"/>
  <c r="P383" i="9"/>
  <c r="Q213" i="9"/>
  <c r="S213" i="9" s="1"/>
  <c r="T213" i="9" s="1"/>
  <c r="U213" i="9" s="1"/>
  <c r="P213" i="9"/>
  <c r="Q102" i="9"/>
  <c r="S102" i="9" s="1"/>
  <c r="T102" i="9" s="1"/>
  <c r="U102" i="9" s="1"/>
  <c r="P102" i="9"/>
  <c r="Q294" i="9"/>
  <c r="S294" i="9" s="1"/>
  <c r="T294" i="9" s="1"/>
  <c r="U294" i="9" s="1"/>
  <c r="P294" i="9"/>
  <c r="Q151" i="9"/>
  <c r="S151" i="9" s="1"/>
  <c r="T151" i="9" s="1"/>
  <c r="U151" i="9" s="1"/>
  <c r="P151" i="9"/>
  <c r="P354" i="9"/>
  <c r="Q354" i="9"/>
  <c r="S354" i="9" s="1"/>
  <c r="T354" i="9" s="1"/>
  <c r="U354" i="9" s="1"/>
  <c r="Q454" i="9"/>
  <c r="S454" i="9" s="1"/>
  <c r="T454" i="9" s="1"/>
  <c r="U454" i="9" s="1"/>
  <c r="P454" i="9"/>
  <c r="Q131" i="9"/>
  <c r="S131" i="9" s="1"/>
  <c r="T131" i="9" s="1"/>
  <c r="U131" i="9" s="1"/>
  <c r="P131" i="9"/>
  <c r="Q453" i="9"/>
  <c r="S453" i="9" s="1"/>
  <c r="T453" i="9" s="1"/>
  <c r="U453" i="9" s="1"/>
  <c r="P453" i="9"/>
  <c r="Q82" i="9"/>
  <c r="S82" i="9" s="1"/>
  <c r="T82" i="9" s="1"/>
  <c r="U82" i="9" s="1"/>
  <c r="P82" i="9"/>
  <c r="Q162" i="9"/>
  <c r="S162" i="9" s="1"/>
  <c r="T162" i="9" s="1"/>
  <c r="U162" i="9" s="1"/>
  <c r="P162" i="9"/>
  <c r="P132" i="9"/>
  <c r="Q132" i="9"/>
  <c r="S132" i="9" s="1"/>
  <c r="T132" i="9" s="1"/>
  <c r="U132" i="9" s="1"/>
  <c r="P419" i="9"/>
  <c r="Q419" i="9"/>
  <c r="S419" i="9" s="1"/>
  <c r="T419" i="9" s="1"/>
  <c r="U419" i="9" s="1"/>
  <c r="Q173" i="9"/>
  <c r="S173" i="9" s="1"/>
  <c r="T173" i="9" s="1"/>
  <c r="U173" i="9" s="1"/>
  <c r="P173" i="9"/>
  <c r="P396" i="9"/>
  <c r="Q396" i="9"/>
  <c r="S396" i="9" s="1"/>
  <c r="T396" i="9" s="1"/>
  <c r="U396" i="9" s="1"/>
  <c r="P321" i="9"/>
  <c r="Q321" i="9"/>
  <c r="S321" i="9" s="1"/>
  <c r="T321" i="9" s="1"/>
  <c r="U321" i="9" s="1"/>
  <c r="P440" i="9"/>
  <c r="Q440" i="9"/>
  <c r="S440" i="9" s="1"/>
  <c r="T440" i="9" s="1"/>
  <c r="U440" i="9" s="1"/>
  <c r="Q92" i="9"/>
  <c r="S92" i="9" s="1"/>
  <c r="T92" i="9" s="1"/>
  <c r="U92" i="9" s="1"/>
  <c r="P92" i="9"/>
  <c r="P363" i="9"/>
  <c r="Q363" i="9"/>
  <c r="S363" i="9" s="1"/>
  <c r="T363" i="9" s="1"/>
  <c r="U363" i="9" s="1"/>
  <c r="Q115" i="9"/>
  <c r="S115" i="9" s="1"/>
  <c r="T115" i="9" s="1"/>
  <c r="U115" i="9" s="1"/>
  <c r="P115" i="9"/>
  <c r="Q74" i="9"/>
  <c r="S74" i="9" s="1"/>
  <c r="T74" i="9" s="1"/>
  <c r="U74" i="9" s="1"/>
  <c r="P74" i="9"/>
  <c r="Q154" i="9"/>
  <c r="S154" i="9" s="1"/>
  <c r="T154" i="9" s="1"/>
  <c r="U154" i="9" s="1"/>
  <c r="P154" i="9"/>
  <c r="Q234" i="9"/>
  <c r="S234" i="9" s="1"/>
  <c r="T234" i="9" s="1"/>
  <c r="U234" i="9" s="1"/>
  <c r="P234" i="9"/>
  <c r="P305" i="9"/>
  <c r="Q305" i="9"/>
  <c r="S305" i="9" s="1"/>
  <c r="T305" i="9" s="1"/>
  <c r="U305" i="9" s="1"/>
  <c r="P281" i="9"/>
  <c r="Q281" i="9"/>
  <c r="S281" i="9" s="1"/>
  <c r="T281" i="9" s="1"/>
  <c r="U281" i="9" s="1"/>
  <c r="Q370" i="9"/>
  <c r="S370" i="9" s="1"/>
  <c r="T370" i="9" s="1"/>
  <c r="U370" i="9" s="1"/>
  <c r="P370" i="9"/>
  <c r="P503" i="9"/>
  <c r="Q503" i="9"/>
  <c r="S503" i="9" s="1"/>
  <c r="T503" i="9" s="1"/>
  <c r="U503" i="9" s="1"/>
  <c r="P484" i="9"/>
  <c r="Q484" i="9"/>
  <c r="S484" i="9" s="1"/>
  <c r="T484" i="9" s="1"/>
  <c r="U484" i="9" s="1"/>
  <c r="Q452" i="9"/>
  <c r="S452" i="9" s="1"/>
  <c r="T452" i="9" s="1"/>
  <c r="U452" i="9" s="1"/>
  <c r="P452" i="9"/>
  <c r="P303" i="9"/>
  <c r="Q303" i="9"/>
  <c r="S303" i="9" s="1"/>
  <c r="T303" i="9" s="1"/>
  <c r="U303" i="9" s="1"/>
  <c r="P361" i="9"/>
  <c r="Q361" i="9"/>
  <c r="S361" i="9" s="1"/>
  <c r="T361" i="9" s="1"/>
  <c r="U361" i="9" s="1"/>
  <c r="P450" i="9"/>
  <c r="Q450" i="9"/>
  <c r="S450" i="9" s="1"/>
  <c r="T450" i="9" s="1"/>
  <c r="U450" i="9" s="1"/>
  <c r="Q474" i="9"/>
  <c r="S474" i="9" s="1"/>
  <c r="T474" i="9" s="1"/>
  <c r="U474" i="9" s="1"/>
  <c r="P474" i="9"/>
  <c r="Q414" i="9"/>
  <c r="S414" i="9" s="1"/>
  <c r="T414" i="9" s="1"/>
  <c r="U414" i="9" s="1"/>
  <c r="P414" i="9"/>
  <c r="P398" i="9"/>
  <c r="Q398" i="9"/>
  <c r="S398" i="9" s="1"/>
  <c r="T398" i="9" s="1"/>
  <c r="U398" i="9" s="1"/>
  <c r="Q472" i="9"/>
  <c r="S472" i="9" s="1"/>
  <c r="T472" i="9" s="1"/>
  <c r="U472" i="9" s="1"/>
  <c r="P472" i="9"/>
  <c r="Q359" i="9"/>
  <c r="S359" i="9" s="1"/>
  <c r="T359" i="9" s="1"/>
  <c r="U359" i="9" s="1"/>
  <c r="P359" i="9"/>
  <c r="Q381" i="9"/>
  <c r="S381" i="9" s="1"/>
  <c r="T381" i="9" s="1"/>
  <c r="U381" i="9" s="1"/>
  <c r="P381" i="9"/>
  <c r="Q138" i="9"/>
  <c r="S138" i="9" s="1"/>
  <c r="T138" i="9" s="1"/>
  <c r="U138" i="9" s="1"/>
  <c r="P138" i="9"/>
  <c r="Q134" i="9"/>
  <c r="S134" i="9" s="1"/>
  <c r="T134" i="9" s="1"/>
  <c r="U134" i="9" s="1"/>
  <c r="P134" i="9"/>
  <c r="P295" i="9"/>
  <c r="Q295" i="9"/>
  <c r="S295" i="9" s="1"/>
  <c r="T295" i="9" s="1"/>
  <c r="U295" i="9" s="1"/>
  <c r="P427" i="9"/>
  <c r="Q427" i="9"/>
  <c r="S427" i="9" s="1"/>
  <c r="T427" i="9" s="1"/>
  <c r="U427" i="9" s="1"/>
  <c r="P117" i="9"/>
  <c r="Q117" i="9"/>
  <c r="S117" i="9" s="1"/>
  <c r="T117" i="9" s="1"/>
  <c r="U117" i="9" s="1"/>
  <c r="P409" i="9"/>
  <c r="Q409" i="9"/>
  <c r="S409" i="9" s="1"/>
  <c r="T409" i="9" s="1"/>
  <c r="U409" i="9" s="1"/>
  <c r="Q473" i="9"/>
  <c r="S473" i="9" s="1"/>
  <c r="T473" i="9" s="1"/>
  <c r="U473" i="9" s="1"/>
  <c r="P473" i="9"/>
  <c r="P258" i="9"/>
  <c r="Q258" i="9"/>
  <c r="S258" i="9" s="1"/>
  <c r="T258" i="9" s="1"/>
  <c r="U258" i="9" s="1"/>
  <c r="Q346" i="9"/>
  <c r="S346" i="9" s="1"/>
  <c r="T346" i="9" s="1"/>
  <c r="U346" i="9" s="1"/>
  <c r="P346" i="9"/>
  <c r="P417" i="9"/>
  <c r="Q417" i="9"/>
  <c r="S417" i="9" s="1"/>
  <c r="T417" i="9" s="1"/>
  <c r="U417" i="9" s="1"/>
  <c r="Q423" i="9"/>
  <c r="S423" i="9" s="1"/>
  <c r="T423" i="9" s="1"/>
  <c r="U423" i="9" s="1"/>
  <c r="P423" i="9"/>
  <c r="Q182" i="9"/>
  <c r="S182" i="9" s="1"/>
  <c r="T182" i="9" s="1"/>
  <c r="U182" i="9" s="1"/>
  <c r="P182" i="9"/>
  <c r="Q384" i="9"/>
  <c r="S384" i="9" s="1"/>
  <c r="T384" i="9" s="1"/>
  <c r="U384" i="9" s="1"/>
  <c r="P384" i="9"/>
  <c r="Q139" i="9"/>
  <c r="S139" i="9" s="1"/>
  <c r="T139" i="9" s="1"/>
  <c r="U139" i="9" s="1"/>
  <c r="P139" i="9"/>
  <c r="Q147" i="9"/>
  <c r="S147" i="9" s="1"/>
  <c r="T147" i="9" s="1"/>
  <c r="U147" i="9" s="1"/>
  <c r="P147" i="9"/>
  <c r="Q227" i="9"/>
  <c r="S227" i="9" s="1"/>
  <c r="T227" i="9" s="1"/>
  <c r="U227" i="9" s="1"/>
  <c r="P227" i="9"/>
  <c r="Q231" i="9"/>
  <c r="S231" i="9" s="1"/>
  <c r="T231" i="9" s="1"/>
  <c r="U231" i="9" s="1"/>
  <c r="P231" i="9"/>
  <c r="P301" i="9"/>
  <c r="Q301" i="9"/>
  <c r="S301" i="9" s="1"/>
  <c r="T301" i="9" s="1"/>
  <c r="U301" i="9" s="1"/>
  <c r="P456" i="9"/>
  <c r="Q456" i="9"/>
  <c r="S456" i="9" s="1"/>
  <c r="T456" i="9" s="1"/>
  <c r="U456" i="9" s="1"/>
  <c r="P477" i="9"/>
  <c r="Q477" i="9"/>
  <c r="S477" i="9" s="1"/>
  <c r="T477" i="9" s="1"/>
  <c r="U477" i="9" s="1"/>
  <c r="Q100" i="9"/>
  <c r="S100" i="9" s="1"/>
  <c r="T100" i="9" s="1"/>
  <c r="U100" i="9" s="1"/>
  <c r="P100" i="9"/>
  <c r="P481" i="9"/>
  <c r="Q481" i="9"/>
  <c r="S481" i="9" s="1"/>
  <c r="T481" i="9" s="1"/>
  <c r="U481" i="9" s="1"/>
  <c r="P338" i="9"/>
  <c r="Q338" i="9"/>
  <c r="S338" i="9" s="1"/>
  <c r="T338" i="9" s="1"/>
  <c r="U338" i="9" s="1"/>
  <c r="Q291" i="9"/>
  <c r="S291" i="9" s="1"/>
  <c r="T291" i="9" s="1"/>
  <c r="U291" i="9" s="1"/>
  <c r="P291" i="9"/>
  <c r="Q242" i="9"/>
  <c r="S242" i="9" s="1"/>
  <c r="T242" i="9" s="1"/>
  <c r="U242" i="9" s="1"/>
  <c r="P242" i="9"/>
  <c r="P69" i="9"/>
  <c r="Q69" i="9"/>
  <c r="S69" i="9" s="1"/>
  <c r="T69" i="9" s="1"/>
  <c r="U69" i="9" s="1"/>
  <c r="P177" i="9"/>
  <c r="Q177" i="9"/>
  <c r="S177" i="9" s="1"/>
  <c r="T177" i="9" s="1"/>
  <c r="U177" i="9" s="1"/>
  <c r="P324" i="9"/>
  <c r="Q324" i="9"/>
  <c r="S324" i="9" s="1"/>
  <c r="T324" i="9" s="1"/>
  <c r="U324" i="9" s="1"/>
  <c r="Q195" i="9"/>
  <c r="S195" i="9" s="1"/>
  <c r="T195" i="9" s="1"/>
  <c r="U195" i="9" s="1"/>
  <c r="P195" i="9"/>
  <c r="P502" i="9"/>
  <c r="Q502" i="9"/>
  <c r="S502" i="9" s="1"/>
  <c r="T502" i="9" s="1"/>
  <c r="U502" i="9" s="1"/>
  <c r="P110" i="9"/>
  <c r="Q110" i="9"/>
  <c r="S110" i="9" s="1"/>
  <c r="T110" i="9" s="1"/>
  <c r="U110" i="9" s="1"/>
  <c r="P109" i="9"/>
  <c r="Q109" i="9"/>
  <c r="S109" i="9" s="1"/>
  <c r="T109" i="9" s="1"/>
  <c r="U109" i="9" s="1"/>
  <c r="P485" i="9"/>
  <c r="Q485" i="9"/>
  <c r="S485" i="9" s="1"/>
  <c r="T485" i="9" s="1"/>
  <c r="U485" i="9" s="1"/>
  <c r="P169" i="9"/>
  <c r="Q169" i="9"/>
  <c r="S169" i="9" s="1"/>
  <c r="T169" i="9" s="1"/>
  <c r="U169" i="9" s="1"/>
  <c r="Q422" i="9"/>
  <c r="S422" i="9" s="1"/>
  <c r="T422" i="9" s="1"/>
  <c r="U422" i="9" s="1"/>
  <c r="P422" i="9"/>
  <c r="P283" i="9"/>
  <c r="Q283" i="9"/>
  <c r="S283" i="9" s="1"/>
  <c r="T283" i="9" s="1"/>
  <c r="U283" i="9" s="1"/>
  <c r="Q218" i="9"/>
  <c r="S218" i="9" s="1"/>
  <c r="T218" i="9" s="1"/>
  <c r="U218" i="9" s="1"/>
  <c r="P218" i="9"/>
  <c r="P176" i="9"/>
  <c r="Q176" i="9"/>
  <c r="S176" i="9" s="1"/>
  <c r="T176" i="9" s="1"/>
  <c r="U176" i="9" s="1"/>
  <c r="Q56" i="9"/>
  <c r="S56" i="9" s="1"/>
  <c r="T56" i="9" s="1"/>
  <c r="U56" i="9" s="1"/>
  <c r="P56" i="9"/>
  <c r="Q214" i="9"/>
  <c r="S214" i="9" s="1"/>
  <c r="T214" i="9" s="1"/>
  <c r="U214" i="9" s="1"/>
  <c r="P214" i="9"/>
  <c r="P335" i="9"/>
  <c r="Q335" i="9"/>
  <c r="S335" i="9" s="1"/>
  <c r="T335" i="9" s="1"/>
  <c r="U335" i="9" s="1"/>
  <c r="P104" i="9"/>
  <c r="Q104" i="9"/>
  <c r="S104" i="9" s="1"/>
  <c r="T104" i="9" s="1"/>
  <c r="U104" i="9" s="1"/>
  <c r="P144" i="9"/>
  <c r="Q144" i="9"/>
  <c r="S144" i="9" s="1"/>
  <c r="T144" i="9" s="1"/>
  <c r="U144" i="9" s="1"/>
  <c r="P224" i="9"/>
  <c r="Q224" i="9"/>
  <c r="S224" i="9" s="1"/>
  <c r="T224" i="9" s="1"/>
  <c r="U224" i="9" s="1"/>
  <c r="Q306" i="9"/>
  <c r="S306" i="9" s="1"/>
  <c r="T306" i="9" s="1"/>
  <c r="U306" i="9" s="1"/>
  <c r="P306" i="9"/>
  <c r="Q482" i="9"/>
  <c r="S482" i="9" s="1"/>
  <c r="T482" i="9" s="1"/>
  <c r="U482" i="9" s="1"/>
  <c r="P482" i="9"/>
  <c r="P492" i="9"/>
  <c r="Q492" i="9"/>
  <c r="S492" i="9" s="1"/>
  <c r="T492" i="9" s="1"/>
  <c r="U492" i="9" s="1"/>
  <c r="Q277" i="9"/>
  <c r="S277" i="9" s="1"/>
  <c r="T277" i="9" s="1"/>
  <c r="U277" i="9" s="1"/>
  <c r="P277" i="9"/>
  <c r="Q317" i="9"/>
  <c r="S317" i="9" s="1"/>
  <c r="T317" i="9" s="1"/>
  <c r="U317" i="9" s="1"/>
  <c r="P317" i="9"/>
  <c r="Q357" i="9"/>
  <c r="S357" i="9" s="1"/>
  <c r="T357" i="9" s="1"/>
  <c r="U357" i="9" s="1"/>
  <c r="P357" i="9"/>
  <c r="Q401" i="9"/>
  <c r="S401" i="9" s="1"/>
  <c r="T401" i="9" s="1"/>
  <c r="U401" i="9" s="1"/>
  <c r="P401" i="9"/>
  <c r="Q451" i="9"/>
  <c r="S451" i="9" s="1"/>
  <c r="T451" i="9" s="1"/>
  <c r="U451" i="9" s="1"/>
  <c r="P451" i="9"/>
  <c r="P393" i="9"/>
  <c r="Q393" i="9"/>
  <c r="S393" i="9" s="1"/>
  <c r="T393" i="9" s="1"/>
  <c r="U393" i="9" s="1"/>
  <c r="P433" i="9"/>
  <c r="Q433" i="9"/>
  <c r="S433" i="9" s="1"/>
  <c r="T433" i="9" s="1"/>
  <c r="U433" i="9" s="1"/>
  <c r="P428" i="9"/>
  <c r="Q428" i="9"/>
  <c r="S428" i="9" s="1"/>
  <c r="T428" i="9" s="1"/>
  <c r="U428" i="9" s="1"/>
  <c r="P274" i="9"/>
  <c r="Q274" i="9"/>
  <c r="S274" i="9" s="1"/>
  <c r="T274" i="9" s="1"/>
  <c r="U274" i="9" s="1"/>
  <c r="P318" i="9"/>
  <c r="Q318" i="9"/>
  <c r="S318" i="9" s="1"/>
  <c r="T318" i="9" s="1"/>
  <c r="U318" i="9" s="1"/>
  <c r="Q394" i="9"/>
  <c r="S394" i="9" s="1"/>
  <c r="T394" i="9" s="1"/>
  <c r="U394" i="9" s="1"/>
  <c r="P394" i="9"/>
  <c r="P261" i="9"/>
  <c r="Q261" i="9"/>
  <c r="S261" i="9" s="1"/>
  <c r="T261" i="9" s="1"/>
  <c r="U261" i="9" s="1"/>
  <c r="P390" i="9"/>
  <c r="Q390" i="9"/>
  <c r="S390" i="9" s="1"/>
  <c r="T390" i="9" s="1"/>
  <c r="U390" i="9" s="1"/>
  <c r="P259" i="9"/>
  <c r="Q259" i="9"/>
  <c r="S259" i="9" s="1"/>
  <c r="T259" i="9" s="1"/>
  <c r="U259" i="9" s="1"/>
  <c r="P339" i="9"/>
  <c r="Q339" i="9"/>
  <c r="S339" i="9" s="1"/>
  <c r="T339" i="9" s="1"/>
  <c r="U339" i="9" s="1"/>
  <c r="Q441" i="9"/>
  <c r="S441" i="9" s="1"/>
  <c r="T441" i="9" s="1"/>
  <c r="U441" i="9" s="1"/>
  <c r="P441" i="9"/>
  <c r="P373" i="9"/>
  <c r="Q373" i="9"/>
  <c r="S373" i="9" s="1"/>
  <c r="T373" i="9" s="1"/>
  <c r="U373" i="9" s="1"/>
  <c r="Q51" i="9"/>
  <c r="S51" i="9" s="1"/>
  <c r="T51" i="9" s="1"/>
  <c r="U51" i="9" s="1"/>
  <c r="P51" i="9"/>
  <c r="Q211" i="9"/>
  <c r="S211" i="9" s="1"/>
  <c r="T211" i="9" s="1"/>
  <c r="U211" i="9" s="1"/>
  <c r="P211" i="9"/>
  <c r="P146" i="9"/>
  <c r="Q146" i="9"/>
  <c r="S146" i="9" s="1"/>
  <c r="T146" i="9" s="1"/>
  <c r="U146" i="9" s="1"/>
  <c r="P226" i="9"/>
  <c r="Q226" i="9"/>
  <c r="S226" i="9" s="1"/>
  <c r="T226" i="9" s="1"/>
  <c r="U226" i="9" s="1"/>
  <c r="Q111" i="9"/>
  <c r="S111" i="9" s="1"/>
  <c r="T111" i="9" s="1"/>
  <c r="U111" i="9" s="1"/>
  <c r="P111" i="9"/>
  <c r="Q155" i="9"/>
  <c r="S155" i="9" s="1"/>
  <c r="T155" i="9" s="1"/>
  <c r="U155" i="9" s="1"/>
  <c r="P155" i="9"/>
  <c r="P237" i="9"/>
  <c r="Q237" i="9"/>
  <c r="S237" i="9" s="1"/>
  <c r="T237" i="9" s="1"/>
  <c r="U237" i="9" s="1"/>
  <c r="Q421" i="9"/>
  <c r="S421" i="9" s="1"/>
  <c r="T421" i="9" s="1"/>
  <c r="U421" i="9" s="1"/>
  <c r="P421" i="9"/>
  <c r="Q220" i="9"/>
  <c r="S220" i="9" s="1"/>
  <c r="T220" i="9" s="1"/>
  <c r="U220" i="9" s="1"/>
  <c r="P220" i="9"/>
  <c r="Q140" i="9"/>
  <c r="S140" i="9" s="1"/>
  <c r="T140" i="9" s="1"/>
  <c r="U140" i="9" s="1"/>
  <c r="P140" i="9"/>
  <c r="Q60" i="9"/>
  <c r="S60" i="9" s="1"/>
  <c r="T60" i="9" s="1"/>
  <c r="U60" i="9" s="1"/>
  <c r="P60" i="9"/>
  <c r="P429" i="9"/>
  <c r="Q429" i="9"/>
  <c r="S429" i="9" s="1"/>
  <c r="T429" i="9" s="1"/>
  <c r="U429" i="9" s="1"/>
  <c r="Q254" i="9"/>
  <c r="S254" i="9" s="1"/>
  <c r="T254" i="9" s="1"/>
  <c r="U254" i="9" s="1"/>
  <c r="P254" i="9"/>
  <c r="Q142" i="9"/>
  <c r="S142" i="9" s="1"/>
  <c r="T142" i="9" s="1"/>
  <c r="U142" i="9" s="1"/>
  <c r="P142" i="9"/>
  <c r="Q222" i="9"/>
  <c r="S222" i="9" s="1"/>
  <c r="T222" i="9" s="1"/>
  <c r="U222" i="9" s="1"/>
  <c r="P222" i="9"/>
  <c r="Q349" i="9"/>
  <c r="S349" i="9" s="1"/>
  <c r="T349" i="9" s="1"/>
  <c r="U349" i="9" s="1"/>
  <c r="P349" i="9"/>
  <c r="Q444" i="9"/>
  <c r="S444" i="9" s="1"/>
  <c r="T444" i="9" s="1"/>
  <c r="U444" i="9" s="1"/>
  <c r="P444" i="9"/>
  <c r="Q98" i="9"/>
  <c r="S98" i="9" s="1"/>
  <c r="T98" i="9" s="1"/>
  <c r="U98" i="9" s="1"/>
  <c r="P98" i="9"/>
  <c r="P372" i="9"/>
  <c r="Q372" i="9"/>
  <c r="S372" i="9" s="1"/>
  <c r="T372" i="9" s="1"/>
  <c r="U372" i="9" s="1"/>
  <c r="Q219" i="9"/>
  <c r="S219" i="9" s="1"/>
  <c r="T219" i="9" s="1"/>
  <c r="U219" i="9" s="1"/>
  <c r="P219" i="9"/>
  <c r="P66" i="9"/>
  <c r="Q66" i="9"/>
  <c r="S66" i="9" s="1"/>
  <c r="T66" i="9" s="1"/>
  <c r="U66" i="9" s="1"/>
  <c r="P255" i="9"/>
  <c r="Q255" i="9"/>
  <c r="S255" i="9" s="1"/>
  <c r="T255" i="9" s="1"/>
  <c r="U255" i="9" s="1"/>
  <c r="Q334" i="9"/>
  <c r="S334" i="9" s="1"/>
  <c r="T334" i="9" s="1"/>
  <c r="U334" i="9" s="1"/>
  <c r="P334" i="9"/>
  <c r="P387" i="9"/>
  <c r="Q387" i="9"/>
  <c r="S387" i="9" s="1"/>
  <c r="T387" i="9" s="1"/>
  <c r="U387" i="9" s="1"/>
  <c r="Q75" i="9"/>
  <c r="S75" i="9" s="1"/>
  <c r="T75" i="9" s="1"/>
  <c r="U75" i="9" s="1"/>
  <c r="P75" i="9"/>
  <c r="P157" i="9"/>
  <c r="Q157" i="9"/>
  <c r="S157" i="9" s="1"/>
  <c r="T157" i="9" s="1"/>
  <c r="U157" i="9" s="1"/>
  <c r="Q326" i="9"/>
  <c r="S326" i="9" s="1"/>
  <c r="T326" i="9" s="1"/>
  <c r="U326" i="9" s="1"/>
  <c r="P326" i="9"/>
  <c r="Q471" i="9"/>
  <c r="S471" i="9" s="1"/>
  <c r="T471" i="9" s="1"/>
  <c r="U471" i="9" s="1"/>
  <c r="P471" i="9"/>
  <c r="Q83" i="9"/>
  <c r="S83" i="9" s="1"/>
  <c r="T83" i="9" s="1"/>
  <c r="U83" i="9" s="1"/>
  <c r="P83" i="9"/>
  <c r="P123" i="9"/>
  <c r="Q123" i="9"/>
  <c r="S123" i="9" s="1"/>
  <c r="T123" i="9" s="1"/>
  <c r="U123" i="9" s="1"/>
  <c r="Q163" i="9"/>
  <c r="S163" i="9" s="1"/>
  <c r="T163" i="9" s="1"/>
  <c r="U163" i="9" s="1"/>
  <c r="P163" i="9"/>
  <c r="P203" i="9"/>
  <c r="Q203" i="9"/>
  <c r="S203" i="9" s="1"/>
  <c r="T203" i="9" s="1"/>
  <c r="U203" i="9" s="1"/>
  <c r="Q243" i="9"/>
  <c r="S243" i="9" s="1"/>
  <c r="T243" i="9" s="1"/>
  <c r="U243" i="9" s="1"/>
  <c r="P243" i="9"/>
  <c r="Q459" i="9"/>
  <c r="S459" i="9" s="1"/>
  <c r="T459" i="9" s="1"/>
  <c r="U459" i="9" s="1"/>
  <c r="P459" i="9"/>
  <c r="Q392" i="9"/>
  <c r="S392" i="9" s="1"/>
  <c r="T392" i="9" s="1"/>
  <c r="U392" i="9" s="1"/>
  <c r="P392" i="9"/>
  <c r="Q432" i="9"/>
  <c r="S432" i="9" s="1"/>
  <c r="T432" i="9" s="1"/>
  <c r="U432" i="9" s="1"/>
  <c r="P432" i="9"/>
  <c r="Q462" i="9"/>
  <c r="S462" i="9" s="1"/>
  <c r="T462" i="9" s="1"/>
  <c r="U462" i="9" s="1"/>
  <c r="P462" i="9"/>
  <c r="Q489" i="9"/>
  <c r="S489" i="9" s="1"/>
  <c r="T489" i="9" s="1"/>
  <c r="U489" i="9" s="1"/>
  <c r="P489" i="9"/>
  <c r="P106" i="9"/>
  <c r="Q106" i="9"/>
  <c r="S106" i="9" s="1"/>
  <c r="T106" i="9" s="1"/>
  <c r="U106" i="9" s="1"/>
  <c r="P253" i="9"/>
  <c r="Q253" i="9"/>
  <c r="S253" i="9" s="1"/>
  <c r="T253" i="9" s="1"/>
  <c r="U253" i="9" s="1"/>
  <c r="Q495" i="9"/>
  <c r="S495" i="9" s="1"/>
  <c r="T495" i="9" s="1"/>
  <c r="U495" i="9" s="1"/>
  <c r="P495" i="9"/>
  <c r="P298" i="9"/>
  <c r="Q298" i="9"/>
  <c r="S298" i="9" s="1"/>
  <c r="T298" i="9" s="1"/>
  <c r="U298" i="9" s="1"/>
  <c r="P378" i="9"/>
  <c r="Q378" i="9"/>
  <c r="S378" i="9" s="1"/>
  <c r="T378" i="9" s="1"/>
  <c r="U378" i="9" s="1"/>
  <c r="Q497" i="9"/>
  <c r="S497" i="9" s="1"/>
  <c r="T497" i="9" s="1"/>
  <c r="U497" i="9" s="1"/>
  <c r="P497" i="9"/>
  <c r="Q180" i="9"/>
  <c r="S180" i="9" s="1"/>
  <c r="T180" i="9" s="1"/>
  <c r="U180" i="9" s="1"/>
  <c r="P180" i="9"/>
  <c r="Q133" i="9"/>
  <c r="S133" i="9" s="1"/>
  <c r="T133" i="9" s="1"/>
  <c r="U133" i="9" s="1"/>
  <c r="P133" i="9"/>
  <c r="P314" i="9"/>
  <c r="Q314" i="9"/>
  <c r="S314" i="9" s="1"/>
  <c r="T314" i="9" s="1"/>
  <c r="U314" i="9" s="1"/>
  <c r="Q62" i="9"/>
  <c r="S62" i="9" s="1"/>
  <c r="T62" i="9" s="1"/>
  <c r="U62" i="9" s="1"/>
  <c r="P62" i="9"/>
  <c r="Q122" i="9"/>
  <c r="S122" i="9" s="1"/>
  <c r="T122" i="9" s="1"/>
  <c r="U122" i="9" s="1"/>
  <c r="P122" i="9"/>
  <c r="Q202" i="9"/>
  <c r="S202" i="9" s="1"/>
  <c r="T202" i="9" s="1"/>
  <c r="U202" i="9" s="1"/>
  <c r="P202" i="9"/>
  <c r="Q266" i="9"/>
  <c r="S266" i="9" s="1"/>
  <c r="T266" i="9" s="1"/>
  <c r="U266" i="9" s="1"/>
  <c r="P266" i="9"/>
  <c r="P494" i="9"/>
  <c r="Q494" i="9"/>
  <c r="S494" i="9" s="1"/>
  <c r="T494" i="9" s="1"/>
  <c r="U494" i="9" s="1"/>
  <c r="L28" i="9" l="1"/>
  <c r="M28" i="9" s="1"/>
  <c r="L45" i="9"/>
  <c r="M45" i="9" s="1"/>
  <c r="L41" i="9"/>
  <c r="M41" i="9" s="1"/>
  <c r="L44" i="9"/>
  <c r="M44" i="9" s="1"/>
  <c r="L43" i="9"/>
  <c r="M43" i="9" s="1"/>
  <c r="L42" i="9"/>
  <c r="M42" i="9" s="1"/>
  <c r="P40" i="9"/>
  <c r="Q40" i="9"/>
  <c r="S40" i="9" s="1"/>
  <c r="T40" i="9" s="1"/>
  <c r="U40" i="9" s="1"/>
  <c r="N37" i="9"/>
  <c r="O37" i="9" s="1"/>
  <c r="N36" i="9"/>
  <c r="W38" i="9" s="1"/>
  <c r="L34" i="9"/>
  <c r="M34" i="9" s="1"/>
  <c r="O34" i="9" s="1"/>
  <c r="Q34" i="9" s="1"/>
  <c r="S34" i="9" s="1"/>
  <c r="T34" i="9" s="1"/>
  <c r="U34" i="9" s="1"/>
  <c r="L33" i="9"/>
  <c r="M33" i="9" s="1"/>
  <c r="L31" i="9"/>
  <c r="M31" i="9" s="1"/>
  <c r="L32" i="9"/>
  <c r="M32" i="9" s="1"/>
  <c r="L26" i="9"/>
  <c r="M26" i="9" s="1"/>
  <c r="L29" i="9"/>
  <c r="M29" i="9" s="1"/>
  <c r="N26" i="9" s="1"/>
  <c r="L27" i="9"/>
  <c r="M27" i="9" s="1"/>
  <c r="L24" i="9"/>
  <c r="M24" i="9" s="1"/>
  <c r="L23" i="9"/>
  <c r="M23" i="9" s="1"/>
  <c r="L21" i="9"/>
  <c r="M21" i="9" s="1"/>
  <c r="P25" i="9"/>
  <c r="Q25" i="9"/>
  <c r="S25" i="9" s="1"/>
  <c r="T25" i="9" s="1"/>
  <c r="U25" i="9" s="1"/>
  <c r="L22" i="9"/>
  <c r="M22" i="9" s="1"/>
  <c r="L18" i="9"/>
  <c r="M18" i="9" s="1"/>
  <c r="L20" i="9"/>
  <c r="M20" i="9" s="1"/>
  <c r="L17" i="9"/>
  <c r="M17" i="9" s="1"/>
  <c r="L12" i="9"/>
  <c r="M12" i="9" s="1"/>
  <c r="L13" i="9"/>
  <c r="M13" i="9" s="1"/>
  <c r="L15" i="9"/>
  <c r="M15" i="9" s="1"/>
  <c r="L11" i="9"/>
  <c r="M11" i="9" s="1"/>
  <c r="L14" i="9"/>
  <c r="M14" i="9" s="1"/>
  <c r="L8" i="9"/>
  <c r="M8" i="9" s="1"/>
  <c r="I38" i="11"/>
  <c r="AE158" i="6"/>
  <c r="I31" i="11"/>
  <c r="AE153" i="6"/>
  <c r="I34" i="11"/>
  <c r="L172" i="4"/>
  <c r="M172" i="4" s="1"/>
  <c r="L174" i="4"/>
  <c r="M174" i="4" s="1"/>
  <c r="L173" i="4"/>
  <c r="M173" i="4" s="1"/>
  <c r="L154" i="4"/>
  <c r="M154" i="4" s="1"/>
  <c r="L153" i="4"/>
  <c r="M153" i="4" s="1"/>
  <c r="Q10" i="9"/>
  <c r="S10" i="9" s="1"/>
  <c r="T10" i="9" s="1"/>
  <c r="U10" i="9" s="1"/>
  <c r="J44" i="1"/>
  <c r="J43" i="1"/>
  <c r="J42" i="1"/>
  <c r="J39" i="1"/>
  <c r="J38" i="1"/>
  <c r="J37" i="1"/>
  <c r="O30" i="9"/>
  <c r="L7" i="9"/>
  <c r="M7" i="9" s="1"/>
  <c r="L9" i="9"/>
  <c r="M9" i="9" s="1"/>
  <c r="L6" i="9"/>
  <c r="M6" i="9" s="1"/>
  <c r="L197" i="4"/>
  <c r="M197" i="4" s="1"/>
  <c r="L152" i="4"/>
  <c r="M152" i="4" s="1"/>
  <c r="L165" i="4"/>
  <c r="M165" i="4" s="1"/>
  <c r="L170" i="4"/>
  <c r="M170" i="4" s="1"/>
  <c r="L205" i="4"/>
  <c r="M205" i="4" s="1"/>
  <c r="L204" i="4"/>
  <c r="M204" i="4" s="1"/>
  <c r="L202" i="4"/>
  <c r="M202" i="4" s="1"/>
  <c r="L201" i="4"/>
  <c r="M201" i="4" s="1"/>
  <c r="L203" i="4"/>
  <c r="M203" i="4" s="1"/>
  <c r="N43" i="1"/>
  <c r="L198" i="4"/>
  <c r="M198" i="4" s="1"/>
  <c r="L196" i="4"/>
  <c r="M196" i="4" s="1"/>
  <c r="L195" i="4"/>
  <c r="M195" i="4" s="1"/>
  <c r="L192" i="4"/>
  <c r="M192" i="4" s="1"/>
  <c r="L194" i="4"/>
  <c r="M194" i="4" s="1"/>
  <c r="L193" i="4"/>
  <c r="M193" i="4" s="1"/>
  <c r="L191" i="4"/>
  <c r="M191" i="4" s="1"/>
  <c r="L189" i="4"/>
  <c r="M189" i="4" s="1"/>
  <c r="L190" i="4"/>
  <c r="M190" i="4" s="1"/>
  <c r="L188" i="4"/>
  <c r="M188" i="4" s="1"/>
  <c r="L186" i="4"/>
  <c r="M186" i="4" s="1"/>
  <c r="L187" i="4"/>
  <c r="M187" i="4" s="1"/>
  <c r="L185" i="4"/>
  <c r="M185" i="4" s="1"/>
  <c r="L184" i="4"/>
  <c r="M184" i="4" s="1"/>
  <c r="L182" i="4"/>
  <c r="M182" i="4" s="1"/>
  <c r="L181" i="4"/>
  <c r="M181" i="4" s="1"/>
  <c r="L183" i="4"/>
  <c r="M183" i="4" s="1"/>
  <c r="L180" i="4"/>
  <c r="M180" i="4" s="1"/>
  <c r="L179" i="4"/>
  <c r="M179" i="4" s="1"/>
  <c r="L178" i="4"/>
  <c r="M178" i="4" s="1"/>
  <c r="L176" i="4"/>
  <c r="M176" i="4" s="1"/>
  <c r="L177" i="4"/>
  <c r="M177" i="4" s="1"/>
  <c r="L171" i="4"/>
  <c r="M171" i="4" s="1"/>
  <c r="L169" i="4"/>
  <c r="M169" i="4" s="1"/>
  <c r="L168" i="4"/>
  <c r="M168" i="4" s="1"/>
  <c r="L167" i="4"/>
  <c r="M167" i="4" s="1"/>
  <c r="L166" i="4"/>
  <c r="M166" i="4" s="1"/>
  <c r="L162" i="4"/>
  <c r="M162" i="4" s="1"/>
  <c r="L164" i="4"/>
  <c r="M164" i="4" s="1"/>
  <c r="L161" i="4"/>
  <c r="M161" i="4" s="1"/>
  <c r="L163" i="4"/>
  <c r="M163" i="4" s="1"/>
  <c r="L159" i="4"/>
  <c r="M159" i="4" s="1"/>
  <c r="L160" i="4"/>
  <c r="M160" i="4" s="1"/>
  <c r="L158" i="4"/>
  <c r="M158" i="4" s="1"/>
  <c r="L157" i="4"/>
  <c r="M157" i="4" s="1"/>
  <c r="L156" i="4"/>
  <c r="M156" i="4" s="1"/>
  <c r="L151" i="4"/>
  <c r="M151" i="4" s="1"/>
  <c r="L150" i="4"/>
  <c r="M150" i="4" s="1"/>
  <c r="L149" i="4"/>
  <c r="M149" i="4" s="1"/>
  <c r="L147" i="4"/>
  <c r="M147" i="4" s="1"/>
  <c r="L148" i="4"/>
  <c r="M148" i="4" s="1"/>
  <c r="L146" i="4"/>
  <c r="M146" i="4" s="1"/>
  <c r="L141" i="4"/>
  <c r="M141" i="4" s="1"/>
  <c r="L145" i="4"/>
  <c r="M145" i="4" s="1"/>
  <c r="L144" i="4"/>
  <c r="M144" i="4" s="1"/>
  <c r="L143" i="4"/>
  <c r="M143" i="4" s="1"/>
  <c r="L142" i="4"/>
  <c r="M142" i="4" s="1"/>
  <c r="B502" i="3"/>
  <c r="B497" i="3"/>
  <c r="B492" i="3"/>
  <c r="B487" i="3"/>
  <c r="B482" i="3"/>
  <c r="B477" i="3"/>
  <c r="B472" i="3"/>
  <c r="B467" i="3"/>
  <c r="B462" i="3"/>
  <c r="B457" i="3"/>
  <c r="B452" i="3"/>
  <c r="B447" i="3"/>
  <c r="B442" i="3"/>
  <c r="B437" i="3"/>
  <c r="B432" i="3"/>
  <c r="B427" i="3"/>
  <c r="B422" i="3"/>
  <c r="B417" i="3"/>
  <c r="B412" i="3"/>
  <c r="B407" i="3"/>
  <c r="B402" i="3"/>
  <c r="B397" i="3"/>
  <c r="B392" i="3"/>
  <c r="B387" i="3"/>
  <c r="B382" i="3"/>
  <c r="B377" i="3"/>
  <c r="B372" i="3"/>
  <c r="B367" i="3"/>
  <c r="B362" i="3"/>
  <c r="B357" i="3"/>
  <c r="B352" i="3"/>
  <c r="B347" i="3"/>
  <c r="B342" i="3"/>
  <c r="B337" i="3"/>
  <c r="B332" i="3"/>
  <c r="B327" i="3"/>
  <c r="B322" i="3"/>
  <c r="B317" i="3"/>
  <c r="B312" i="3"/>
  <c r="B307" i="3"/>
  <c r="B302" i="3"/>
  <c r="B297" i="3"/>
  <c r="B292" i="3"/>
  <c r="B287" i="3"/>
  <c r="B282" i="3"/>
  <c r="B277" i="3"/>
  <c r="B272" i="3"/>
  <c r="B267" i="3"/>
  <c r="B262" i="3"/>
  <c r="B257" i="3"/>
  <c r="B252" i="3"/>
  <c r="B247" i="3"/>
  <c r="B242" i="3"/>
  <c r="B237" i="3"/>
  <c r="B232" i="3"/>
  <c r="B227" i="3"/>
  <c r="B222" i="3"/>
  <c r="B217" i="3"/>
  <c r="B212" i="3"/>
  <c r="B207" i="3"/>
  <c r="B202" i="3"/>
  <c r="B197" i="3"/>
  <c r="B192" i="3"/>
  <c r="B187" i="3"/>
  <c r="B182" i="3"/>
  <c r="B177" i="3"/>
  <c r="N177" i="3" s="1"/>
  <c r="O177" i="3" s="1"/>
  <c r="B172" i="3"/>
  <c r="B167" i="3"/>
  <c r="B162" i="3"/>
  <c r="A502" i="3"/>
  <c r="A497" i="3"/>
  <c r="A492" i="3"/>
  <c r="A487" i="3"/>
  <c r="A482" i="3"/>
  <c r="A477" i="3"/>
  <c r="A472" i="3"/>
  <c r="A467" i="3"/>
  <c r="A462" i="3"/>
  <c r="A457" i="3"/>
  <c r="A452" i="3"/>
  <c r="A447" i="3"/>
  <c r="A442" i="3"/>
  <c r="A437" i="3"/>
  <c r="A432" i="3"/>
  <c r="A427" i="3"/>
  <c r="A422" i="3"/>
  <c r="A417" i="3"/>
  <c r="A412" i="3"/>
  <c r="A407" i="3"/>
  <c r="A402" i="3"/>
  <c r="A397" i="3"/>
  <c r="A392" i="3"/>
  <c r="A387" i="3"/>
  <c r="A382" i="3"/>
  <c r="A377" i="3"/>
  <c r="A372" i="3"/>
  <c r="A367" i="3"/>
  <c r="A362" i="3"/>
  <c r="A357" i="3"/>
  <c r="A352" i="3"/>
  <c r="A347" i="3"/>
  <c r="A342" i="3"/>
  <c r="A337" i="3"/>
  <c r="A332" i="3"/>
  <c r="A327" i="3"/>
  <c r="A322" i="3"/>
  <c r="A317" i="3"/>
  <c r="A312" i="3"/>
  <c r="A307" i="3"/>
  <c r="A302" i="3"/>
  <c r="A297" i="3"/>
  <c r="A292" i="3"/>
  <c r="A287" i="3"/>
  <c r="A282" i="3"/>
  <c r="A277" i="3"/>
  <c r="A272" i="3"/>
  <c r="A267" i="3"/>
  <c r="A262" i="3"/>
  <c r="A257" i="3"/>
  <c r="A252" i="3"/>
  <c r="A247" i="3"/>
  <c r="A242" i="3"/>
  <c r="A237" i="3"/>
  <c r="A232" i="3"/>
  <c r="A227" i="3"/>
  <c r="A222" i="3"/>
  <c r="A217" i="3"/>
  <c r="A212" i="3"/>
  <c r="A207" i="3"/>
  <c r="A202" i="3"/>
  <c r="A197" i="3"/>
  <c r="A192" i="3"/>
  <c r="A187" i="3"/>
  <c r="A182" i="3"/>
  <c r="A177" i="3"/>
  <c r="A172" i="3"/>
  <c r="A167" i="3"/>
  <c r="A162" i="3"/>
  <c r="B157" i="3"/>
  <c r="A157" i="3"/>
  <c r="A27" i="7"/>
  <c r="A22" i="7"/>
  <c r="A17" i="7"/>
  <c r="A12" i="7"/>
  <c r="A7" i="7"/>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A105"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502" i="2"/>
  <c r="A497" i="2"/>
  <c r="A492" i="2"/>
  <c r="A487" i="2"/>
  <c r="A482" i="2"/>
  <c r="A477" i="2"/>
  <c r="A472" i="2"/>
  <c r="A467" i="2"/>
  <c r="A462" i="2"/>
  <c r="A457" i="2"/>
  <c r="A452" i="2"/>
  <c r="A447" i="2"/>
  <c r="A442" i="2"/>
  <c r="A437" i="2"/>
  <c r="A432" i="2"/>
  <c r="A427" i="2"/>
  <c r="A422" i="2"/>
  <c r="A417" i="2"/>
  <c r="A412" i="2"/>
  <c r="A407" i="2"/>
  <c r="A402" i="2"/>
  <c r="A397" i="2"/>
  <c r="A392" i="2"/>
  <c r="A387" i="2"/>
  <c r="A382" i="2"/>
  <c r="A377" i="2"/>
  <c r="A372" i="2"/>
  <c r="A367" i="2"/>
  <c r="A362" i="2"/>
  <c r="A357" i="2"/>
  <c r="A352" i="2"/>
  <c r="A347" i="2"/>
  <c r="A342" i="2"/>
  <c r="A337" i="2"/>
  <c r="A332" i="2"/>
  <c r="A327" i="2"/>
  <c r="A322" i="2"/>
  <c r="A317" i="2"/>
  <c r="A312" i="2"/>
  <c r="A307" i="2"/>
  <c r="A302" i="2"/>
  <c r="A297" i="2"/>
  <c r="A292" i="2"/>
  <c r="A287" i="2"/>
  <c r="A282" i="2"/>
  <c r="A277" i="2"/>
  <c r="A272" i="2"/>
  <c r="A267" i="2"/>
  <c r="A262" i="2"/>
  <c r="A257" i="2"/>
  <c r="A252" i="2"/>
  <c r="A247" i="2"/>
  <c r="A242" i="2"/>
  <c r="A237" i="2"/>
  <c r="A232" i="2"/>
  <c r="A227" i="2"/>
  <c r="A222" i="2"/>
  <c r="A217" i="2"/>
  <c r="A212" i="2"/>
  <c r="A207" i="2"/>
  <c r="A202" i="2"/>
  <c r="A197" i="2"/>
  <c r="A192" i="2"/>
  <c r="A187" i="2"/>
  <c r="A182" i="2"/>
  <c r="A177" i="2"/>
  <c r="A172" i="2"/>
  <c r="A167" i="2"/>
  <c r="A162" i="2"/>
  <c r="A157" i="2"/>
  <c r="A152" i="2"/>
  <c r="A147" i="2"/>
  <c r="A142" i="2"/>
  <c r="A137" i="2"/>
  <c r="B502" i="2"/>
  <c r="Z502" i="2" s="1"/>
  <c r="B497" i="2"/>
  <c r="B492" i="2"/>
  <c r="B487" i="2"/>
  <c r="B482" i="2"/>
  <c r="B477" i="2"/>
  <c r="B472" i="2"/>
  <c r="B467" i="2"/>
  <c r="B462" i="2"/>
  <c r="B457" i="2"/>
  <c r="B452" i="2"/>
  <c r="B447" i="2"/>
  <c r="B442" i="2"/>
  <c r="B437" i="2"/>
  <c r="B432" i="2"/>
  <c r="B427" i="2"/>
  <c r="B422" i="2"/>
  <c r="B417" i="2"/>
  <c r="B412" i="2"/>
  <c r="B407" i="2"/>
  <c r="B402" i="2"/>
  <c r="AA402" i="2" s="1"/>
  <c r="B397" i="2"/>
  <c r="B392" i="2"/>
  <c r="B387" i="2"/>
  <c r="B382" i="2"/>
  <c r="AA382" i="2" s="1"/>
  <c r="B377" i="2"/>
  <c r="B372" i="2"/>
  <c r="B367" i="2"/>
  <c r="B362" i="2"/>
  <c r="B357" i="2"/>
  <c r="B352" i="2"/>
  <c r="B347" i="2"/>
  <c r="B342" i="2"/>
  <c r="AA342" i="2" s="1"/>
  <c r="B337" i="2"/>
  <c r="B332" i="2"/>
  <c r="B327" i="2"/>
  <c r="B322" i="2"/>
  <c r="B317" i="2"/>
  <c r="B312" i="2"/>
  <c r="B307" i="2"/>
  <c r="B302" i="2"/>
  <c r="B297" i="2"/>
  <c r="Z297" i="2" s="1"/>
  <c r="B292" i="2"/>
  <c r="B287" i="2"/>
  <c r="B282" i="2"/>
  <c r="B277" i="2"/>
  <c r="B272" i="2"/>
  <c r="B267" i="2"/>
  <c r="B262" i="2"/>
  <c r="B257" i="2"/>
  <c r="B252" i="2"/>
  <c r="B247" i="2"/>
  <c r="B242" i="2"/>
  <c r="Z242" i="2" s="1"/>
  <c r="B237" i="2"/>
  <c r="B232" i="2"/>
  <c r="B227" i="2"/>
  <c r="B222" i="2"/>
  <c r="B217" i="2"/>
  <c r="B212" i="2"/>
  <c r="B207" i="2"/>
  <c r="B202" i="2"/>
  <c r="B197" i="2"/>
  <c r="B192" i="2"/>
  <c r="B187" i="2"/>
  <c r="B182" i="2"/>
  <c r="B177" i="2"/>
  <c r="B172" i="2"/>
  <c r="B167" i="2"/>
  <c r="B162" i="2"/>
  <c r="B157" i="2"/>
  <c r="B152" i="2"/>
  <c r="B147" i="2"/>
  <c r="B142" i="2"/>
  <c r="B137" i="2"/>
  <c r="B132" i="2"/>
  <c r="A132" i="2"/>
  <c r="I506" i="2"/>
  <c r="H506" i="2"/>
  <c r="G506" i="2"/>
  <c r="F506" i="2"/>
  <c r="E506" i="2"/>
  <c r="J506" i="2" s="1"/>
  <c r="I505" i="2"/>
  <c r="H505" i="2"/>
  <c r="G505" i="2"/>
  <c r="F505" i="2"/>
  <c r="E505" i="2"/>
  <c r="J505" i="2" s="1"/>
  <c r="I504" i="2"/>
  <c r="H504" i="2"/>
  <c r="G504" i="2"/>
  <c r="F504" i="2"/>
  <c r="E504" i="2"/>
  <c r="J504" i="2" s="1"/>
  <c r="Y503" i="2"/>
  <c r="I503" i="2"/>
  <c r="H503" i="2"/>
  <c r="G503" i="2"/>
  <c r="F503" i="2"/>
  <c r="E503" i="2"/>
  <c r="Y502" i="2"/>
  <c r="I501" i="2"/>
  <c r="H501" i="2"/>
  <c r="G501" i="2"/>
  <c r="F501" i="2"/>
  <c r="E501" i="2"/>
  <c r="I500" i="2"/>
  <c r="H500" i="2"/>
  <c r="G500" i="2"/>
  <c r="F500" i="2"/>
  <c r="E500" i="2"/>
  <c r="J500" i="2" s="1"/>
  <c r="I499" i="2"/>
  <c r="H499" i="2"/>
  <c r="G499" i="2"/>
  <c r="F499" i="2"/>
  <c r="E499" i="2"/>
  <c r="Y498" i="2"/>
  <c r="J498" i="2"/>
  <c r="I498" i="2"/>
  <c r="H498" i="2"/>
  <c r="G498" i="2"/>
  <c r="F498" i="2"/>
  <c r="E498" i="2"/>
  <c r="Y497" i="2"/>
  <c r="I496" i="2"/>
  <c r="H496" i="2"/>
  <c r="G496" i="2"/>
  <c r="F496" i="2"/>
  <c r="E496" i="2"/>
  <c r="J496" i="2" s="1"/>
  <c r="I495" i="2"/>
  <c r="H495" i="2"/>
  <c r="G495" i="2"/>
  <c r="F495" i="2"/>
  <c r="E495" i="2"/>
  <c r="J495" i="2" s="1"/>
  <c r="I494" i="2"/>
  <c r="H494" i="2"/>
  <c r="G494" i="2"/>
  <c r="F494" i="2"/>
  <c r="E494" i="2"/>
  <c r="Y493" i="2"/>
  <c r="J493" i="2"/>
  <c r="I493" i="2"/>
  <c r="H493" i="2"/>
  <c r="G493" i="2"/>
  <c r="F493" i="2"/>
  <c r="E493" i="2"/>
  <c r="Y492" i="2"/>
  <c r="I491" i="2"/>
  <c r="H491" i="2"/>
  <c r="G491" i="2"/>
  <c r="F491" i="2"/>
  <c r="E491" i="2"/>
  <c r="J491" i="2" s="1"/>
  <c r="I490" i="2"/>
  <c r="H490" i="2"/>
  <c r="G490" i="2"/>
  <c r="F490" i="2"/>
  <c r="E490" i="2"/>
  <c r="J490" i="2" s="1"/>
  <c r="I489" i="2"/>
  <c r="H489" i="2"/>
  <c r="G489" i="2"/>
  <c r="F489" i="2"/>
  <c r="E489" i="2"/>
  <c r="Y488" i="2"/>
  <c r="I488" i="2"/>
  <c r="H488" i="2"/>
  <c r="G488" i="2"/>
  <c r="F488" i="2"/>
  <c r="E488" i="2"/>
  <c r="J488" i="2" s="1"/>
  <c r="Y487" i="2"/>
  <c r="I486" i="2"/>
  <c r="H486" i="2"/>
  <c r="G486" i="2"/>
  <c r="F486" i="2"/>
  <c r="E486" i="2"/>
  <c r="J486" i="2" s="1"/>
  <c r="I485" i="2"/>
  <c r="H485" i="2"/>
  <c r="G485" i="2"/>
  <c r="F485" i="2"/>
  <c r="E485" i="2"/>
  <c r="J485" i="2" s="1"/>
  <c r="I484" i="2"/>
  <c r="H484" i="2"/>
  <c r="G484" i="2"/>
  <c r="F484" i="2"/>
  <c r="E484" i="2"/>
  <c r="Y483" i="2"/>
  <c r="I483" i="2"/>
  <c r="H483" i="2"/>
  <c r="G483" i="2"/>
  <c r="F483" i="2"/>
  <c r="E483" i="2"/>
  <c r="Y482" i="2"/>
  <c r="I481" i="2"/>
  <c r="H481" i="2"/>
  <c r="G481" i="2"/>
  <c r="F481" i="2"/>
  <c r="E481" i="2"/>
  <c r="J481" i="2" s="1"/>
  <c r="I480" i="2"/>
  <c r="H480" i="2"/>
  <c r="G480" i="2"/>
  <c r="F480" i="2"/>
  <c r="E480" i="2"/>
  <c r="I479" i="2"/>
  <c r="H479" i="2"/>
  <c r="G479" i="2"/>
  <c r="F479" i="2"/>
  <c r="E479" i="2"/>
  <c r="Y478" i="2"/>
  <c r="I478" i="2"/>
  <c r="H478" i="2"/>
  <c r="G478" i="2"/>
  <c r="F478" i="2"/>
  <c r="E478" i="2"/>
  <c r="Y477" i="2"/>
  <c r="I476" i="2"/>
  <c r="H476" i="2"/>
  <c r="G476" i="2"/>
  <c r="F476" i="2"/>
  <c r="E476" i="2"/>
  <c r="J476" i="2" s="1"/>
  <c r="I475" i="2"/>
  <c r="H475" i="2"/>
  <c r="G475" i="2"/>
  <c r="F475" i="2"/>
  <c r="E475" i="2"/>
  <c r="I474" i="2"/>
  <c r="H474" i="2"/>
  <c r="G474" i="2"/>
  <c r="F474" i="2"/>
  <c r="E474" i="2"/>
  <c r="Y473" i="2"/>
  <c r="I473" i="2"/>
  <c r="H473" i="2"/>
  <c r="G473" i="2"/>
  <c r="F473" i="2"/>
  <c r="E473" i="2"/>
  <c r="Y472" i="2"/>
  <c r="I471" i="2"/>
  <c r="H471" i="2"/>
  <c r="G471" i="2"/>
  <c r="F471" i="2"/>
  <c r="E471" i="2"/>
  <c r="J471" i="2" s="1"/>
  <c r="I470" i="2"/>
  <c r="H470" i="2"/>
  <c r="G470" i="2"/>
  <c r="F470" i="2"/>
  <c r="E470" i="2"/>
  <c r="J470" i="2" s="1"/>
  <c r="I469" i="2"/>
  <c r="H469" i="2"/>
  <c r="G469" i="2"/>
  <c r="F469" i="2"/>
  <c r="E469" i="2"/>
  <c r="Y468" i="2"/>
  <c r="I468" i="2"/>
  <c r="H468" i="2"/>
  <c r="G468" i="2"/>
  <c r="F468" i="2"/>
  <c r="E468" i="2"/>
  <c r="J468" i="2" s="1"/>
  <c r="Y467" i="2"/>
  <c r="I466" i="2"/>
  <c r="H466" i="2"/>
  <c r="G466" i="2"/>
  <c r="F466" i="2"/>
  <c r="E466" i="2"/>
  <c r="J466" i="2" s="1"/>
  <c r="I465" i="2"/>
  <c r="H465" i="2"/>
  <c r="G465" i="2"/>
  <c r="F465" i="2"/>
  <c r="E465" i="2"/>
  <c r="J465" i="2" s="1"/>
  <c r="I464" i="2"/>
  <c r="H464" i="2"/>
  <c r="G464" i="2"/>
  <c r="F464" i="2"/>
  <c r="E464" i="2"/>
  <c r="Y463" i="2"/>
  <c r="I463" i="2"/>
  <c r="H463" i="2"/>
  <c r="G463" i="2"/>
  <c r="F463" i="2"/>
  <c r="E463" i="2"/>
  <c r="Y462" i="2"/>
  <c r="I461" i="2"/>
  <c r="H461" i="2"/>
  <c r="G461" i="2"/>
  <c r="F461" i="2"/>
  <c r="E461" i="2"/>
  <c r="J461" i="2" s="1"/>
  <c r="I460" i="2"/>
  <c r="H460" i="2"/>
  <c r="G460" i="2"/>
  <c r="F460" i="2"/>
  <c r="E460" i="2"/>
  <c r="J460" i="2" s="1"/>
  <c r="I459" i="2"/>
  <c r="H459" i="2"/>
  <c r="G459" i="2"/>
  <c r="F459" i="2"/>
  <c r="E459" i="2"/>
  <c r="Y458" i="2"/>
  <c r="J458" i="2"/>
  <c r="I458" i="2"/>
  <c r="H458" i="2"/>
  <c r="G458" i="2"/>
  <c r="F458" i="2"/>
  <c r="E458" i="2"/>
  <c r="Y457" i="2"/>
  <c r="I456" i="2"/>
  <c r="H456" i="2"/>
  <c r="G456" i="2"/>
  <c r="F456" i="2"/>
  <c r="E456" i="2"/>
  <c r="J456" i="2" s="1"/>
  <c r="I455" i="2"/>
  <c r="H455" i="2"/>
  <c r="G455" i="2"/>
  <c r="F455" i="2"/>
  <c r="E455" i="2"/>
  <c r="I454" i="2"/>
  <c r="H454" i="2"/>
  <c r="G454" i="2"/>
  <c r="F454" i="2"/>
  <c r="E454" i="2"/>
  <c r="J454" i="2" s="1"/>
  <c r="Y453" i="2"/>
  <c r="J453" i="2"/>
  <c r="I453" i="2"/>
  <c r="H453" i="2"/>
  <c r="G453" i="2"/>
  <c r="F453" i="2"/>
  <c r="E453" i="2"/>
  <c r="Y452" i="2"/>
  <c r="I451" i="2"/>
  <c r="H451" i="2"/>
  <c r="G451" i="2"/>
  <c r="F451" i="2"/>
  <c r="E451" i="2"/>
  <c r="J451" i="2" s="1"/>
  <c r="J450" i="2"/>
  <c r="I450" i="2"/>
  <c r="H450" i="2"/>
  <c r="G450" i="2"/>
  <c r="F450" i="2"/>
  <c r="E450" i="2"/>
  <c r="I449" i="2"/>
  <c r="H449" i="2"/>
  <c r="G449" i="2"/>
  <c r="F449" i="2"/>
  <c r="E449" i="2"/>
  <c r="Y448" i="2"/>
  <c r="I448" i="2"/>
  <c r="H448" i="2"/>
  <c r="G448" i="2"/>
  <c r="F448" i="2"/>
  <c r="E448" i="2"/>
  <c r="Y447" i="2"/>
  <c r="I446" i="2"/>
  <c r="H446" i="2"/>
  <c r="G446" i="2"/>
  <c r="F446" i="2"/>
  <c r="E446" i="2"/>
  <c r="J446" i="2" s="1"/>
  <c r="I445" i="2"/>
  <c r="H445" i="2"/>
  <c r="G445" i="2"/>
  <c r="F445" i="2"/>
  <c r="E445" i="2"/>
  <c r="I444" i="2"/>
  <c r="H444" i="2"/>
  <c r="G444" i="2"/>
  <c r="F444" i="2"/>
  <c r="E444" i="2"/>
  <c r="Y443" i="2"/>
  <c r="I443" i="2"/>
  <c r="H443" i="2"/>
  <c r="G443" i="2"/>
  <c r="F443" i="2"/>
  <c r="E443" i="2"/>
  <c r="Y442" i="2"/>
  <c r="I441" i="2"/>
  <c r="H441" i="2"/>
  <c r="G441" i="2"/>
  <c r="F441" i="2"/>
  <c r="E441" i="2"/>
  <c r="J441" i="2" s="1"/>
  <c r="I440" i="2"/>
  <c r="H440" i="2"/>
  <c r="G440" i="2"/>
  <c r="F440" i="2"/>
  <c r="E440" i="2"/>
  <c r="J440" i="2" s="1"/>
  <c r="I439" i="2"/>
  <c r="H439" i="2"/>
  <c r="G439" i="2"/>
  <c r="F439" i="2"/>
  <c r="E439" i="2"/>
  <c r="Y438" i="2"/>
  <c r="I438" i="2"/>
  <c r="H438" i="2"/>
  <c r="G438" i="2"/>
  <c r="F438" i="2"/>
  <c r="E438" i="2"/>
  <c r="Y437" i="2"/>
  <c r="I436" i="2"/>
  <c r="H436" i="2"/>
  <c r="G436" i="2"/>
  <c r="F436" i="2"/>
  <c r="E436" i="2"/>
  <c r="J436" i="2" s="1"/>
  <c r="I435" i="2"/>
  <c r="H435" i="2"/>
  <c r="G435" i="2"/>
  <c r="F435" i="2"/>
  <c r="E435" i="2"/>
  <c r="I434" i="2"/>
  <c r="H434" i="2"/>
  <c r="G434" i="2"/>
  <c r="F434" i="2"/>
  <c r="E434" i="2"/>
  <c r="Y433" i="2"/>
  <c r="I433" i="2"/>
  <c r="H433" i="2"/>
  <c r="G433" i="2"/>
  <c r="F433" i="2"/>
  <c r="E433" i="2"/>
  <c r="Y432" i="2"/>
  <c r="I431" i="2"/>
  <c r="H431" i="2"/>
  <c r="G431" i="2"/>
  <c r="F431" i="2"/>
  <c r="E431" i="2"/>
  <c r="J431" i="2" s="1"/>
  <c r="I430" i="2"/>
  <c r="H430" i="2"/>
  <c r="G430" i="2"/>
  <c r="F430" i="2"/>
  <c r="E430" i="2"/>
  <c r="I429" i="2"/>
  <c r="H429" i="2"/>
  <c r="G429" i="2"/>
  <c r="F429" i="2"/>
  <c r="E429" i="2"/>
  <c r="J429" i="2" s="1"/>
  <c r="Y428" i="2"/>
  <c r="J428" i="2"/>
  <c r="I428" i="2"/>
  <c r="H428" i="2"/>
  <c r="G428" i="2"/>
  <c r="F428" i="2"/>
  <c r="E428" i="2"/>
  <c r="Y427" i="2"/>
  <c r="I426" i="2"/>
  <c r="H426" i="2"/>
  <c r="G426" i="2"/>
  <c r="F426" i="2"/>
  <c r="E426" i="2"/>
  <c r="J426" i="2" s="1"/>
  <c r="I425" i="2"/>
  <c r="H425" i="2"/>
  <c r="G425" i="2"/>
  <c r="F425" i="2"/>
  <c r="E425" i="2"/>
  <c r="I424" i="2"/>
  <c r="H424" i="2"/>
  <c r="G424" i="2"/>
  <c r="F424" i="2"/>
  <c r="E424" i="2"/>
  <c r="Y423" i="2"/>
  <c r="I423" i="2"/>
  <c r="H423" i="2"/>
  <c r="G423" i="2"/>
  <c r="F423" i="2"/>
  <c r="E423" i="2"/>
  <c r="Y422" i="2"/>
  <c r="I421" i="2"/>
  <c r="H421" i="2"/>
  <c r="G421" i="2"/>
  <c r="F421" i="2"/>
  <c r="E421" i="2"/>
  <c r="J421" i="2" s="1"/>
  <c r="I420" i="2"/>
  <c r="H420" i="2"/>
  <c r="G420" i="2"/>
  <c r="F420" i="2"/>
  <c r="E420" i="2"/>
  <c r="I419" i="2"/>
  <c r="H419" i="2"/>
  <c r="G419" i="2"/>
  <c r="F419" i="2"/>
  <c r="E419" i="2"/>
  <c r="J419" i="2" s="1"/>
  <c r="Y418" i="2"/>
  <c r="J418" i="2"/>
  <c r="I418" i="2"/>
  <c r="H418" i="2"/>
  <c r="G418" i="2"/>
  <c r="F418" i="2"/>
  <c r="E418" i="2"/>
  <c r="Y417" i="2"/>
  <c r="I416" i="2"/>
  <c r="H416" i="2"/>
  <c r="G416" i="2"/>
  <c r="F416" i="2"/>
  <c r="E416" i="2"/>
  <c r="J416" i="2" s="1"/>
  <c r="I415" i="2"/>
  <c r="H415" i="2"/>
  <c r="G415" i="2"/>
  <c r="F415" i="2"/>
  <c r="E415" i="2"/>
  <c r="I414" i="2"/>
  <c r="H414" i="2"/>
  <c r="G414" i="2"/>
  <c r="F414" i="2"/>
  <c r="E414" i="2"/>
  <c r="J414" i="2" s="1"/>
  <c r="Y413" i="2"/>
  <c r="J413" i="2"/>
  <c r="I413" i="2"/>
  <c r="H413" i="2"/>
  <c r="G413" i="2"/>
  <c r="F413" i="2"/>
  <c r="E413" i="2"/>
  <c r="Y412" i="2"/>
  <c r="I411" i="2"/>
  <c r="H411" i="2"/>
  <c r="G411" i="2"/>
  <c r="F411" i="2"/>
  <c r="E411" i="2"/>
  <c r="J411" i="2" s="1"/>
  <c r="I410" i="2"/>
  <c r="H410" i="2"/>
  <c r="G410" i="2"/>
  <c r="F410" i="2"/>
  <c r="E410" i="2"/>
  <c r="I409" i="2"/>
  <c r="H409" i="2"/>
  <c r="G409" i="2"/>
  <c r="F409" i="2"/>
  <c r="E409" i="2"/>
  <c r="J409" i="2" s="1"/>
  <c r="Y408" i="2"/>
  <c r="J408" i="2"/>
  <c r="I408" i="2"/>
  <c r="H408" i="2"/>
  <c r="G408" i="2"/>
  <c r="F408" i="2"/>
  <c r="E408" i="2"/>
  <c r="Y407" i="2"/>
  <c r="I406" i="2"/>
  <c r="H406" i="2"/>
  <c r="G406" i="2"/>
  <c r="F406" i="2"/>
  <c r="E406" i="2"/>
  <c r="J406" i="2" s="1"/>
  <c r="I405" i="2"/>
  <c r="H405" i="2"/>
  <c r="G405" i="2"/>
  <c r="F405" i="2"/>
  <c r="E405" i="2"/>
  <c r="I404" i="2"/>
  <c r="H404" i="2"/>
  <c r="G404" i="2"/>
  <c r="F404" i="2"/>
  <c r="E404" i="2"/>
  <c r="J404" i="2" s="1"/>
  <c r="Y403" i="2"/>
  <c r="I403" i="2"/>
  <c r="H403" i="2"/>
  <c r="G403" i="2"/>
  <c r="F403" i="2"/>
  <c r="E403" i="2"/>
  <c r="J403" i="2" s="1"/>
  <c r="Y402" i="2"/>
  <c r="I401" i="2"/>
  <c r="H401" i="2"/>
  <c r="G401" i="2"/>
  <c r="F401" i="2"/>
  <c r="E401" i="2"/>
  <c r="J401" i="2" s="1"/>
  <c r="I400" i="2"/>
  <c r="H400" i="2"/>
  <c r="G400" i="2"/>
  <c r="F400" i="2"/>
  <c r="E400" i="2"/>
  <c r="I399" i="2"/>
  <c r="H399" i="2"/>
  <c r="G399" i="2"/>
  <c r="F399" i="2"/>
  <c r="E399" i="2"/>
  <c r="Y398" i="2"/>
  <c r="I398" i="2"/>
  <c r="H398" i="2"/>
  <c r="G398" i="2"/>
  <c r="F398" i="2"/>
  <c r="E398" i="2"/>
  <c r="Y397" i="2"/>
  <c r="I396" i="2"/>
  <c r="H396" i="2"/>
  <c r="G396" i="2"/>
  <c r="F396" i="2"/>
  <c r="E396" i="2"/>
  <c r="J396" i="2" s="1"/>
  <c r="I395" i="2"/>
  <c r="H395" i="2"/>
  <c r="G395" i="2"/>
  <c r="F395" i="2"/>
  <c r="E395" i="2"/>
  <c r="J395" i="2" s="1"/>
  <c r="I394" i="2"/>
  <c r="H394" i="2"/>
  <c r="G394" i="2"/>
  <c r="F394" i="2"/>
  <c r="E394" i="2"/>
  <c r="Y393" i="2"/>
  <c r="I393" i="2"/>
  <c r="H393" i="2"/>
  <c r="G393" i="2"/>
  <c r="F393" i="2"/>
  <c r="E393" i="2"/>
  <c r="Y392" i="2"/>
  <c r="I391" i="2"/>
  <c r="H391" i="2"/>
  <c r="G391" i="2"/>
  <c r="F391" i="2"/>
  <c r="E391" i="2"/>
  <c r="J391" i="2" s="1"/>
  <c r="I390" i="2"/>
  <c r="H390" i="2"/>
  <c r="G390" i="2"/>
  <c r="F390" i="2"/>
  <c r="E390" i="2"/>
  <c r="J390" i="2" s="1"/>
  <c r="I389" i="2"/>
  <c r="H389" i="2"/>
  <c r="G389" i="2"/>
  <c r="F389" i="2"/>
  <c r="E389" i="2"/>
  <c r="Y388" i="2"/>
  <c r="I388" i="2"/>
  <c r="H388" i="2"/>
  <c r="G388" i="2"/>
  <c r="F388" i="2"/>
  <c r="E388" i="2"/>
  <c r="Y387" i="2"/>
  <c r="I386" i="2"/>
  <c r="H386" i="2"/>
  <c r="G386" i="2"/>
  <c r="F386" i="2"/>
  <c r="E386" i="2"/>
  <c r="J386" i="2" s="1"/>
  <c r="I385" i="2"/>
  <c r="H385" i="2"/>
  <c r="G385" i="2"/>
  <c r="F385" i="2"/>
  <c r="E385" i="2"/>
  <c r="I384" i="2"/>
  <c r="H384" i="2"/>
  <c r="G384" i="2"/>
  <c r="F384" i="2"/>
  <c r="E384" i="2"/>
  <c r="J384" i="2" s="1"/>
  <c r="Y383" i="2"/>
  <c r="I383" i="2"/>
  <c r="H383" i="2"/>
  <c r="G383" i="2"/>
  <c r="F383" i="2"/>
  <c r="E383" i="2"/>
  <c r="Y382" i="2"/>
  <c r="I381" i="2"/>
  <c r="H381" i="2"/>
  <c r="G381" i="2"/>
  <c r="F381" i="2"/>
  <c r="E381" i="2"/>
  <c r="J381" i="2" s="1"/>
  <c r="I380" i="2"/>
  <c r="H380" i="2"/>
  <c r="G380" i="2"/>
  <c r="F380" i="2"/>
  <c r="E380" i="2"/>
  <c r="I379" i="2"/>
  <c r="H379" i="2"/>
  <c r="G379" i="2"/>
  <c r="F379" i="2"/>
  <c r="E379" i="2"/>
  <c r="Y378" i="2"/>
  <c r="I378" i="2"/>
  <c r="H378" i="2"/>
  <c r="G378" i="2"/>
  <c r="F378" i="2"/>
  <c r="E378" i="2"/>
  <c r="Y377" i="2"/>
  <c r="I376" i="2"/>
  <c r="H376" i="2"/>
  <c r="G376" i="2"/>
  <c r="F376" i="2"/>
  <c r="E376" i="2"/>
  <c r="J376" i="2" s="1"/>
  <c r="I375" i="2"/>
  <c r="H375" i="2"/>
  <c r="G375" i="2"/>
  <c r="F375" i="2"/>
  <c r="E375" i="2"/>
  <c r="I374" i="2"/>
  <c r="H374" i="2"/>
  <c r="G374" i="2"/>
  <c r="F374" i="2"/>
  <c r="E374" i="2"/>
  <c r="J374" i="2" s="1"/>
  <c r="Y373" i="2"/>
  <c r="I373" i="2"/>
  <c r="H373" i="2"/>
  <c r="G373" i="2"/>
  <c r="F373" i="2"/>
  <c r="E373" i="2"/>
  <c r="J373" i="2" s="1"/>
  <c r="Y372" i="2"/>
  <c r="I371" i="2"/>
  <c r="H371" i="2"/>
  <c r="G371" i="2"/>
  <c r="F371" i="2"/>
  <c r="E371" i="2"/>
  <c r="J371" i="2" s="1"/>
  <c r="I370" i="2"/>
  <c r="H370" i="2"/>
  <c r="G370" i="2"/>
  <c r="F370" i="2"/>
  <c r="E370" i="2"/>
  <c r="I369" i="2"/>
  <c r="H369" i="2"/>
  <c r="G369" i="2"/>
  <c r="F369" i="2"/>
  <c r="E369" i="2"/>
  <c r="J369" i="2" s="1"/>
  <c r="Y368" i="2"/>
  <c r="I368" i="2"/>
  <c r="H368" i="2"/>
  <c r="G368" i="2"/>
  <c r="F368" i="2"/>
  <c r="E368" i="2"/>
  <c r="J368" i="2" s="1"/>
  <c r="Y367" i="2"/>
  <c r="I366" i="2"/>
  <c r="H366" i="2"/>
  <c r="G366" i="2"/>
  <c r="F366" i="2"/>
  <c r="E366" i="2"/>
  <c r="J366" i="2" s="1"/>
  <c r="I365" i="2"/>
  <c r="H365" i="2"/>
  <c r="G365" i="2"/>
  <c r="F365" i="2"/>
  <c r="E365" i="2"/>
  <c r="J365" i="2" s="1"/>
  <c r="I364" i="2"/>
  <c r="H364" i="2"/>
  <c r="G364" i="2"/>
  <c r="F364" i="2"/>
  <c r="E364" i="2"/>
  <c r="Y363" i="2"/>
  <c r="I363" i="2"/>
  <c r="H363" i="2"/>
  <c r="G363" i="2"/>
  <c r="F363" i="2"/>
  <c r="E363" i="2"/>
  <c r="Y362" i="2"/>
  <c r="I361" i="2"/>
  <c r="H361" i="2"/>
  <c r="G361" i="2"/>
  <c r="F361" i="2"/>
  <c r="E361" i="2"/>
  <c r="J361" i="2" s="1"/>
  <c r="I360" i="2"/>
  <c r="H360" i="2"/>
  <c r="G360" i="2"/>
  <c r="F360" i="2"/>
  <c r="E360" i="2"/>
  <c r="J360" i="2" s="1"/>
  <c r="I359" i="2"/>
  <c r="H359" i="2"/>
  <c r="G359" i="2"/>
  <c r="F359" i="2"/>
  <c r="E359" i="2"/>
  <c r="Y358" i="2"/>
  <c r="I358" i="2"/>
  <c r="H358" i="2"/>
  <c r="G358" i="2"/>
  <c r="F358" i="2"/>
  <c r="E358" i="2"/>
  <c r="Y357" i="2"/>
  <c r="I356" i="2"/>
  <c r="H356" i="2"/>
  <c r="G356" i="2"/>
  <c r="F356" i="2"/>
  <c r="E356" i="2"/>
  <c r="J356" i="2" s="1"/>
  <c r="I355" i="2"/>
  <c r="H355" i="2"/>
  <c r="G355" i="2"/>
  <c r="F355" i="2"/>
  <c r="E355" i="2"/>
  <c r="I354" i="2"/>
  <c r="H354" i="2"/>
  <c r="G354" i="2"/>
  <c r="F354" i="2"/>
  <c r="E354" i="2"/>
  <c r="J354" i="2" s="1"/>
  <c r="Y353" i="2"/>
  <c r="I353" i="2"/>
  <c r="H353" i="2"/>
  <c r="G353" i="2"/>
  <c r="F353" i="2"/>
  <c r="E353" i="2"/>
  <c r="J353" i="2" s="1"/>
  <c r="Y352" i="2"/>
  <c r="I351" i="2"/>
  <c r="H351" i="2"/>
  <c r="G351" i="2"/>
  <c r="F351" i="2"/>
  <c r="E351" i="2"/>
  <c r="J351" i="2" s="1"/>
  <c r="I350" i="2"/>
  <c r="H350" i="2"/>
  <c r="G350" i="2"/>
  <c r="F350" i="2"/>
  <c r="E350" i="2"/>
  <c r="J349" i="2"/>
  <c r="I349" i="2"/>
  <c r="H349" i="2"/>
  <c r="G349" i="2"/>
  <c r="F349" i="2"/>
  <c r="E349" i="2"/>
  <c r="Y348" i="2"/>
  <c r="I348" i="2"/>
  <c r="H348" i="2"/>
  <c r="G348" i="2"/>
  <c r="F348" i="2"/>
  <c r="E348" i="2"/>
  <c r="J348" i="2" s="1"/>
  <c r="Y347" i="2"/>
  <c r="I346" i="2"/>
  <c r="H346" i="2"/>
  <c r="G346" i="2"/>
  <c r="F346" i="2"/>
  <c r="E346" i="2"/>
  <c r="J346" i="2" s="1"/>
  <c r="I345" i="2"/>
  <c r="H345" i="2"/>
  <c r="G345" i="2"/>
  <c r="F345" i="2"/>
  <c r="E345" i="2"/>
  <c r="I344" i="2"/>
  <c r="H344" i="2"/>
  <c r="G344" i="2"/>
  <c r="F344" i="2"/>
  <c r="E344" i="2"/>
  <c r="J344" i="2" s="1"/>
  <c r="Y343" i="2"/>
  <c r="I343" i="2"/>
  <c r="H343" i="2"/>
  <c r="G343" i="2"/>
  <c r="F343" i="2"/>
  <c r="E343" i="2"/>
  <c r="J343" i="2" s="1"/>
  <c r="Y342" i="2"/>
  <c r="I341" i="2"/>
  <c r="H341" i="2"/>
  <c r="G341" i="2"/>
  <c r="F341" i="2"/>
  <c r="E341" i="2"/>
  <c r="J341" i="2" s="1"/>
  <c r="I340" i="2"/>
  <c r="H340" i="2"/>
  <c r="G340" i="2"/>
  <c r="F340" i="2"/>
  <c r="E340" i="2"/>
  <c r="I339" i="2"/>
  <c r="H339" i="2"/>
  <c r="G339" i="2"/>
  <c r="F339" i="2"/>
  <c r="E339" i="2"/>
  <c r="Y338" i="2"/>
  <c r="I338" i="2"/>
  <c r="H338" i="2"/>
  <c r="G338" i="2"/>
  <c r="F338" i="2"/>
  <c r="E338" i="2"/>
  <c r="Y337" i="2"/>
  <c r="I336" i="2"/>
  <c r="H336" i="2"/>
  <c r="G336" i="2"/>
  <c r="F336" i="2"/>
  <c r="E336" i="2"/>
  <c r="I335" i="2"/>
  <c r="H335" i="2"/>
  <c r="G335" i="2"/>
  <c r="F335" i="2"/>
  <c r="E335" i="2"/>
  <c r="J335" i="2" s="1"/>
  <c r="I334" i="2"/>
  <c r="H334" i="2"/>
  <c r="G334" i="2"/>
  <c r="F334" i="2"/>
  <c r="E334" i="2"/>
  <c r="Y333" i="2"/>
  <c r="I333" i="2"/>
  <c r="H333" i="2"/>
  <c r="G333" i="2"/>
  <c r="F333" i="2"/>
  <c r="E333" i="2"/>
  <c r="Y332" i="2"/>
  <c r="I331" i="2"/>
  <c r="H331" i="2"/>
  <c r="G331" i="2"/>
  <c r="F331" i="2"/>
  <c r="E331" i="2"/>
  <c r="I330" i="2"/>
  <c r="H330" i="2"/>
  <c r="G330" i="2"/>
  <c r="F330" i="2"/>
  <c r="E330" i="2"/>
  <c r="J330" i="2" s="1"/>
  <c r="I329" i="2"/>
  <c r="H329" i="2"/>
  <c r="G329" i="2"/>
  <c r="F329" i="2"/>
  <c r="E329" i="2"/>
  <c r="Y328" i="2"/>
  <c r="I328" i="2"/>
  <c r="H328" i="2"/>
  <c r="G328" i="2"/>
  <c r="F328" i="2"/>
  <c r="E328" i="2"/>
  <c r="Y327" i="2"/>
  <c r="I326" i="2"/>
  <c r="H326" i="2"/>
  <c r="G326" i="2"/>
  <c r="F326" i="2"/>
  <c r="E326" i="2"/>
  <c r="J326" i="2" s="1"/>
  <c r="I325" i="2"/>
  <c r="H325" i="2"/>
  <c r="G325" i="2"/>
  <c r="F325" i="2"/>
  <c r="E325" i="2"/>
  <c r="I324" i="2"/>
  <c r="H324" i="2"/>
  <c r="G324" i="2"/>
  <c r="F324" i="2"/>
  <c r="E324" i="2"/>
  <c r="Y323" i="2"/>
  <c r="I323" i="2"/>
  <c r="H323" i="2"/>
  <c r="G323" i="2"/>
  <c r="F323" i="2"/>
  <c r="E323" i="2"/>
  <c r="Y322" i="2"/>
  <c r="I321" i="2"/>
  <c r="H321" i="2"/>
  <c r="G321" i="2"/>
  <c r="F321" i="2"/>
  <c r="E321" i="2"/>
  <c r="J321" i="2" s="1"/>
  <c r="I320" i="2"/>
  <c r="H320" i="2"/>
  <c r="G320" i="2"/>
  <c r="F320" i="2"/>
  <c r="E320" i="2"/>
  <c r="I319" i="2"/>
  <c r="H319" i="2"/>
  <c r="G319" i="2"/>
  <c r="F319" i="2"/>
  <c r="E319" i="2"/>
  <c r="J319" i="2" s="1"/>
  <c r="Y318" i="2"/>
  <c r="J318" i="2"/>
  <c r="I318" i="2"/>
  <c r="H318" i="2"/>
  <c r="G318" i="2"/>
  <c r="F318" i="2"/>
  <c r="E318" i="2"/>
  <c r="Y317" i="2"/>
  <c r="I316" i="2"/>
  <c r="H316" i="2"/>
  <c r="G316" i="2"/>
  <c r="F316" i="2"/>
  <c r="E316" i="2"/>
  <c r="J316" i="2" s="1"/>
  <c r="I315" i="2"/>
  <c r="H315" i="2"/>
  <c r="G315" i="2"/>
  <c r="F315" i="2"/>
  <c r="E315" i="2"/>
  <c r="I314" i="2"/>
  <c r="H314" i="2"/>
  <c r="G314" i="2"/>
  <c r="F314" i="2"/>
  <c r="E314" i="2"/>
  <c r="J314" i="2" s="1"/>
  <c r="Y313" i="2"/>
  <c r="I313" i="2"/>
  <c r="H313" i="2"/>
  <c r="G313" i="2"/>
  <c r="F313" i="2"/>
  <c r="E313" i="2"/>
  <c r="J313" i="2" s="1"/>
  <c r="Y312" i="2"/>
  <c r="I311" i="2"/>
  <c r="H311" i="2"/>
  <c r="G311" i="2"/>
  <c r="F311" i="2"/>
  <c r="E311" i="2"/>
  <c r="J311" i="2" s="1"/>
  <c r="I310" i="2"/>
  <c r="H310" i="2"/>
  <c r="G310" i="2"/>
  <c r="F310" i="2"/>
  <c r="E310" i="2"/>
  <c r="J310" i="2" s="1"/>
  <c r="J309" i="2"/>
  <c r="I309" i="2"/>
  <c r="H309" i="2"/>
  <c r="G309" i="2"/>
  <c r="F309" i="2"/>
  <c r="E309" i="2"/>
  <c r="Y308" i="2"/>
  <c r="I308" i="2"/>
  <c r="H308" i="2"/>
  <c r="G308" i="2"/>
  <c r="F308" i="2"/>
  <c r="E308" i="2"/>
  <c r="Y307" i="2"/>
  <c r="I306" i="2"/>
  <c r="H306" i="2"/>
  <c r="G306" i="2"/>
  <c r="F306" i="2"/>
  <c r="E306" i="2"/>
  <c r="J306" i="2" s="1"/>
  <c r="I305" i="2"/>
  <c r="H305" i="2"/>
  <c r="G305" i="2"/>
  <c r="F305" i="2"/>
  <c r="E305" i="2"/>
  <c r="I304" i="2"/>
  <c r="H304" i="2"/>
  <c r="G304" i="2"/>
  <c r="F304" i="2"/>
  <c r="E304" i="2"/>
  <c r="Y303" i="2"/>
  <c r="I303" i="2"/>
  <c r="H303" i="2"/>
  <c r="G303" i="2"/>
  <c r="F303" i="2"/>
  <c r="E303" i="2"/>
  <c r="Y302" i="2"/>
  <c r="I301" i="2"/>
  <c r="H301" i="2"/>
  <c r="G301" i="2"/>
  <c r="F301" i="2"/>
  <c r="E301" i="2"/>
  <c r="J301" i="2" s="1"/>
  <c r="I300" i="2"/>
  <c r="H300" i="2"/>
  <c r="G300" i="2"/>
  <c r="F300" i="2"/>
  <c r="E300" i="2"/>
  <c r="I299" i="2"/>
  <c r="H299" i="2"/>
  <c r="G299" i="2"/>
  <c r="F299" i="2"/>
  <c r="E299" i="2"/>
  <c r="J299" i="2" s="1"/>
  <c r="Y298" i="2"/>
  <c r="I298" i="2"/>
  <c r="H298" i="2"/>
  <c r="G298" i="2"/>
  <c r="F298" i="2"/>
  <c r="E298" i="2"/>
  <c r="J298" i="2" s="1"/>
  <c r="Y297" i="2"/>
  <c r="I296" i="2"/>
  <c r="H296" i="2"/>
  <c r="G296" i="2"/>
  <c r="F296" i="2"/>
  <c r="E296" i="2"/>
  <c r="J296" i="2" s="1"/>
  <c r="I295" i="2"/>
  <c r="H295" i="2"/>
  <c r="G295" i="2"/>
  <c r="F295" i="2"/>
  <c r="E295" i="2"/>
  <c r="J294" i="2"/>
  <c r="I294" i="2"/>
  <c r="H294" i="2"/>
  <c r="G294" i="2"/>
  <c r="F294" i="2"/>
  <c r="E294" i="2"/>
  <c r="Y293" i="2"/>
  <c r="I293" i="2"/>
  <c r="H293" i="2"/>
  <c r="G293" i="2"/>
  <c r="F293" i="2"/>
  <c r="E293" i="2"/>
  <c r="J293" i="2" s="1"/>
  <c r="Y292" i="2"/>
  <c r="I291" i="2"/>
  <c r="H291" i="2"/>
  <c r="G291" i="2"/>
  <c r="F291" i="2"/>
  <c r="E291" i="2"/>
  <c r="J291" i="2" s="1"/>
  <c r="I290" i="2"/>
  <c r="H290" i="2"/>
  <c r="G290" i="2"/>
  <c r="F290" i="2"/>
  <c r="E290" i="2"/>
  <c r="J290" i="2" s="1"/>
  <c r="I289" i="2"/>
  <c r="H289" i="2"/>
  <c r="G289" i="2"/>
  <c r="F289" i="2"/>
  <c r="E289" i="2"/>
  <c r="J289" i="2" s="1"/>
  <c r="Y288" i="2"/>
  <c r="I288" i="2"/>
  <c r="H288" i="2"/>
  <c r="G288" i="2"/>
  <c r="F288" i="2"/>
  <c r="E288" i="2"/>
  <c r="J288" i="2" s="1"/>
  <c r="Y287" i="2"/>
  <c r="I286" i="2"/>
  <c r="H286" i="2"/>
  <c r="G286" i="2"/>
  <c r="F286" i="2"/>
  <c r="E286" i="2"/>
  <c r="J286" i="2" s="1"/>
  <c r="I285" i="2"/>
  <c r="H285" i="2"/>
  <c r="G285" i="2"/>
  <c r="F285" i="2"/>
  <c r="E285" i="2"/>
  <c r="J285" i="2" s="1"/>
  <c r="I284" i="2"/>
  <c r="H284" i="2"/>
  <c r="G284" i="2"/>
  <c r="F284" i="2"/>
  <c r="E284" i="2"/>
  <c r="Y283" i="2"/>
  <c r="I283" i="2"/>
  <c r="H283" i="2"/>
  <c r="G283" i="2"/>
  <c r="F283" i="2"/>
  <c r="E283" i="2"/>
  <c r="Y282" i="2"/>
  <c r="I281" i="2"/>
  <c r="H281" i="2"/>
  <c r="G281" i="2"/>
  <c r="F281" i="2"/>
  <c r="E281" i="2"/>
  <c r="J281" i="2" s="1"/>
  <c r="I280" i="2"/>
  <c r="H280" i="2"/>
  <c r="G280" i="2"/>
  <c r="F280" i="2"/>
  <c r="E280" i="2"/>
  <c r="J280" i="2" s="1"/>
  <c r="I279" i="2"/>
  <c r="H279" i="2"/>
  <c r="G279" i="2"/>
  <c r="F279" i="2"/>
  <c r="E279" i="2"/>
  <c r="J279" i="2" s="1"/>
  <c r="Y278" i="2"/>
  <c r="I278" i="2"/>
  <c r="H278" i="2"/>
  <c r="G278" i="2"/>
  <c r="F278" i="2"/>
  <c r="E278" i="2"/>
  <c r="Y277" i="2"/>
  <c r="I276" i="2"/>
  <c r="H276" i="2"/>
  <c r="G276" i="2"/>
  <c r="F276" i="2"/>
  <c r="E276" i="2"/>
  <c r="J276" i="2" s="1"/>
  <c r="I275" i="2"/>
  <c r="H275" i="2"/>
  <c r="G275" i="2"/>
  <c r="F275" i="2"/>
  <c r="E275" i="2"/>
  <c r="J275" i="2" s="1"/>
  <c r="I274" i="2"/>
  <c r="H274" i="2"/>
  <c r="G274" i="2"/>
  <c r="F274" i="2"/>
  <c r="E274" i="2"/>
  <c r="J274" i="2" s="1"/>
  <c r="Y273" i="2"/>
  <c r="I273" i="2"/>
  <c r="H273" i="2"/>
  <c r="G273" i="2"/>
  <c r="F273" i="2"/>
  <c r="E273" i="2"/>
  <c r="Y272" i="2"/>
  <c r="I271" i="2"/>
  <c r="H271" i="2"/>
  <c r="G271" i="2"/>
  <c r="F271" i="2"/>
  <c r="E271" i="2"/>
  <c r="J271" i="2" s="1"/>
  <c r="I270" i="2"/>
  <c r="H270" i="2"/>
  <c r="G270" i="2"/>
  <c r="F270" i="2"/>
  <c r="E270" i="2"/>
  <c r="J270" i="2" s="1"/>
  <c r="I269" i="2"/>
  <c r="H269" i="2"/>
  <c r="G269" i="2"/>
  <c r="F269" i="2"/>
  <c r="E269" i="2"/>
  <c r="Y268" i="2"/>
  <c r="I268" i="2"/>
  <c r="H268" i="2"/>
  <c r="G268" i="2"/>
  <c r="F268" i="2"/>
  <c r="E268" i="2"/>
  <c r="J268" i="2" s="1"/>
  <c r="Y267" i="2"/>
  <c r="I266" i="2"/>
  <c r="H266" i="2"/>
  <c r="G266" i="2"/>
  <c r="F266" i="2"/>
  <c r="E266" i="2"/>
  <c r="J266" i="2" s="1"/>
  <c r="I265" i="2"/>
  <c r="H265" i="2"/>
  <c r="G265" i="2"/>
  <c r="F265" i="2"/>
  <c r="E265" i="2"/>
  <c r="J265" i="2" s="1"/>
  <c r="I264" i="2"/>
  <c r="H264" i="2"/>
  <c r="G264" i="2"/>
  <c r="F264" i="2"/>
  <c r="E264" i="2"/>
  <c r="Y263" i="2"/>
  <c r="I263" i="2"/>
  <c r="H263" i="2"/>
  <c r="G263" i="2"/>
  <c r="F263" i="2"/>
  <c r="E263" i="2"/>
  <c r="Y262" i="2"/>
  <c r="I261" i="2"/>
  <c r="H261" i="2"/>
  <c r="G261" i="2"/>
  <c r="F261" i="2"/>
  <c r="E261" i="2"/>
  <c r="J261" i="2" s="1"/>
  <c r="I260" i="2"/>
  <c r="H260" i="2"/>
  <c r="G260" i="2"/>
  <c r="F260" i="2"/>
  <c r="E260" i="2"/>
  <c r="I259" i="2"/>
  <c r="H259" i="2"/>
  <c r="G259" i="2"/>
  <c r="F259" i="2"/>
  <c r="E259" i="2"/>
  <c r="Y258" i="2"/>
  <c r="I258" i="2"/>
  <c r="H258" i="2"/>
  <c r="G258" i="2"/>
  <c r="F258" i="2"/>
  <c r="E258" i="2"/>
  <c r="Y257" i="2"/>
  <c r="I256" i="2"/>
  <c r="H256" i="2"/>
  <c r="G256" i="2"/>
  <c r="F256" i="2"/>
  <c r="E256" i="2"/>
  <c r="J256" i="2" s="1"/>
  <c r="I255" i="2"/>
  <c r="H255" i="2"/>
  <c r="G255" i="2"/>
  <c r="F255" i="2"/>
  <c r="E255" i="2"/>
  <c r="J254" i="2"/>
  <c r="I254" i="2"/>
  <c r="H254" i="2"/>
  <c r="G254" i="2"/>
  <c r="F254" i="2"/>
  <c r="E254" i="2"/>
  <c r="Y253" i="2"/>
  <c r="I253" i="2"/>
  <c r="H253" i="2"/>
  <c r="G253" i="2"/>
  <c r="F253" i="2"/>
  <c r="E253" i="2"/>
  <c r="J253" i="2" s="1"/>
  <c r="Y252" i="2"/>
  <c r="I251" i="2"/>
  <c r="H251" i="2"/>
  <c r="G251" i="2"/>
  <c r="F251" i="2"/>
  <c r="E251" i="2"/>
  <c r="J251" i="2" s="1"/>
  <c r="I250" i="2"/>
  <c r="H250" i="2"/>
  <c r="G250" i="2"/>
  <c r="F250" i="2"/>
  <c r="E250" i="2"/>
  <c r="I249" i="2"/>
  <c r="H249" i="2"/>
  <c r="G249" i="2"/>
  <c r="F249" i="2"/>
  <c r="E249" i="2"/>
  <c r="J249" i="2" s="1"/>
  <c r="Y248" i="2"/>
  <c r="J248" i="2"/>
  <c r="I248" i="2"/>
  <c r="H248" i="2"/>
  <c r="G248" i="2"/>
  <c r="F248" i="2"/>
  <c r="E248" i="2"/>
  <c r="Y247" i="2"/>
  <c r="I246" i="2"/>
  <c r="H246" i="2"/>
  <c r="G246" i="2"/>
  <c r="F246" i="2"/>
  <c r="E246" i="2"/>
  <c r="J246" i="2" s="1"/>
  <c r="I245" i="2"/>
  <c r="H245" i="2"/>
  <c r="G245" i="2"/>
  <c r="F245" i="2"/>
  <c r="E245" i="2"/>
  <c r="J245" i="2" s="1"/>
  <c r="I244" i="2"/>
  <c r="H244" i="2"/>
  <c r="G244" i="2"/>
  <c r="F244" i="2"/>
  <c r="E244" i="2"/>
  <c r="Y243" i="2"/>
  <c r="I243" i="2"/>
  <c r="H243" i="2"/>
  <c r="G243" i="2"/>
  <c r="F243" i="2"/>
  <c r="E243" i="2"/>
  <c r="J243" i="2" s="1"/>
  <c r="Y242" i="2"/>
  <c r="I241" i="2"/>
  <c r="H241" i="2"/>
  <c r="G241" i="2"/>
  <c r="F241" i="2"/>
  <c r="E241" i="2"/>
  <c r="J241" i="2" s="1"/>
  <c r="I240" i="2"/>
  <c r="H240" i="2"/>
  <c r="G240" i="2"/>
  <c r="F240" i="2"/>
  <c r="E240" i="2"/>
  <c r="J240" i="2" s="1"/>
  <c r="I239" i="2"/>
  <c r="H239" i="2"/>
  <c r="G239" i="2"/>
  <c r="F239" i="2"/>
  <c r="E239" i="2"/>
  <c r="Y238" i="2"/>
  <c r="I238" i="2"/>
  <c r="H238" i="2"/>
  <c r="G238" i="2"/>
  <c r="F238" i="2"/>
  <c r="E238" i="2"/>
  <c r="Y237" i="2"/>
  <c r="I236" i="2"/>
  <c r="H236" i="2"/>
  <c r="G236" i="2"/>
  <c r="F236" i="2"/>
  <c r="E236" i="2"/>
  <c r="I235" i="2"/>
  <c r="H235" i="2"/>
  <c r="G235" i="2"/>
  <c r="F235" i="2"/>
  <c r="E235" i="2"/>
  <c r="J235" i="2" s="1"/>
  <c r="I234" i="2"/>
  <c r="H234" i="2"/>
  <c r="G234" i="2"/>
  <c r="F234" i="2"/>
  <c r="E234" i="2"/>
  <c r="Y233" i="2"/>
  <c r="I233" i="2"/>
  <c r="H233" i="2"/>
  <c r="G233" i="2"/>
  <c r="F233" i="2"/>
  <c r="E233" i="2"/>
  <c r="Y232" i="2"/>
  <c r="I231" i="2"/>
  <c r="H231" i="2"/>
  <c r="G231" i="2"/>
  <c r="F231" i="2"/>
  <c r="E231" i="2"/>
  <c r="I230" i="2"/>
  <c r="H230" i="2"/>
  <c r="G230" i="2"/>
  <c r="F230" i="2"/>
  <c r="E230" i="2"/>
  <c r="J230" i="2" s="1"/>
  <c r="I229" i="2"/>
  <c r="H229" i="2"/>
  <c r="G229" i="2"/>
  <c r="F229" i="2"/>
  <c r="E229" i="2"/>
  <c r="Y228" i="2"/>
  <c r="I228" i="2"/>
  <c r="H228" i="2"/>
  <c r="G228" i="2"/>
  <c r="F228" i="2"/>
  <c r="E228" i="2"/>
  <c r="Y227" i="2"/>
  <c r="I226" i="2"/>
  <c r="H226" i="2"/>
  <c r="G226" i="2"/>
  <c r="F226" i="2"/>
  <c r="E226" i="2"/>
  <c r="J226" i="2" s="1"/>
  <c r="I225" i="2"/>
  <c r="H225" i="2"/>
  <c r="G225" i="2"/>
  <c r="F225" i="2"/>
  <c r="E225" i="2"/>
  <c r="I224" i="2"/>
  <c r="H224" i="2"/>
  <c r="G224" i="2"/>
  <c r="F224" i="2"/>
  <c r="E224" i="2"/>
  <c r="J224" i="2" s="1"/>
  <c r="Y223" i="2"/>
  <c r="I223" i="2"/>
  <c r="H223" i="2"/>
  <c r="G223" i="2"/>
  <c r="F223" i="2"/>
  <c r="E223" i="2"/>
  <c r="J223" i="2" s="1"/>
  <c r="Y222" i="2"/>
  <c r="I221" i="2"/>
  <c r="H221" i="2"/>
  <c r="G221" i="2"/>
  <c r="F221" i="2"/>
  <c r="E221" i="2"/>
  <c r="J221" i="2" s="1"/>
  <c r="I220" i="2"/>
  <c r="H220" i="2"/>
  <c r="G220" i="2"/>
  <c r="F220" i="2"/>
  <c r="E220" i="2"/>
  <c r="J219" i="2"/>
  <c r="I219" i="2"/>
  <c r="H219" i="2"/>
  <c r="G219" i="2"/>
  <c r="F219" i="2"/>
  <c r="E219" i="2"/>
  <c r="Y218" i="2"/>
  <c r="I218" i="2"/>
  <c r="H218" i="2"/>
  <c r="G218" i="2"/>
  <c r="F218" i="2"/>
  <c r="E218" i="2"/>
  <c r="J218" i="2" s="1"/>
  <c r="Y217" i="2"/>
  <c r="I216" i="2"/>
  <c r="H216" i="2"/>
  <c r="G216" i="2"/>
  <c r="F216" i="2"/>
  <c r="E216" i="2"/>
  <c r="J216" i="2" s="1"/>
  <c r="I215" i="2"/>
  <c r="H215" i="2"/>
  <c r="G215" i="2"/>
  <c r="F215" i="2"/>
  <c r="E215" i="2"/>
  <c r="J215" i="2" s="1"/>
  <c r="I214" i="2"/>
  <c r="H214" i="2"/>
  <c r="G214" i="2"/>
  <c r="F214" i="2"/>
  <c r="E214" i="2"/>
  <c r="Y213" i="2"/>
  <c r="I213" i="2"/>
  <c r="H213" i="2"/>
  <c r="G213" i="2"/>
  <c r="F213" i="2"/>
  <c r="E213" i="2"/>
  <c r="Y212" i="2"/>
  <c r="I211" i="2"/>
  <c r="H211" i="2"/>
  <c r="G211" i="2"/>
  <c r="F211" i="2"/>
  <c r="E211" i="2"/>
  <c r="J211" i="2" s="1"/>
  <c r="I210" i="2"/>
  <c r="H210" i="2"/>
  <c r="G210" i="2"/>
  <c r="F210" i="2"/>
  <c r="E210" i="2"/>
  <c r="J210" i="2" s="1"/>
  <c r="I209" i="2"/>
  <c r="H209" i="2"/>
  <c r="G209" i="2"/>
  <c r="F209" i="2"/>
  <c r="E209" i="2"/>
  <c r="Y208" i="2"/>
  <c r="I208" i="2"/>
  <c r="H208" i="2"/>
  <c r="G208" i="2"/>
  <c r="F208" i="2"/>
  <c r="E208" i="2"/>
  <c r="Y207" i="2"/>
  <c r="I206" i="2"/>
  <c r="H206" i="2"/>
  <c r="G206" i="2"/>
  <c r="F206" i="2"/>
  <c r="E206" i="2"/>
  <c r="J206" i="2" s="1"/>
  <c r="I205" i="2"/>
  <c r="H205" i="2"/>
  <c r="G205" i="2"/>
  <c r="F205" i="2"/>
  <c r="E205" i="2"/>
  <c r="I204" i="2"/>
  <c r="H204" i="2"/>
  <c r="G204" i="2"/>
  <c r="F204" i="2"/>
  <c r="E204" i="2"/>
  <c r="J204" i="2" s="1"/>
  <c r="Y203" i="2"/>
  <c r="I203" i="2"/>
  <c r="H203" i="2"/>
  <c r="G203" i="2"/>
  <c r="F203" i="2"/>
  <c r="E203" i="2"/>
  <c r="J203" i="2" s="1"/>
  <c r="Y202" i="2"/>
  <c r="I201" i="2"/>
  <c r="H201" i="2"/>
  <c r="G201" i="2"/>
  <c r="F201" i="2"/>
  <c r="E201" i="2"/>
  <c r="J201" i="2" s="1"/>
  <c r="I200" i="2"/>
  <c r="H200" i="2"/>
  <c r="G200" i="2"/>
  <c r="F200" i="2"/>
  <c r="E200" i="2"/>
  <c r="I199" i="2"/>
  <c r="H199" i="2"/>
  <c r="G199" i="2"/>
  <c r="F199" i="2"/>
  <c r="E199" i="2"/>
  <c r="Y198" i="2"/>
  <c r="I198" i="2"/>
  <c r="H198" i="2"/>
  <c r="G198" i="2"/>
  <c r="F198" i="2"/>
  <c r="E198" i="2"/>
  <c r="Y197" i="2"/>
  <c r="I196" i="2"/>
  <c r="H196" i="2"/>
  <c r="G196" i="2"/>
  <c r="F196" i="2"/>
  <c r="E196" i="2"/>
  <c r="J196" i="2" s="1"/>
  <c r="I195" i="2"/>
  <c r="H195" i="2"/>
  <c r="G195" i="2"/>
  <c r="F195" i="2"/>
  <c r="E195" i="2"/>
  <c r="I194" i="2"/>
  <c r="H194" i="2"/>
  <c r="G194" i="2"/>
  <c r="F194" i="2"/>
  <c r="E194" i="2"/>
  <c r="J194" i="2" s="1"/>
  <c r="Y193" i="2"/>
  <c r="I193" i="2"/>
  <c r="H193" i="2"/>
  <c r="G193" i="2"/>
  <c r="F193" i="2"/>
  <c r="E193" i="2"/>
  <c r="J193" i="2" s="1"/>
  <c r="Y192" i="2"/>
  <c r="I191" i="2"/>
  <c r="H191" i="2"/>
  <c r="G191" i="2"/>
  <c r="F191" i="2"/>
  <c r="E191" i="2"/>
  <c r="J191" i="2" s="1"/>
  <c r="I190" i="2"/>
  <c r="H190" i="2"/>
  <c r="G190" i="2"/>
  <c r="F190" i="2"/>
  <c r="E190" i="2"/>
  <c r="I189" i="2"/>
  <c r="H189" i="2"/>
  <c r="G189" i="2"/>
  <c r="F189" i="2"/>
  <c r="E189" i="2"/>
  <c r="J189" i="2" s="1"/>
  <c r="Y188" i="2"/>
  <c r="I188" i="2"/>
  <c r="H188" i="2"/>
  <c r="G188" i="2"/>
  <c r="F188" i="2"/>
  <c r="E188" i="2"/>
  <c r="J188" i="2" s="1"/>
  <c r="Y187" i="2"/>
  <c r="I186" i="2"/>
  <c r="H186" i="2"/>
  <c r="G186" i="2"/>
  <c r="F186" i="2"/>
  <c r="E186" i="2"/>
  <c r="J186" i="2" s="1"/>
  <c r="I185" i="2"/>
  <c r="H185" i="2"/>
  <c r="G185" i="2"/>
  <c r="F185" i="2"/>
  <c r="E185" i="2"/>
  <c r="I184" i="2"/>
  <c r="H184" i="2"/>
  <c r="G184" i="2"/>
  <c r="F184" i="2"/>
  <c r="E184" i="2"/>
  <c r="Y183" i="2"/>
  <c r="I183" i="2"/>
  <c r="H183" i="2"/>
  <c r="G183" i="2"/>
  <c r="F183" i="2"/>
  <c r="E183" i="2"/>
  <c r="Y182" i="2"/>
  <c r="I181" i="2"/>
  <c r="H181" i="2"/>
  <c r="G181" i="2"/>
  <c r="F181" i="2"/>
  <c r="E181" i="2"/>
  <c r="J181" i="2" s="1"/>
  <c r="I180" i="2"/>
  <c r="H180" i="2"/>
  <c r="G180" i="2"/>
  <c r="F180" i="2"/>
  <c r="E180" i="2"/>
  <c r="I179" i="2"/>
  <c r="H179" i="2"/>
  <c r="G179" i="2"/>
  <c r="F179" i="2"/>
  <c r="E179" i="2"/>
  <c r="Y178" i="2"/>
  <c r="I178" i="2"/>
  <c r="H178" i="2"/>
  <c r="G178" i="2"/>
  <c r="F178" i="2"/>
  <c r="E178" i="2"/>
  <c r="J178" i="2" s="1"/>
  <c r="Y177" i="2"/>
  <c r="I176" i="2"/>
  <c r="H176" i="2"/>
  <c r="G176" i="2"/>
  <c r="F176" i="2"/>
  <c r="E176" i="2"/>
  <c r="J176" i="2" s="1"/>
  <c r="I175" i="2"/>
  <c r="H175" i="2"/>
  <c r="G175" i="2"/>
  <c r="F175" i="2"/>
  <c r="E175" i="2"/>
  <c r="J175" i="2" s="1"/>
  <c r="I174" i="2"/>
  <c r="H174" i="2"/>
  <c r="G174" i="2"/>
  <c r="F174" i="2"/>
  <c r="E174" i="2"/>
  <c r="Y173" i="2"/>
  <c r="I173" i="2"/>
  <c r="H173" i="2"/>
  <c r="G173" i="2"/>
  <c r="F173" i="2"/>
  <c r="E173" i="2"/>
  <c r="Y172" i="2"/>
  <c r="I171" i="2"/>
  <c r="H171" i="2"/>
  <c r="G171" i="2"/>
  <c r="F171" i="2"/>
  <c r="E171" i="2"/>
  <c r="J171" i="2" s="1"/>
  <c r="I170" i="2"/>
  <c r="H170" i="2"/>
  <c r="G170" i="2"/>
  <c r="F170" i="2"/>
  <c r="E170" i="2"/>
  <c r="J170" i="2" s="1"/>
  <c r="I169" i="2"/>
  <c r="H169" i="2"/>
  <c r="G169" i="2"/>
  <c r="F169" i="2"/>
  <c r="E169" i="2"/>
  <c r="Y168" i="2"/>
  <c r="I168" i="2"/>
  <c r="H168" i="2"/>
  <c r="G168" i="2"/>
  <c r="F168" i="2"/>
  <c r="E168" i="2"/>
  <c r="Y167" i="2"/>
  <c r="I166" i="2"/>
  <c r="H166" i="2"/>
  <c r="G166" i="2"/>
  <c r="F166" i="2"/>
  <c r="E166" i="2"/>
  <c r="J166" i="2" s="1"/>
  <c r="I165" i="2"/>
  <c r="H165" i="2"/>
  <c r="G165" i="2"/>
  <c r="F165" i="2"/>
  <c r="E165" i="2"/>
  <c r="J165" i="2" s="1"/>
  <c r="I164" i="2"/>
  <c r="H164" i="2"/>
  <c r="G164" i="2"/>
  <c r="F164" i="2"/>
  <c r="E164" i="2"/>
  <c r="Y163" i="2"/>
  <c r="I163" i="2"/>
  <c r="H163" i="2"/>
  <c r="G163" i="2"/>
  <c r="F163" i="2"/>
  <c r="E163" i="2"/>
  <c r="Y162" i="2"/>
  <c r="I161" i="2"/>
  <c r="H161" i="2"/>
  <c r="G161" i="2"/>
  <c r="F161" i="2"/>
  <c r="E161" i="2"/>
  <c r="J161" i="2" s="1"/>
  <c r="I160" i="2"/>
  <c r="H160" i="2"/>
  <c r="G160" i="2"/>
  <c r="F160" i="2"/>
  <c r="E160" i="2"/>
  <c r="J160" i="2" s="1"/>
  <c r="I159" i="2"/>
  <c r="H159" i="2"/>
  <c r="G159" i="2"/>
  <c r="F159" i="2"/>
  <c r="E159" i="2"/>
  <c r="Y158" i="2"/>
  <c r="I158" i="2"/>
  <c r="H158" i="2"/>
  <c r="G158" i="2"/>
  <c r="F158" i="2"/>
  <c r="E158" i="2"/>
  <c r="Y157" i="2"/>
  <c r="I156" i="2"/>
  <c r="H156" i="2"/>
  <c r="G156" i="2"/>
  <c r="F156" i="2"/>
  <c r="E156" i="2"/>
  <c r="J156" i="2" s="1"/>
  <c r="I155" i="2"/>
  <c r="H155" i="2"/>
  <c r="G155" i="2"/>
  <c r="F155" i="2"/>
  <c r="E155" i="2"/>
  <c r="J155" i="2" s="1"/>
  <c r="I154" i="2"/>
  <c r="H154" i="2"/>
  <c r="G154" i="2"/>
  <c r="F154" i="2"/>
  <c r="E154" i="2"/>
  <c r="J154" i="2" s="1"/>
  <c r="I153" i="2"/>
  <c r="H153" i="2"/>
  <c r="G153" i="2"/>
  <c r="F153" i="2"/>
  <c r="E153" i="2"/>
  <c r="J153" i="2" s="1"/>
  <c r="Y152" i="2"/>
  <c r="I151" i="2"/>
  <c r="H151" i="2"/>
  <c r="G151" i="2"/>
  <c r="F151" i="2"/>
  <c r="E151" i="2"/>
  <c r="I150" i="2"/>
  <c r="H150" i="2"/>
  <c r="G150" i="2"/>
  <c r="F150" i="2"/>
  <c r="E150" i="2"/>
  <c r="J150" i="2" s="1"/>
  <c r="I149" i="2"/>
  <c r="H149" i="2"/>
  <c r="G149" i="2"/>
  <c r="F149" i="2"/>
  <c r="E149" i="2"/>
  <c r="J149" i="2" s="1"/>
  <c r="Y148" i="2"/>
  <c r="I148" i="2"/>
  <c r="H148" i="2"/>
  <c r="G148" i="2"/>
  <c r="F148" i="2"/>
  <c r="E148" i="2"/>
  <c r="J148" i="2" s="1"/>
  <c r="Y147" i="2"/>
  <c r="I146" i="2"/>
  <c r="H146" i="2"/>
  <c r="G146" i="2"/>
  <c r="F146" i="2"/>
  <c r="E146" i="2"/>
  <c r="J146" i="2" s="1"/>
  <c r="I145" i="2"/>
  <c r="H145" i="2"/>
  <c r="G145" i="2"/>
  <c r="F145" i="2"/>
  <c r="E145" i="2"/>
  <c r="J145" i="2" s="1"/>
  <c r="I144" i="2"/>
  <c r="H144" i="2"/>
  <c r="G144" i="2"/>
  <c r="F144" i="2"/>
  <c r="E144" i="2"/>
  <c r="Y143" i="2"/>
  <c r="I143" i="2"/>
  <c r="H143" i="2"/>
  <c r="G143" i="2"/>
  <c r="F143" i="2"/>
  <c r="E143" i="2"/>
  <c r="Y142" i="2"/>
  <c r="I141" i="2"/>
  <c r="H141" i="2"/>
  <c r="G141" i="2"/>
  <c r="F141" i="2"/>
  <c r="E141" i="2"/>
  <c r="J141" i="2" s="1"/>
  <c r="I140" i="2"/>
  <c r="H140" i="2"/>
  <c r="G140" i="2"/>
  <c r="F140" i="2"/>
  <c r="E140" i="2"/>
  <c r="J140" i="2" s="1"/>
  <c r="I139" i="2"/>
  <c r="H139" i="2"/>
  <c r="G139" i="2"/>
  <c r="F139" i="2"/>
  <c r="E139" i="2"/>
  <c r="Y138" i="2"/>
  <c r="I138" i="2"/>
  <c r="H138" i="2"/>
  <c r="G138" i="2"/>
  <c r="F138" i="2"/>
  <c r="E138" i="2"/>
  <c r="Y137" i="2"/>
  <c r="I136" i="2"/>
  <c r="H136" i="2"/>
  <c r="G136" i="2"/>
  <c r="F136" i="2"/>
  <c r="E136" i="2"/>
  <c r="J136" i="2" s="1"/>
  <c r="I135" i="2"/>
  <c r="H135" i="2"/>
  <c r="G135" i="2"/>
  <c r="F135" i="2"/>
  <c r="E135" i="2"/>
  <c r="J135" i="2" s="1"/>
  <c r="I134" i="2"/>
  <c r="H134" i="2"/>
  <c r="G134" i="2"/>
  <c r="F134" i="2"/>
  <c r="E134" i="2"/>
  <c r="Y133" i="2"/>
  <c r="I133" i="2"/>
  <c r="H133" i="2"/>
  <c r="G133" i="2"/>
  <c r="F133" i="2"/>
  <c r="E133" i="2"/>
  <c r="Y132" i="2"/>
  <c r="A12" i="2"/>
  <c r="B12" i="2"/>
  <c r="Y12" i="2"/>
  <c r="E13" i="2"/>
  <c r="F13" i="2"/>
  <c r="G13" i="2"/>
  <c r="H13" i="2"/>
  <c r="I13" i="2"/>
  <c r="Y13" i="2"/>
  <c r="E14" i="2"/>
  <c r="F14" i="2"/>
  <c r="G14" i="2"/>
  <c r="H14" i="2"/>
  <c r="I14" i="2"/>
  <c r="E15" i="2"/>
  <c r="J15" i="2" s="1"/>
  <c r="F15" i="2"/>
  <c r="G15" i="2"/>
  <c r="H15" i="2"/>
  <c r="I15" i="2"/>
  <c r="E16" i="2"/>
  <c r="F16" i="2"/>
  <c r="G16" i="2"/>
  <c r="H16" i="2"/>
  <c r="I16" i="2"/>
  <c r="P34" i="9" l="1"/>
  <c r="N27" i="9"/>
  <c r="O26" i="9" s="1"/>
  <c r="N22" i="9"/>
  <c r="O22" i="9" s="1"/>
  <c r="N11" i="9"/>
  <c r="N41" i="9"/>
  <c r="N42" i="9"/>
  <c r="O45" i="9" s="1"/>
  <c r="O39" i="9"/>
  <c r="O38" i="9"/>
  <c r="W39" i="9"/>
  <c r="O36" i="9"/>
  <c r="N31" i="9"/>
  <c r="O32" i="9"/>
  <c r="N32" i="9"/>
  <c r="O31" i="9" s="1"/>
  <c r="O28" i="9"/>
  <c r="W29" i="9"/>
  <c r="W28" i="9"/>
  <c r="O29" i="9"/>
  <c r="P26" i="9" s="1"/>
  <c r="Q26" i="9" s="1"/>
  <c r="O27" i="9"/>
  <c r="N21" i="9"/>
  <c r="O23" i="9"/>
  <c r="O24" i="9"/>
  <c r="O21" i="9"/>
  <c r="W24" i="9"/>
  <c r="W23" i="9"/>
  <c r="N17" i="9"/>
  <c r="O19" i="9" s="1"/>
  <c r="N16" i="9"/>
  <c r="W18" i="9" s="1"/>
  <c r="O16" i="9"/>
  <c r="O17" i="9"/>
  <c r="O18" i="9"/>
  <c r="N12" i="9"/>
  <c r="O13" i="9"/>
  <c r="W13" i="9"/>
  <c r="Z342" i="2"/>
  <c r="Z272" i="2"/>
  <c r="P275" i="2"/>
  <c r="P272" i="2"/>
  <c r="P274" i="2"/>
  <c r="P276" i="2"/>
  <c r="P273" i="2"/>
  <c r="P335" i="2"/>
  <c r="P336" i="2"/>
  <c r="P334" i="2"/>
  <c r="P333" i="2"/>
  <c r="P332" i="2"/>
  <c r="P415" i="2"/>
  <c r="P416" i="2"/>
  <c r="P414" i="2"/>
  <c r="P413" i="2"/>
  <c r="P412" i="2"/>
  <c r="R413" i="2" s="1"/>
  <c r="P475" i="2"/>
  <c r="P476" i="2"/>
  <c r="P474" i="2"/>
  <c r="P473" i="2"/>
  <c r="P472" i="2"/>
  <c r="P199" i="2"/>
  <c r="P198" i="2"/>
  <c r="P201" i="2"/>
  <c r="P197" i="2"/>
  <c r="P200" i="2"/>
  <c r="P219" i="2"/>
  <c r="P218" i="2"/>
  <c r="P220" i="2"/>
  <c r="P221" i="2"/>
  <c r="P217" i="2"/>
  <c r="P239" i="2"/>
  <c r="P238" i="2"/>
  <c r="P241" i="2"/>
  <c r="P237" i="2"/>
  <c r="P240" i="2"/>
  <c r="P259" i="2"/>
  <c r="P258" i="2"/>
  <c r="P261" i="2"/>
  <c r="P257" i="2"/>
  <c r="P260" i="2"/>
  <c r="P279" i="2"/>
  <c r="P278" i="2"/>
  <c r="P281" i="2"/>
  <c r="P277" i="2"/>
  <c r="P280" i="2"/>
  <c r="P299" i="2"/>
  <c r="P298" i="2"/>
  <c r="P301" i="2"/>
  <c r="P297" i="2"/>
  <c r="P300" i="2"/>
  <c r="P319" i="2"/>
  <c r="P318" i="2"/>
  <c r="P321" i="2"/>
  <c r="P317" i="2"/>
  <c r="U317" i="2" s="1"/>
  <c r="AB317" i="2" s="1"/>
  <c r="E67" i="11" s="1"/>
  <c r="P320" i="2"/>
  <c r="P339" i="2"/>
  <c r="P338" i="2"/>
  <c r="P340" i="2"/>
  <c r="P341" i="2"/>
  <c r="P337" i="2"/>
  <c r="P359" i="2"/>
  <c r="P360" i="2"/>
  <c r="P358" i="2"/>
  <c r="P361" i="2"/>
  <c r="P357" i="2"/>
  <c r="P379" i="2"/>
  <c r="P378" i="2"/>
  <c r="P380" i="2"/>
  <c r="P381" i="2"/>
  <c r="P377" i="2"/>
  <c r="P399" i="2"/>
  <c r="P398" i="2"/>
  <c r="P400" i="2"/>
  <c r="P401" i="2"/>
  <c r="P397" i="2"/>
  <c r="P419" i="2"/>
  <c r="P418" i="2"/>
  <c r="P420" i="2"/>
  <c r="P421" i="2"/>
  <c r="P417" i="2"/>
  <c r="P439" i="2"/>
  <c r="P438" i="2"/>
  <c r="P440" i="2"/>
  <c r="P441" i="2"/>
  <c r="P437" i="2"/>
  <c r="P459" i="2"/>
  <c r="P460" i="2"/>
  <c r="P458" i="2"/>
  <c r="P461" i="2"/>
  <c r="P457" i="2"/>
  <c r="P479" i="2"/>
  <c r="P478" i="2"/>
  <c r="P481" i="2"/>
  <c r="P477" i="2"/>
  <c r="P480" i="2"/>
  <c r="P499" i="2"/>
  <c r="P498" i="2"/>
  <c r="P500" i="2"/>
  <c r="P501" i="2"/>
  <c r="P497" i="2"/>
  <c r="O192" i="3"/>
  <c r="C192" i="3" s="1"/>
  <c r="N192" i="3"/>
  <c r="F42" i="11" s="1"/>
  <c r="M195" i="3"/>
  <c r="H193" i="3"/>
  <c r="H192" i="3"/>
  <c r="I193" i="3"/>
  <c r="M196" i="3"/>
  <c r="H195" i="3"/>
  <c r="H194" i="3"/>
  <c r="H196" i="3"/>
  <c r="M194" i="3"/>
  <c r="M193" i="3"/>
  <c r="M192" i="3"/>
  <c r="O212" i="3"/>
  <c r="C212" i="3" s="1"/>
  <c r="N212" i="3"/>
  <c r="F46" i="11" s="1"/>
  <c r="M215" i="3"/>
  <c r="M214" i="3"/>
  <c r="I213" i="3"/>
  <c r="H215" i="3"/>
  <c r="H213" i="3"/>
  <c r="H212" i="3"/>
  <c r="M212" i="3"/>
  <c r="M216" i="3"/>
  <c r="H214" i="3"/>
  <c r="H216" i="3"/>
  <c r="M213" i="3"/>
  <c r="O232" i="3"/>
  <c r="C232" i="3" s="1"/>
  <c r="N232" i="3"/>
  <c r="F50" i="11" s="1"/>
  <c r="M235" i="3"/>
  <c r="H233" i="3"/>
  <c r="H232" i="3"/>
  <c r="H236" i="3"/>
  <c r="M236" i="3"/>
  <c r="H235" i="3"/>
  <c r="H234" i="3"/>
  <c r="M234" i="3"/>
  <c r="M233" i="3"/>
  <c r="M232" i="3"/>
  <c r="I233" i="3"/>
  <c r="O252" i="3"/>
  <c r="C252" i="3" s="1"/>
  <c r="N252" i="3"/>
  <c r="F54" i="11" s="1"/>
  <c r="M254" i="3"/>
  <c r="M253" i="3"/>
  <c r="M252" i="3"/>
  <c r="H254" i="3"/>
  <c r="H256" i="3"/>
  <c r="I253" i="3"/>
  <c r="M256" i="3"/>
  <c r="M255" i="3"/>
  <c r="H253" i="3"/>
  <c r="H252" i="3"/>
  <c r="H255" i="3"/>
  <c r="O272" i="3"/>
  <c r="C272" i="3" s="1"/>
  <c r="N272" i="3"/>
  <c r="F58" i="11" s="1"/>
  <c r="M276" i="3"/>
  <c r="H274" i="3"/>
  <c r="H273" i="3"/>
  <c r="H276" i="3"/>
  <c r="H275" i="3"/>
  <c r="M273" i="3"/>
  <c r="M272" i="3"/>
  <c r="H272" i="3"/>
  <c r="M275" i="3"/>
  <c r="M274" i="3"/>
  <c r="I273" i="3"/>
  <c r="O292" i="3"/>
  <c r="C292" i="3" s="1"/>
  <c r="N292" i="3"/>
  <c r="M295" i="3"/>
  <c r="H294" i="3"/>
  <c r="H296" i="3"/>
  <c r="H292" i="3"/>
  <c r="M296" i="3"/>
  <c r="H295" i="3"/>
  <c r="M293" i="3"/>
  <c r="M292" i="3"/>
  <c r="H293" i="3"/>
  <c r="M294" i="3"/>
  <c r="I293" i="3"/>
  <c r="O312" i="3"/>
  <c r="C312" i="3" s="1"/>
  <c r="N312" i="3"/>
  <c r="F66" i="11" s="1"/>
  <c r="M314" i="3"/>
  <c r="M313" i="3"/>
  <c r="M312" i="3"/>
  <c r="M316" i="3"/>
  <c r="H316" i="3"/>
  <c r="I313" i="3"/>
  <c r="H315" i="3"/>
  <c r="M315" i="3"/>
  <c r="H313" i="3"/>
  <c r="H312" i="3"/>
  <c r="H314" i="3"/>
  <c r="O332" i="3"/>
  <c r="C332" i="3" s="1"/>
  <c r="N332" i="3"/>
  <c r="F70" i="11" s="1"/>
  <c r="H336" i="3"/>
  <c r="H335" i="3"/>
  <c r="M333" i="3"/>
  <c r="M332" i="3"/>
  <c r="I333" i="3"/>
  <c r="H332" i="3"/>
  <c r="M336" i="3"/>
  <c r="M334" i="3"/>
  <c r="H333" i="3"/>
  <c r="M335" i="3"/>
  <c r="H334" i="3"/>
  <c r="O352" i="3"/>
  <c r="C352" i="3" s="1"/>
  <c r="N352" i="3"/>
  <c r="F74" i="11" s="1"/>
  <c r="M356" i="3"/>
  <c r="M353" i="3"/>
  <c r="M352" i="3"/>
  <c r="M355" i="3"/>
  <c r="H354" i="3"/>
  <c r="I353" i="3"/>
  <c r="M354" i="3"/>
  <c r="H355" i="3"/>
  <c r="H353" i="3"/>
  <c r="H352" i="3"/>
  <c r="H356" i="3"/>
  <c r="O372" i="3"/>
  <c r="C372" i="3" s="1"/>
  <c r="N372" i="3"/>
  <c r="F78" i="11" s="1"/>
  <c r="M376" i="3"/>
  <c r="H375" i="3"/>
  <c r="H374" i="3"/>
  <c r="H376" i="3"/>
  <c r="M372" i="3"/>
  <c r="M375" i="3"/>
  <c r="M373" i="3"/>
  <c r="M374" i="3"/>
  <c r="I373" i="3"/>
  <c r="H372" i="3"/>
  <c r="H373" i="3"/>
  <c r="O392" i="3"/>
  <c r="C392" i="3" s="1"/>
  <c r="N392" i="3"/>
  <c r="F82" i="11" s="1"/>
  <c r="H396" i="3"/>
  <c r="I393" i="3"/>
  <c r="H395" i="3"/>
  <c r="M393" i="3"/>
  <c r="H392" i="3"/>
  <c r="M395" i="3"/>
  <c r="M396" i="3"/>
  <c r="M394" i="3"/>
  <c r="H393" i="3"/>
  <c r="H394" i="3"/>
  <c r="M392" i="3"/>
  <c r="O412" i="3"/>
  <c r="C412" i="3" s="1"/>
  <c r="N412" i="3"/>
  <c r="F86" i="11" s="1"/>
  <c r="M415" i="3"/>
  <c r="H413" i="3"/>
  <c r="H412" i="3"/>
  <c r="M416" i="3"/>
  <c r="M414" i="3"/>
  <c r="I413" i="3"/>
  <c r="M413" i="3"/>
  <c r="H415" i="3"/>
  <c r="H416" i="3"/>
  <c r="H414" i="3"/>
  <c r="M412" i="3"/>
  <c r="O432" i="3"/>
  <c r="C432" i="3" s="1"/>
  <c r="N432" i="3"/>
  <c r="F90" i="11" s="1"/>
  <c r="M436" i="3"/>
  <c r="H434" i="3"/>
  <c r="H436" i="3"/>
  <c r="H435" i="3"/>
  <c r="M433" i="3"/>
  <c r="M432" i="3"/>
  <c r="M435" i="3"/>
  <c r="M434" i="3"/>
  <c r="I433" i="3"/>
  <c r="H432" i="3"/>
  <c r="H433" i="3"/>
  <c r="O452" i="3"/>
  <c r="C452" i="3" s="1"/>
  <c r="N452" i="3"/>
  <c r="F94" i="11" s="1"/>
  <c r="M454" i="3"/>
  <c r="M453" i="3"/>
  <c r="M452" i="3"/>
  <c r="H456" i="3"/>
  <c r="I453" i="3"/>
  <c r="M455" i="3"/>
  <c r="H453" i="3"/>
  <c r="H452" i="3"/>
  <c r="H455" i="3"/>
  <c r="H454" i="3"/>
  <c r="M456" i="3"/>
  <c r="O472" i="3"/>
  <c r="C472" i="3" s="1"/>
  <c r="N472" i="3"/>
  <c r="F98" i="11" s="1"/>
  <c r="H476" i="3"/>
  <c r="I473" i="3"/>
  <c r="M475" i="3"/>
  <c r="H473" i="3"/>
  <c r="H472" i="3"/>
  <c r="M474" i="3"/>
  <c r="M472" i="3"/>
  <c r="M476" i="3"/>
  <c r="H474" i="3"/>
  <c r="M473" i="3"/>
  <c r="H475" i="3"/>
  <c r="O492" i="3"/>
  <c r="C492" i="3" s="1"/>
  <c r="N492" i="3"/>
  <c r="F102" i="11" s="1"/>
  <c r="H496" i="3"/>
  <c r="H493" i="3"/>
  <c r="H492" i="3"/>
  <c r="M495" i="3"/>
  <c r="H494" i="3"/>
  <c r="M494" i="3"/>
  <c r="M496" i="3"/>
  <c r="M493" i="3"/>
  <c r="I493" i="3"/>
  <c r="H495" i="3"/>
  <c r="M492" i="3"/>
  <c r="Z212" i="2"/>
  <c r="P215" i="2"/>
  <c r="P214" i="2"/>
  <c r="P213" i="2"/>
  <c r="P216" i="2"/>
  <c r="P212" i="2"/>
  <c r="P235" i="2"/>
  <c r="P232" i="2"/>
  <c r="P234" i="2"/>
  <c r="P236" i="2"/>
  <c r="P233" i="2"/>
  <c r="P295" i="2"/>
  <c r="P296" i="2"/>
  <c r="P294" i="2"/>
  <c r="P292" i="2"/>
  <c r="P293" i="2"/>
  <c r="P355" i="2"/>
  <c r="P354" i="2"/>
  <c r="P352" i="2"/>
  <c r="P353" i="2"/>
  <c r="P356" i="2"/>
  <c r="P375" i="2"/>
  <c r="P372" i="2"/>
  <c r="P374" i="2"/>
  <c r="P373" i="2"/>
  <c r="P376" i="2"/>
  <c r="P435" i="2"/>
  <c r="P432" i="2"/>
  <c r="P434" i="2"/>
  <c r="P433" i="2"/>
  <c r="P436" i="2"/>
  <c r="P495" i="2"/>
  <c r="P494" i="2"/>
  <c r="P493" i="2"/>
  <c r="P496" i="2"/>
  <c r="P492" i="2"/>
  <c r="P183" i="2"/>
  <c r="P186" i="2"/>
  <c r="P182" i="2"/>
  <c r="P184" i="2"/>
  <c r="P185" i="2"/>
  <c r="P203" i="2"/>
  <c r="P204" i="2"/>
  <c r="P206" i="2"/>
  <c r="P202" i="2"/>
  <c r="P205" i="2"/>
  <c r="P223" i="2"/>
  <c r="P224" i="2"/>
  <c r="P226" i="2"/>
  <c r="P222" i="2"/>
  <c r="P225" i="2"/>
  <c r="P243" i="2"/>
  <c r="P244" i="2"/>
  <c r="P246" i="2"/>
  <c r="P242" i="2"/>
  <c r="P245" i="2"/>
  <c r="P263" i="2"/>
  <c r="P266" i="2"/>
  <c r="P262" i="2"/>
  <c r="P264" i="2"/>
  <c r="P265" i="2"/>
  <c r="P283" i="2"/>
  <c r="P284" i="2"/>
  <c r="P286" i="2"/>
  <c r="P282" i="2"/>
  <c r="P285" i="2"/>
  <c r="P303" i="2"/>
  <c r="P306" i="2"/>
  <c r="P302" i="2"/>
  <c r="P304" i="2"/>
  <c r="P305" i="2"/>
  <c r="P323" i="2"/>
  <c r="P326" i="2"/>
  <c r="P322" i="2"/>
  <c r="P324" i="2"/>
  <c r="P325" i="2"/>
  <c r="P343" i="2"/>
  <c r="P346" i="2"/>
  <c r="P342" i="2"/>
  <c r="P345" i="2"/>
  <c r="P344" i="2"/>
  <c r="Z362" i="2"/>
  <c r="P363" i="2"/>
  <c r="P366" i="2"/>
  <c r="P362" i="2"/>
  <c r="P364" i="2"/>
  <c r="P365" i="2"/>
  <c r="P383" i="2"/>
  <c r="P384" i="2"/>
  <c r="P386" i="2"/>
  <c r="P382" i="2"/>
  <c r="S383" i="2" s="1"/>
  <c r="P385" i="2"/>
  <c r="P403" i="2"/>
  <c r="P404" i="2"/>
  <c r="P406" i="2"/>
  <c r="P402" i="2"/>
  <c r="P405" i="2"/>
  <c r="P423" i="2"/>
  <c r="P426" i="2"/>
  <c r="P422" i="2"/>
  <c r="P425" i="2"/>
  <c r="P424" i="2"/>
  <c r="P443" i="2"/>
  <c r="P446" i="2"/>
  <c r="P442" i="2"/>
  <c r="T444" i="2" s="1"/>
  <c r="P445" i="2"/>
  <c r="P444" i="2"/>
  <c r="P463" i="2"/>
  <c r="P466" i="2"/>
  <c r="P462" i="2"/>
  <c r="U462" i="2" s="1"/>
  <c r="AB462" i="2" s="1"/>
  <c r="E96" i="11" s="1"/>
  <c r="P465" i="2"/>
  <c r="P464" i="2"/>
  <c r="P483" i="2"/>
  <c r="P484" i="2"/>
  <c r="P486" i="2"/>
  <c r="P482" i="2"/>
  <c r="P485" i="2"/>
  <c r="P503" i="2"/>
  <c r="P506" i="2"/>
  <c r="P502" i="2"/>
  <c r="U502" i="2" s="1"/>
  <c r="AB502" i="2" s="1"/>
  <c r="E104" i="11" s="1"/>
  <c r="P505" i="2"/>
  <c r="P504" i="2"/>
  <c r="O197" i="3"/>
  <c r="C197" i="3" s="1"/>
  <c r="N197" i="3"/>
  <c r="F43" i="11" s="1"/>
  <c r="M201" i="3"/>
  <c r="M198" i="3"/>
  <c r="H197" i="3"/>
  <c r="H200" i="3"/>
  <c r="M197" i="3"/>
  <c r="H199" i="3"/>
  <c r="H201" i="3"/>
  <c r="M199" i="3"/>
  <c r="I198" i="3"/>
  <c r="M200" i="3"/>
  <c r="H198" i="3"/>
  <c r="O217" i="3"/>
  <c r="C217" i="3" s="1"/>
  <c r="N217" i="3"/>
  <c r="F47" i="11" s="1"/>
  <c r="H221" i="3"/>
  <c r="I218" i="3"/>
  <c r="M219" i="3"/>
  <c r="M220" i="3"/>
  <c r="H218" i="3"/>
  <c r="H217" i="3"/>
  <c r="M217" i="3"/>
  <c r="M221" i="3"/>
  <c r="H220" i="3"/>
  <c r="H219" i="3"/>
  <c r="M218" i="3"/>
  <c r="O237" i="3"/>
  <c r="C237" i="3" s="1"/>
  <c r="N237" i="3"/>
  <c r="F51" i="11" s="1"/>
  <c r="M241" i="3"/>
  <c r="M238" i="3"/>
  <c r="H237" i="3"/>
  <c r="H239" i="3"/>
  <c r="H240" i="3"/>
  <c r="M237" i="3"/>
  <c r="H238" i="3"/>
  <c r="H241" i="3"/>
  <c r="M239" i="3"/>
  <c r="I238" i="3"/>
  <c r="M240" i="3"/>
  <c r="O257" i="3"/>
  <c r="C257" i="3" s="1"/>
  <c r="N257" i="3"/>
  <c r="F55" i="11" s="1"/>
  <c r="H261" i="3"/>
  <c r="M259" i="3"/>
  <c r="I258" i="3"/>
  <c r="H260" i="3"/>
  <c r="M257" i="3"/>
  <c r="M260" i="3"/>
  <c r="H259" i="3"/>
  <c r="H258" i="3"/>
  <c r="M261" i="3"/>
  <c r="M258" i="3"/>
  <c r="H257" i="3"/>
  <c r="O277" i="3"/>
  <c r="C277" i="3" s="1"/>
  <c r="N277" i="3"/>
  <c r="F59" i="11" s="1"/>
  <c r="M281" i="3"/>
  <c r="H280" i="3"/>
  <c r="H279" i="3"/>
  <c r="M280" i="3"/>
  <c r="H277" i="3"/>
  <c r="M279" i="3"/>
  <c r="M278" i="3"/>
  <c r="M277" i="3"/>
  <c r="H278" i="3"/>
  <c r="H281" i="3"/>
  <c r="I278" i="3"/>
  <c r="O297" i="3"/>
  <c r="C297" i="3" s="1"/>
  <c r="N297" i="3"/>
  <c r="F63" i="11" s="1"/>
  <c r="M300" i="3"/>
  <c r="H299" i="3"/>
  <c r="H298" i="3"/>
  <c r="H297" i="3"/>
  <c r="M301" i="3"/>
  <c r="M298" i="3"/>
  <c r="H301" i="3"/>
  <c r="H300" i="3"/>
  <c r="M297" i="3"/>
  <c r="M299" i="3"/>
  <c r="I298" i="3"/>
  <c r="O317" i="3"/>
  <c r="N317" i="3"/>
  <c r="F67" i="11" s="1"/>
  <c r="H321" i="3"/>
  <c r="M319" i="3"/>
  <c r="I318" i="3"/>
  <c r="M320" i="3"/>
  <c r="H319" i="3"/>
  <c r="H318" i="3"/>
  <c r="M321" i="3"/>
  <c r="M318" i="3"/>
  <c r="H317" i="3"/>
  <c r="H320" i="3"/>
  <c r="M317" i="3"/>
  <c r="O337" i="3"/>
  <c r="C337" i="3" s="1"/>
  <c r="N337" i="3"/>
  <c r="F71" i="11" s="1"/>
  <c r="M339" i="3"/>
  <c r="M338" i="3"/>
  <c r="M337" i="3"/>
  <c r="H340" i="3"/>
  <c r="I338" i="3"/>
  <c r="H337" i="3"/>
  <c r="M341" i="3"/>
  <c r="H338" i="3"/>
  <c r="M340" i="3"/>
  <c r="H341" i="3"/>
  <c r="H339" i="3"/>
  <c r="O357" i="3"/>
  <c r="C357" i="3" s="1"/>
  <c r="N357" i="3"/>
  <c r="M360" i="3"/>
  <c r="H358" i="3"/>
  <c r="I358" i="3"/>
  <c r="H361" i="3"/>
  <c r="H359" i="3"/>
  <c r="M357" i="3"/>
  <c r="M361" i="3"/>
  <c r="H360" i="3"/>
  <c r="M358" i="3"/>
  <c r="H357" i="3"/>
  <c r="M359" i="3"/>
  <c r="O377" i="3"/>
  <c r="C377" i="3" s="1"/>
  <c r="N377" i="3"/>
  <c r="F79" i="11" s="1"/>
  <c r="H380" i="3"/>
  <c r="M377" i="3"/>
  <c r="M380" i="3"/>
  <c r="M378" i="3"/>
  <c r="H381" i="3"/>
  <c r="I378" i="3"/>
  <c r="M381" i="3"/>
  <c r="M379" i="3"/>
  <c r="H378" i="3"/>
  <c r="H377" i="3"/>
  <c r="H379" i="3"/>
  <c r="O397" i="3"/>
  <c r="C397" i="3" s="1"/>
  <c r="N397" i="3"/>
  <c r="M400" i="3"/>
  <c r="H399" i="3"/>
  <c r="H398" i="3"/>
  <c r="M401" i="3"/>
  <c r="H400" i="3"/>
  <c r="I398" i="3"/>
  <c r="H397" i="3"/>
  <c r="M399" i="3"/>
  <c r="H401" i="3"/>
  <c r="M398" i="3"/>
  <c r="M397" i="3"/>
  <c r="O417" i="3"/>
  <c r="C417" i="3" s="1"/>
  <c r="N417" i="3"/>
  <c r="F87" i="11" s="1"/>
  <c r="M421" i="3"/>
  <c r="M418" i="3"/>
  <c r="H417" i="3"/>
  <c r="M419" i="3"/>
  <c r="H418" i="3"/>
  <c r="H420" i="3"/>
  <c r="H421" i="3"/>
  <c r="H419" i="3"/>
  <c r="M417" i="3"/>
  <c r="I418" i="3"/>
  <c r="M420" i="3"/>
  <c r="O437" i="3"/>
  <c r="C437" i="3" s="1"/>
  <c r="N437" i="3"/>
  <c r="F91" i="11" s="1"/>
  <c r="M441" i="3"/>
  <c r="H440" i="3"/>
  <c r="H439" i="3"/>
  <c r="M439" i="3"/>
  <c r="M438" i="3"/>
  <c r="M437" i="3"/>
  <c r="H441" i="3"/>
  <c r="I438" i="3"/>
  <c r="M440" i="3"/>
  <c r="H438" i="3"/>
  <c r="H437" i="3"/>
  <c r="O457" i="3"/>
  <c r="C457" i="3" s="1"/>
  <c r="N457" i="3"/>
  <c r="F95" i="11" s="1"/>
  <c r="H461" i="3"/>
  <c r="M459" i="3"/>
  <c r="M461" i="3"/>
  <c r="H460" i="3"/>
  <c r="I458" i="3"/>
  <c r="H459" i="3"/>
  <c r="H458" i="3"/>
  <c r="M460" i="3"/>
  <c r="M458" i="3"/>
  <c r="H457" i="3"/>
  <c r="M457" i="3"/>
  <c r="O477" i="3"/>
  <c r="C477" i="3" s="1"/>
  <c r="N477" i="3"/>
  <c r="F99" i="11" s="1"/>
  <c r="M480" i="3"/>
  <c r="H479" i="3"/>
  <c r="H478" i="3"/>
  <c r="M481" i="3"/>
  <c r="M478" i="3"/>
  <c r="H477" i="3"/>
  <c r="M479" i="3"/>
  <c r="H481" i="3"/>
  <c r="I478" i="3"/>
  <c r="M477" i="3"/>
  <c r="H480" i="3"/>
  <c r="O497" i="3"/>
  <c r="C497" i="3" s="1"/>
  <c r="N497" i="3"/>
  <c r="H501" i="3"/>
  <c r="M499" i="3"/>
  <c r="I498" i="3"/>
  <c r="M500" i="3"/>
  <c r="H499" i="3"/>
  <c r="H498" i="3"/>
  <c r="H497" i="3"/>
  <c r="H500" i="3"/>
  <c r="M497" i="3"/>
  <c r="M501" i="3"/>
  <c r="M498" i="3"/>
  <c r="P195" i="2"/>
  <c r="P192" i="2"/>
  <c r="P194" i="2"/>
  <c r="P196" i="2"/>
  <c r="P193" i="2"/>
  <c r="P255" i="2"/>
  <c r="P256" i="2"/>
  <c r="P254" i="2"/>
  <c r="P253" i="2"/>
  <c r="P252" i="2"/>
  <c r="U252" i="2" s="1"/>
  <c r="AB252" i="2" s="1"/>
  <c r="E54" i="11" s="1"/>
  <c r="P315" i="2"/>
  <c r="P316" i="2"/>
  <c r="P314" i="2"/>
  <c r="P312" i="2"/>
  <c r="P313" i="2"/>
  <c r="P395" i="2"/>
  <c r="P394" i="2"/>
  <c r="P392" i="2"/>
  <c r="P393" i="2"/>
  <c r="P396" i="2"/>
  <c r="P455" i="2"/>
  <c r="P454" i="2"/>
  <c r="P456" i="2"/>
  <c r="P453" i="2"/>
  <c r="P452" i="2"/>
  <c r="P191" i="2"/>
  <c r="P187" i="2"/>
  <c r="P190" i="2"/>
  <c r="P189" i="2"/>
  <c r="P188" i="2"/>
  <c r="P211" i="2"/>
  <c r="P207" i="2"/>
  <c r="P210" i="2"/>
  <c r="P208" i="2"/>
  <c r="P209" i="2"/>
  <c r="AA227" i="2"/>
  <c r="P231" i="2"/>
  <c r="P227" i="2"/>
  <c r="P230" i="2"/>
  <c r="P229" i="2"/>
  <c r="P228" i="2"/>
  <c r="P251" i="2"/>
  <c r="P247" i="2"/>
  <c r="P250" i="2"/>
  <c r="P248" i="2"/>
  <c r="P249" i="2"/>
  <c r="P271" i="2"/>
  <c r="P267" i="2"/>
  <c r="P270" i="2"/>
  <c r="P269" i="2"/>
  <c r="P268" i="2"/>
  <c r="P291" i="2"/>
  <c r="P287" i="2"/>
  <c r="P290" i="2"/>
  <c r="P289" i="2"/>
  <c r="P288" i="2"/>
  <c r="P311" i="2"/>
  <c r="P307" i="2"/>
  <c r="P310" i="2"/>
  <c r="P309" i="2"/>
  <c r="P308" i="2"/>
  <c r="AA327" i="2"/>
  <c r="P331" i="2"/>
  <c r="P327" i="2"/>
  <c r="P328" i="2"/>
  <c r="P330" i="2"/>
  <c r="P329" i="2"/>
  <c r="P351" i="2"/>
  <c r="P347" i="2"/>
  <c r="P348" i="2"/>
  <c r="P350" i="2"/>
  <c r="P349" i="2"/>
  <c r="P371" i="2"/>
  <c r="P367" i="2"/>
  <c r="U367" i="2" s="1"/>
  <c r="AB367" i="2" s="1"/>
  <c r="P370" i="2"/>
  <c r="P369" i="2"/>
  <c r="P368" i="2"/>
  <c r="P391" i="2"/>
  <c r="P387" i="2"/>
  <c r="S387" i="2" s="1"/>
  <c r="P390" i="2"/>
  <c r="P389" i="2"/>
  <c r="P388" i="2"/>
  <c r="P411" i="2"/>
  <c r="P407" i="2"/>
  <c r="Q407" i="2" s="1"/>
  <c r="P410" i="2"/>
  <c r="P409" i="2"/>
  <c r="P408" i="2"/>
  <c r="P431" i="2"/>
  <c r="P427" i="2"/>
  <c r="P430" i="2"/>
  <c r="P428" i="2"/>
  <c r="P429" i="2"/>
  <c r="P451" i="2"/>
  <c r="P447" i="2"/>
  <c r="P448" i="2"/>
  <c r="P450" i="2"/>
  <c r="P449" i="2"/>
  <c r="P471" i="2"/>
  <c r="P467" i="2"/>
  <c r="P470" i="2"/>
  <c r="P468" i="2"/>
  <c r="P469" i="2"/>
  <c r="AA487" i="2"/>
  <c r="P491" i="2"/>
  <c r="P487" i="2"/>
  <c r="P490" i="2"/>
  <c r="P488" i="2"/>
  <c r="P489" i="2"/>
  <c r="O182" i="3"/>
  <c r="C182" i="3" s="1"/>
  <c r="N182" i="3"/>
  <c r="F40" i="11" s="1"/>
  <c r="H186" i="3"/>
  <c r="M184" i="3"/>
  <c r="M182" i="3"/>
  <c r="M186" i="3"/>
  <c r="M185" i="3"/>
  <c r="I183" i="3"/>
  <c r="H182" i="3"/>
  <c r="H185" i="3"/>
  <c r="H184" i="3"/>
  <c r="H183" i="3"/>
  <c r="M183" i="3"/>
  <c r="O202" i="3"/>
  <c r="C202" i="3" s="1"/>
  <c r="N202" i="3"/>
  <c r="F44" i="11" s="1"/>
  <c r="H204" i="3"/>
  <c r="H203" i="3"/>
  <c r="M206" i="3"/>
  <c r="H202" i="3"/>
  <c r="H205" i="3"/>
  <c r="M203" i="3"/>
  <c r="H206" i="3"/>
  <c r="M204" i="3"/>
  <c r="M202" i="3"/>
  <c r="M205" i="3"/>
  <c r="I203" i="3"/>
  <c r="O222" i="3"/>
  <c r="C222" i="3" s="1"/>
  <c r="N222" i="3"/>
  <c r="F48" i="11" s="1"/>
  <c r="M225" i="3"/>
  <c r="H224" i="3"/>
  <c r="H223" i="3"/>
  <c r="I223" i="3"/>
  <c r="M226" i="3"/>
  <c r="M223" i="3"/>
  <c r="H222" i="3"/>
  <c r="H226" i="3"/>
  <c r="H225" i="3"/>
  <c r="M222" i="3"/>
  <c r="M224" i="3"/>
  <c r="O242" i="3"/>
  <c r="C242" i="3" s="1"/>
  <c r="N242" i="3"/>
  <c r="F52" i="11" s="1"/>
  <c r="H244" i="3"/>
  <c r="H243" i="3"/>
  <c r="I243" i="3"/>
  <c r="H245" i="3"/>
  <c r="M243" i="3"/>
  <c r="M245" i="3"/>
  <c r="H242" i="3"/>
  <c r="H246" i="3"/>
  <c r="M244" i="3"/>
  <c r="M242" i="3"/>
  <c r="M246" i="3"/>
  <c r="O262" i="3"/>
  <c r="C262" i="3" s="1"/>
  <c r="N262" i="3"/>
  <c r="H266" i="3"/>
  <c r="M264" i="3"/>
  <c r="M262" i="3"/>
  <c r="M263" i="3"/>
  <c r="M266" i="3"/>
  <c r="M265" i="3"/>
  <c r="I263" i="3"/>
  <c r="H262" i="3"/>
  <c r="H265" i="3"/>
  <c r="H264" i="3"/>
  <c r="H263" i="3"/>
  <c r="O282" i="3"/>
  <c r="C282" i="3" s="1"/>
  <c r="N282" i="3"/>
  <c r="H285" i="3"/>
  <c r="M282" i="3"/>
  <c r="H286" i="3"/>
  <c r="M284" i="3"/>
  <c r="I283" i="3"/>
  <c r="M285" i="3"/>
  <c r="H284" i="3"/>
  <c r="H283" i="3"/>
  <c r="M286" i="3"/>
  <c r="M283" i="3"/>
  <c r="H282" i="3"/>
  <c r="O302" i="3"/>
  <c r="C302" i="3" s="1"/>
  <c r="N302" i="3"/>
  <c r="I303" i="3"/>
  <c r="H302" i="3"/>
  <c r="H306" i="3"/>
  <c r="H304" i="3"/>
  <c r="H303" i="3"/>
  <c r="M304" i="3"/>
  <c r="M305" i="3"/>
  <c r="H305" i="3"/>
  <c r="M303" i="3"/>
  <c r="M306" i="3"/>
  <c r="M302" i="3"/>
  <c r="O322" i="3"/>
  <c r="C322" i="3" s="1"/>
  <c r="N322" i="3"/>
  <c r="F68" i="11" s="1"/>
  <c r="M326" i="3"/>
  <c r="H326" i="3"/>
  <c r="M324" i="3"/>
  <c r="M322" i="3"/>
  <c r="H325" i="3"/>
  <c r="M325" i="3"/>
  <c r="I323" i="3"/>
  <c r="H322" i="3"/>
  <c r="H324" i="3"/>
  <c r="H323" i="3"/>
  <c r="M323" i="3"/>
  <c r="O342" i="3"/>
  <c r="C342" i="3" s="1"/>
  <c r="N342" i="3"/>
  <c r="F72" i="11" s="1"/>
  <c r="H346" i="3"/>
  <c r="M344" i="3"/>
  <c r="I343" i="3"/>
  <c r="M346" i="3"/>
  <c r="H345" i="3"/>
  <c r="H343" i="3"/>
  <c r="H342" i="3"/>
  <c r="H344" i="3"/>
  <c r="M345" i="3"/>
  <c r="M343" i="3"/>
  <c r="M342" i="3"/>
  <c r="O362" i="3"/>
  <c r="C362" i="3" s="1"/>
  <c r="N362" i="3"/>
  <c r="F76" i="11" s="1"/>
  <c r="M366" i="3"/>
  <c r="M363" i="3"/>
  <c r="H362" i="3"/>
  <c r="M365" i="3"/>
  <c r="H364" i="3"/>
  <c r="M362" i="3"/>
  <c r="H366" i="3"/>
  <c r="M364" i="3"/>
  <c r="H365" i="3"/>
  <c r="I363" i="3"/>
  <c r="H363" i="3"/>
  <c r="O382" i="3"/>
  <c r="C382" i="3" s="1"/>
  <c r="N382" i="3"/>
  <c r="F80" i="11" s="1"/>
  <c r="H385" i="3"/>
  <c r="M383" i="3"/>
  <c r="M385" i="3"/>
  <c r="H384" i="3"/>
  <c r="M382" i="3"/>
  <c r="H386" i="3"/>
  <c r="M386" i="3"/>
  <c r="H382" i="3"/>
  <c r="H383" i="3"/>
  <c r="M384" i="3"/>
  <c r="I383" i="3"/>
  <c r="O402" i="3"/>
  <c r="C402" i="3" s="1"/>
  <c r="N402" i="3"/>
  <c r="F84" i="11" s="1"/>
  <c r="M405" i="3"/>
  <c r="I403" i="3"/>
  <c r="H402" i="3"/>
  <c r="M406" i="3"/>
  <c r="H405" i="3"/>
  <c r="M403" i="3"/>
  <c r="M404" i="3"/>
  <c r="H403" i="3"/>
  <c r="H406" i="3"/>
  <c r="H404" i="3"/>
  <c r="M402" i="3"/>
  <c r="O422" i="3"/>
  <c r="C422" i="3" s="1"/>
  <c r="N422" i="3"/>
  <c r="F88" i="11" s="1"/>
  <c r="H426" i="3"/>
  <c r="M424" i="3"/>
  <c r="M422" i="3"/>
  <c r="M426" i="3"/>
  <c r="M425" i="3"/>
  <c r="I423" i="3"/>
  <c r="H422" i="3"/>
  <c r="H424" i="3"/>
  <c r="H423" i="3"/>
  <c r="H425" i="3"/>
  <c r="M423" i="3"/>
  <c r="O442" i="3"/>
  <c r="C442" i="3" s="1"/>
  <c r="N442" i="3"/>
  <c r="F92" i="11" s="1"/>
  <c r="H445" i="3"/>
  <c r="M442" i="3"/>
  <c r="H446" i="3"/>
  <c r="M444" i="3"/>
  <c r="I443" i="3"/>
  <c r="M445" i="3"/>
  <c r="H444" i="3"/>
  <c r="H443" i="3"/>
  <c r="H442" i="3"/>
  <c r="M443" i="3"/>
  <c r="M446" i="3"/>
  <c r="O462" i="3"/>
  <c r="C462" i="3" s="1"/>
  <c r="N462" i="3"/>
  <c r="F96" i="11" s="1"/>
  <c r="H465" i="3"/>
  <c r="H466" i="3"/>
  <c r="M464" i="3"/>
  <c r="M462" i="3"/>
  <c r="I463" i="3"/>
  <c r="M466" i="3"/>
  <c r="H463" i="3"/>
  <c r="H464" i="3"/>
  <c r="M465" i="3"/>
  <c r="H462" i="3"/>
  <c r="M463" i="3"/>
  <c r="O482" i="3"/>
  <c r="C482" i="3" s="1"/>
  <c r="N482" i="3"/>
  <c r="F100" i="11" s="1"/>
  <c r="M486" i="3"/>
  <c r="M485" i="3"/>
  <c r="I483" i="3"/>
  <c r="H482" i="3"/>
  <c r="H484" i="3"/>
  <c r="H483" i="3"/>
  <c r="M484" i="3"/>
  <c r="M482" i="3"/>
  <c r="M483" i="3"/>
  <c r="H486" i="3"/>
  <c r="H485" i="3"/>
  <c r="O502" i="3"/>
  <c r="C502" i="3" s="1"/>
  <c r="N502" i="3"/>
  <c r="F104" i="11" s="1"/>
  <c r="M506" i="3"/>
  <c r="M504" i="3"/>
  <c r="M502" i="3"/>
  <c r="I503" i="3"/>
  <c r="H502" i="3"/>
  <c r="H505" i="3"/>
  <c r="H506" i="3"/>
  <c r="H504" i="3"/>
  <c r="M505" i="3"/>
  <c r="M503" i="3"/>
  <c r="H503" i="3"/>
  <c r="O187" i="3"/>
  <c r="C187" i="3" s="1"/>
  <c r="N187" i="3"/>
  <c r="F41" i="11" s="1"/>
  <c r="H188" i="3"/>
  <c r="H187" i="3"/>
  <c r="M189" i="3"/>
  <c r="M191" i="3"/>
  <c r="H189" i="3"/>
  <c r="M190" i="3"/>
  <c r="H191" i="3"/>
  <c r="H190" i="3"/>
  <c r="M188" i="3"/>
  <c r="M187" i="3"/>
  <c r="I188" i="3"/>
  <c r="O207" i="3"/>
  <c r="C207" i="3" s="1"/>
  <c r="N207" i="3"/>
  <c r="F45" i="11" s="1"/>
  <c r="H210" i="3"/>
  <c r="M208" i="3"/>
  <c r="H211" i="3"/>
  <c r="M209" i="3"/>
  <c r="M207" i="3"/>
  <c r="H209" i="3"/>
  <c r="M211" i="3"/>
  <c r="M210" i="3"/>
  <c r="I208" i="3"/>
  <c r="H207" i="3"/>
  <c r="H208" i="3"/>
  <c r="O227" i="3"/>
  <c r="C227" i="3" s="1"/>
  <c r="N227" i="3"/>
  <c r="F49" i="11" s="1"/>
  <c r="H228" i="3"/>
  <c r="H227" i="3"/>
  <c r="M230" i="3"/>
  <c r="M231" i="3"/>
  <c r="H229" i="3"/>
  <c r="M229" i="3"/>
  <c r="H231" i="3"/>
  <c r="H230" i="3"/>
  <c r="M228" i="3"/>
  <c r="M227" i="3"/>
  <c r="I228" i="3"/>
  <c r="O247" i="3"/>
  <c r="C247" i="3" s="1"/>
  <c r="N247" i="3"/>
  <c r="F53" i="11" s="1"/>
  <c r="H251" i="3"/>
  <c r="H250" i="3"/>
  <c r="M248" i="3"/>
  <c r="M247" i="3"/>
  <c r="M250" i="3"/>
  <c r="M249" i="3"/>
  <c r="I248" i="3"/>
  <c r="H248" i="3"/>
  <c r="H247" i="3"/>
  <c r="M251" i="3"/>
  <c r="H249" i="3"/>
  <c r="O267" i="3"/>
  <c r="C267" i="3" s="1"/>
  <c r="N267" i="3"/>
  <c r="F57" i="11" s="1"/>
  <c r="M271" i="3"/>
  <c r="M270" i="3"/>
  <c r="I268" i="3"/>
  <c r="H267" i="3"/>
  <c r="M269" i="3"/>
  <c r="M267" i="3"/>
  <c r="H269" i="3"/>
  <c r="H268" i="3"/>
  <c r="H270" i="3"/>
  <c r="M268" i="3"/>
  <c r="H271" i="3"/>
  <c r="O287" i="3"/>
  <c r="C287" i="3" s="1"/>
  <c r="N287" i="3"/>
  <c r="F61" i="11" s="1"/>
  <c r="M291" i="3"/>
  <c r="H290" i="3"/>
  <c r="M288" i="3"/>
  <c r="M287" i="3"/>
  <c r="H289" i="3"/>
  <c r="H291" i="3"/>
  <c r="M289" i="3"/>
  <c r="I288" i="3"/>
  <c r="M290" i="3"/>
  <c r="H288" i="3"/>
  <c r="H287" i="3"/>
  <c r="O307" i="3"/>
  <c r="C307" i="3" s="1"/>
  <c r="N307" i="3"/>
  <c r="F65" i="11" s="1"/>
  <c r="H311" i="3"/>
  <c r="H310" i="3"/>
  <c r="M308" i="3"/>
  <c r="M307" i="3"/>
  <c r="M310" i="3"/>
  <c r="M309" i="3"/>
  <c r="I308" i="3"/>
  <c r="H308" i="3"/>
  <c r="H307" i="3"/>
  <c r="M311" i="3"/>
  <c r="H309" i="3"/>
  <c r="O327" i="3"/>
  <c r="C327" i="3" s="1"/>
  <c r="N327" i="3"/>
  <c r="F69" i="11" s="1"/>
  <c r="H329" i="3"/>
  <c r="H328" i="3"/>
  <c r="M330" i="3"/>
  <c r="M328" i="3"/>
  <c r="M327" i="3"/>
  <c r="M331" i="3"/>
  <c r="H330" i="3"/>
  <c r="H327" i="3"/>
  <c r="H331" i="3"/>
  <c r="M329" i="3"/>
  <c r="I328" i="3"/>
  <c r="O347" i="3"/>
  <c r="C347" i="3" s="1"/>
  <c r="N347" i="3"/>
  <c r="F73" i="11" s="1"/>
  <c r="M351" i="3"/>
  <c r="M350" i="3"/>
  <c r="M347" i="3"/>
  <c r="I348" i="3"/>
  <c r="H347" i="3"/>
  <c r="H351" i="3"/>
  <c r="H349" i="3"/>
  <c r="H348" i="3"/>
  <c r="M349" i="3"/>
  <c r="H350" i="3"/>
  <c r="M348" i="3"/>
  <c r="O367" i="3"/>
  <c r="C367" i="3" s="1"/>
  <c r="N367" i="3"/>
  <c r="F77" i="11" s="1"/>
  <c r="M371" i="3"/>
  <c r="H369" i="3"/>
  <c r="M370" i="3"/>
  <c r="M367" i="3"/>
  <c r="H371" i="3"/>
  <c r="M368" i="3"/>
  <c r="M369" i="3"/>
  <c r="H370" i="3"/>
  <c r="I368" i="3"/>
  <c r="H367" i="3"/>
  <c r="H368" i="3"/>
  <c r="O387" i="3"/>
  <c r="C387" i="3" s="1"/>
  <c r="N387" i="3"/>
  <c r="F81" i="11" s="1"/>
  <c r="M390" i="3"/>
  <c r="M389" i="3"/>
  <c r="I388" i="3"/>
  <c r="M388" i="3"/>
  <c r="H387" i="3"/>
  <c r="M391" i="3"/>
  <c r="H390" i="3"/>
  <c r="H388" i="3"/>
  <c r="M387" i="3"/>
  <c r="H391" i="3"/>
  <c r="H389" i="3"/>
  <c r="O407" i="3"/>
  <c r="C407" i="3" s="1"/>
  <c r="N407" i="3"/>
  <c r="F85" i="11" s="1"/>
  <c r="H408" i="3"/>
  <c r="H407" i="3"/>
  <c r="M411" i="3"/>
  <c r="H410" i="3"/>
  <c r="I408" i="3"/>
  <c r="H411" i="3"/>
  <c r="M409" i="3"/>
  <c r="M408" i="3"/>
  <c r="M410" i="3"/>
  <c r="H409" i="3"/>
  <c r="M407" i="3"/>
  <c r="O427" i="3"/>
  <c r="C427" i="3" s="1"/>
  <c r="N427" i="3"/>
  <c r="F89" i="11" s="1"/>
  <c r="M431" i="3"/>
  <c r="M430" i="3"/>
  <c r="I428" i="3"/>
  <c r="H427" i="3"/>
  <c r="H429" i="3"/>
  <c r="H428" i="3"/>
  <c r="H430" i="3"/>
  <c r="M428" i="3"/>
  <c r="H431" i="3"/>
  <c r="M427" i="3"/>
  <c r="M429" i="3"/>
  <c r="O447" i="3"/>
  <c r="C447" i="3" s="1"/>
  <c r="N447" i="3"/>
  <c r="F93" i="11" s="1"/>
  <c r="H451" i="3"/>
  <c r="H450" i="3"/>
  <c r="M448" i="3"/>
  <c r="M447" i="3"/>
  <c r="M450" i="3"/>
  <c r="M449" i="3"/>
  <c r="I448" i="3"/>
  <c r="H448" i="3"/>
  <c r="H447" i="3"/>
  <c r="H449" i="3"/>
  <c r="M451" i="3"/>
  <c r="O467" i="3"/>
  <c r="C467" i="3" s="1"/>
  <c r="N467" i="3"/>
  <c r="F97" i="11" s="1"/>
  <c r="M470" i="3"/>
  <c r="M469" i="3"/>
  <c r="I468" i="3"/>
  <c r="H468" i="3"/>
  <c r="H467" i="3"/>
  <c r="H470" i="3"/>
  <c r="M467" i="3"/>
  <c r="M471" i="3"/>
  <c r="H469" i="3"/>
  <c r="H471" i="3"/>
  <c r="M468" i="3"/>
  <c r="O487" i="3"/>
  <c r="C487" i="3" s="1"/>
  <c r="N487" i="3"/>
  <c r="F101" i="11" s="1"/>
  <c r="H489" i="3"/>
  <c r="M491" i="3"/>
  <c r="H490" i="3"/>
  <c r="M488" i="3"/>
  <c r="M487" i="3"/>
  <c r="H487" i="3"/>
  <c r="H491" i="3"/>
  <c r="I488" i="3"/>
  <c r="M490" i="3"/>
  <c r="H488" i="3"/>
  <c r="M489" i="3"/>
  <c r="P178" i="2"/>
  <c r="P181" i="2"/>
  <c r="P177" i="2"/>
  <c r="H180" i="3"/>
  <c r="H177" i="3"/>
  <c r="M180" i="3" s="1"/>
  <c r="H181" i="3"/>
  <c r="H179" i="3"/>
  <c r="H178" i="3"/>
  <c r="H176" i="3"/>
  <c r="H173" i="3"/>
  <c r="H175" i="3"/>
  <c r="H174" i="3"/>
  <c r="H172" i="3"/>
  <c r="P174" i="2"/>
  <c r="P173" i="2"/>
  <c r="P176" i="2"/>
  <c r="P172" i="2"/>
  <c r="P175" i="2"/>
  <c r="P170" i="2"/>
  <c r="P169" i="2"/>
  <c r="P168" i="2"/>
  <c r="P171" i="2"/>
  <c r="P167" i="2"/>
  <c r="H171" i="3"/>
  <c r="H170" i="3"/>
  <c r="H168" i="3"/>
  <c r="H169" i="3"/>
  <c r="H167" i="3"/>
  <c r="H165" i="3"/>
  <c r="H162" i="3"/>
  <c r="H166" i="3"/>
  <c r="H164" i="3"/>
  <c r="H163" i="3"/>
  <c r="P166" i="2"/>
  <c r="P165" i="2"/>
  <c r="P162" i="2"/>
  <c r="P160" i="2"/>
  <c r="P158" i="2"/>
  <c r="P161" i="2"/>
  <c r="P157" i="2"/>
  <c r="H161" i="3"/>
  <c r="H158" i="3"/>
  <c r="H160" i="3"/>
  <c r="H159" i="3"/>
  <c r="H157" i="3"/>
  <c r="P153" i="2"/>
  <c r="P156" i="2"/>
  <c r="P152" i="2"/>
  <c r="P155" i="2"/>
  <c r="P154" i="2"/>
  <c r="P150" i="2"/>
  <c r="P149" i="2"/>
  <c r="P148" i="2"/>
  <c r="P151" i="2"/>
  <c r="P147" i="2"/>
  <c r="P145" i="2"/>
  <c r="P143" i="2"/>
  <c r="P146" i="2"/>
  <c r="P142" i="2"/>
  <c r="P140" i="2"/>
  <c r="P141" i="2"/>
  <c r="P137" i="2"/>
  <c r="P133" i="2"/>
  <c r="P136" i="2"/>
  <c r="P132" i="2"/>
  <c r="P135" i="2"/>
  <c r="P105" i="5"/>
  <c r="C105" i="5"/>
  <c r="K105" i="5"/>
  <c r="G105" i="5"/>
  <c r="D105" i="5"/>
  <c r="Q105" i="5"/>
  <c r="R105" i="5"/>
  <c r="P101" i="5"/>
  <c r="C101" i="5"/>
  <c r="D101" i="5"/>
  <c r="R101" i="5"/>
  <c r="Q101" i="5"/>
  <c r="K101" i="5"/>
  <c r="G101" i="5"/>
  <c r="P97" i="5"/>
  <c r="C97" i="5"/>
  <c r="K97" i="5"/>
  <c r="Q97" i="5"/>
  <c r="D97" i="5"/>
  <c r="R97" i="5"/>
  <c r="G97" i="5"/>
  <c r="P93" i="5"/>
  <c r="C93" i="5"/>
  <c r="Q93" i="5"/>
  <c r="D93" i="5"/>
  <c r="K93" i="5"/>
  <c r="G93" i="5"/>
  <c r="R93" i="5"/>
  <c r="P89" i="5"/>
  <c r="C89" i="5"/>
  <c r="K89" i="5"/>
  <c r="Q89" i="5"/>
  <c r="R89" i="5"/>
  <c r="H88" i="11" s="1"/>
  <c r="G89" i="5"/>
  <c r="D89" i="5"/>
  <c r="P85" i="5"/>
  <c r="C85" i="5"/>
  <c r="D85" i="5"/>
  <c r="G85" i="5"/>
  <c r="Q85" i="5"/>
  <c r="R85" i="5"/>
  <c r="K85" i="5"/>
  <c r="P81" i="5"/>
  <c r="C81" i="5"/>
  <c r="K81" i="5"/>
  <c r="Q81" i="5"/>
  <c r="R81" i="5"/>
  <c r="G81" i="5"/>
  <c r="D81" i="5"/>
  <c r="P77" i="5"/>
  <c r="C77" i="5"/>
  <c r="Q77" i="5"/>
  <c r="D77" i="5"/>
  <c r="R77" i="5"/>
  <c r="K77" i="5"/>
  <c r="G77" i="5"/>
  <c r="P73" i="5"/>
  <c r="C73" i="5"/>
  <c r="K73" i="5"/>
  <c r="G73" i="5"/>
  <c r="D73" i="5"/>
  <c r="Q73" i="5"/>
  <c r="R73" i="5"/>
  <c r="P69" i="5"/>
  <c r="C69" i="5"/>
  <c r="D69" i="5"/>
  <c r="Q69" i="5"/>
  <c r="R69" i="5"/>
  <c r="K69" i="5"/>
  <c r="G69" i="5"/>
  <c r="P65" i="5"/>
  <c r="K65" i="5"/>
  <c r="Q65" i="5"/>
  <c r="D65" i="5"/>
  <c r="C65" i="5"/>
  <c r="R65" i="5"/>
  <c r="G65" i="5"/>
  <c r="Q61" i="5"/>
  <c r="K61" i="5"/>
  <c r="P61" i="5"/>
  <c r="G61" i="5"/>
  <c r="D61" i="5"/>
  <c r="R61" i="5"/>
  <c r="C61" i="5"/>
  <c r="K57" i="5"/>
  <c r="D57" i="5"/>
  <c r="Q57" i="5"/>
  <c r="R57" i="5"/>
  <c r="H56" i="11" s="1"/>
  <c r="C57" i="5"/>
  <c r="P57" i="5"/>
  <c r="G57" i="5"/>
  <c r="K53" i="5"/>
  <c r="P53" i="5"/>
  <c r="G53" i="5"/>
  <c r="Q53" i="5"/>
  <c r="D53" i="5"/>
  <c r="C53" i="5"/>
  <c r="R53" i="5"/>
  <c r="H52" i="11" s="1"/>
  <c r="K49" i="5"/>
  <c r="Q49" i="5"/>
  <c r="D49" i="5"/>
  <c r="R49" i="5"/>
  <c r="H48" i="11" s="1"/>
  <c r="C49" i="5"/>
  <c r="P49" i="5"/>
  <c r="G49" i="5"/>
  <c r="Q45" i="5"/>
  <c r="K45" i="5"/>
  <c r="P45" i="5"/>
  <c r="G45" i="5"/>
  <c r="D45" i="5"/>
  <c r="R45" i="5"/>
  <c r="H44" i="11" s="1"/>
  <c r="C45" i="5"/>
  <c r="K41" i="5"/>
  <c r="D41" i="5"/>
  <c r="R41" i="5"/>
  <c r="H40" i="11" s="1"/>
  <c r="C41" i="5"/>
  <c r="P41" i="5"/>
  <c r="Q41" i="5"/>
  <c r="G41" i="5"/>
  <c r="K37" i="5"/>
  <c r="P37" i="5"/>
  <c r="Q37" i="5" s="1"/>
  <c r="G37" i="5"/>
  <c r="K33" i="5"/>
  <c r="P33" i="5"/>
  <c r="Q33" i="5" s="1"/>
  <c r="G33" i="5"/>
  <c r="Q104" i="5"/>
  <c r="G104" i="5"/>
  <c r="P104" i="5"/>
  <c r="K104" i="5"/>
  <c r="R104" i="5"/>
  <c r="H103" i="11" s="1"/>
  <c r="D104" i="5"/>
  <c r="C104" i="5"/>
  <c r="Q100" i="5"/>
  <c r="G100" i="5"/>
  <c r="D100" i="5"/>
  <c r="R100" i="5"/>
  <c r="C100" i="5"/>
  <c r="P100" i="5"/>
  <c r="K100" i="5"/>
  <c r="Q96" i="5"/>
  <c r="G96" i="5"/>
  <c r="P96" i="5"/>
  <c r="C96" i="5"/>
  <c r="R96" i="5"/>
  <c r="K96" i="5"/>
  <c r="D96" i="5"/>
  <c r="Q92" i="5"/>
  <c r="G92" i="5"/>
  <c r="D92" i="5"/>
  <c r="K92" i="5"/>
  <c r="C92" i="5"/>
  <c r="R92" i="5"/>
  <c r="H91" i="11" s="1"/>
  <c r="P92" i="5"/>
  <c r="Q88" i="5"/>
  <c r="G88" i="5"/>
  <c r="P88" i="5"/>
  <c r="R88" i="5"/>
  <c r="H87" i="11" s="1"/>
  <c r="K88" i="5"/>
  <c r="D88" i="5"/>
  <c r="C88" i="5"/>
  <c r="Q84" i="5"/>
  <c r="G84" i="5"/>
  <c r="D84" i="5"/>
  <c r="C84" i="5"/>
  <c r="R84" i="5"/>
  <c r="H83" i="11" s="1"/>
  <c r="P84" i="5"/>
  <c r="K84" i="5"/>
  <c r="Q80" i="5"/>
  <c r="G80" i="5"/>
  <c r="P80" i="5"/>
  <c r="K80" i="5"/>
  <c r="D80" i="5"/>
  <c r="C80" i="5"/>
  <c r="R80" i="5"/>
  <c r="H79" i="11" s="1"/>
  <c r="Q76" i="5"/>
  <c r="G76" i="5"/>
  <c r="D76" i="5"/>
  <c r="R76" i="5"/>
  <c r="H75" i="11" s="1"/>
  <c r="P76" i="5"/>
  <c r="K76" i="5"/>
  <c r="C76" i="5"/>
  <c r="Q72" i="5"/>
  <c r="G72" i="5"/>
  <c r="P72" i="5"/>
  <c r="D72" i="5"/>
  <c r="C72" i="5"/>
  <c r="R72" i="5"/>
  <c r="K72" i="5"/>
  <c r="Q68" i="5"/>
  <c r="G68" i="5"/>
  <c r="D68" i="5"/>
  <c r="P68" i="5"/>
  <c r="K68" i="5"/>
  <c r="C68" i="5"/>
  <c r="R68" i="5"/>
  <c r="Q64" i="5"/>
  <c r="R64" i="5"/>
  <c r="H63" i="11" s="1"/>
  <c r="D64" i="5"/>
  <c r="G64" i="5"/>
  <c r="C64" i="5"/>
  <c r="P64" i="5"/>
  <c r="K64" i="5"/>
  <c r="Q60" i="5"/>
  <c r="R60" i="5"/>
  <c r="H59" i="11" s="1"/>
  <c r="D60" i="5"/>
  <c r="P60" i="5"/>
  <c r="K60" i="5"/>
  <c r="G60" i="5"/>
  <c r="C60" i="5"/>
  <c r="Q56" i="5"/>
  <c r="R56" i="5"/>
  <c r="D56" i="5"/>
  <c r="G56" i="5"/>
  <c r="C56" i="5"/>
  <c r="P56" i="5"/>
  <c r="K56" i="5"/>
  <c r="Q52" i="5"/>
  <c r="R52" i="5"/>
  <c r="H51" i="11" s="1"/>
  <c r="D52" i="5"/>
  <c r="P52" i="5"/>
  <c r="K52" i="5"/>
  <c r="G52" i="5"/>
  <c r="C52" i="5"/>
  <c r="Q48" i="5"/>
  <c r="R48" i="5"/>
  <c r="H47" i="11" s="1"/>
  <c r="D48" i="5"/>
  <c r="G48" i="5"/>
  <c r="C48" i="5"/>
  <c r="P48" i="5"/>
  <c r="K48" i="5"/>
  <c r="Q44" i="5"/>
  <c r="R44" i="5"/>
  <c r="H43" i="11" s="1"/>
  <c r="D44" i="5"/>
  <c r="P44" i="5"/>
  <c r="K44" i="5"/>
  <c r="G44" i="5"/>
  <c r="C44" i="5"/>
  <c r="G40" i="5"/>
  <c r="P40" i="5"/>
  <c r="Q40" i="5" s="1"/>
  <c r="K40" i="5"/>
  <c r="P36" i="5"/>
  <c r="Q36" i="5" s="1"/>
  <c r="K36" i="5"/>
  <c r="G36" i="5"/>
  <c r="G32" i="5"/>
  <c r="P32" i="5"/>
  <c r="K32" i="5"/>
  <c r="P103" i="5"/>
  <c r="C103" i="5"/>
  <c r="Q103" i="5"/>
  <c r="R103" i="5"/>
  <c r="H102" i="11" s="1"/>
  <c r="K103" i="5"/>
  <c r="G103" i="5"/>
  <c r="D103" i="5"/>
  <c r="P99" i="5"/>
  <c r="C99" i="5"/>
  <c r="G99" i="5"/>
  <c r="D99" i="5"/>
  <c r="R99" i="5"/>
  <c r="H98" i="11" s="1"/>
  <c r="Q99" i="5"/>
  <c r="K99" i="5"/>
  <c r="P95" i="5"/>
  <c r="C95" i="5"/>
  <c r="R95" i="5"/>
  <c r="K95" i="5"/>
  <c r="Q95" i="5"/>
  <c r="G95" i="5"/>
  <c r="D95" i="5"/>
  <c r="P91" i="5"/>
  <c r="C91" i="5"/>
  <c r="G91" i="5"/>
  <c r="Q91" i="5"/>
  <c r="D91" i="5"/>
  <c r="R91" i="5"/>
  <c r="H90" i="11" s="1"/>
  <c r="K91" i="5"/>
  <c r="P87" i="5"/>
  <c r="C87" i="5"/>
  <c r="Q87" i="5"/>
  <c r="R87" i="5"/>
  <c r="H86" i="11" s="1"/>
  <c r="K87" i="5"/>
  <c r="G87" i="5"/>
  <c r="D87" i="5"/>
  <c r="P83" i="5"/>
  <c r="C83" i="5"/>
  <c r="G83" i="5"/>
  <c r="R83" i="5"/>
  <c r="H82" i="11" s="1"/>
  <c r="K83" i="5"/>
  <c r="Q83" i="5"/>
  <c r="D83" i="5"/>
  <c r="P79" i="5"/>
  <c r="C79" i="5"/>
  <c r="R79" i="5"/>
  <c r="Q79" i="5"/>
  <c r="G79" i="5"/>
  <c r="D79" i="5"/>
  <c r="K79" i="5"/>
  <c r="P75" i="5"/>
  <c r="C75" i="5"/>
  <c r="G75" i="5"/>
  <c r="Q75" i="5"/>
  <c r="R75" i="5"/>
  <c r="K75" i="5"/>
  <c r="D75" i="5"/>
  <c r="P71" i="5"/>
  <c r="C71" i="5"/>
  <c r="Q71" i="5"/>
  <c r="R71" i="5"/>
  <c r="H70" i="11" s="1"/>
  <c r="D71" i="5"/>
  <c r="K71" i="5"/>
  <c r="G71" i="5"/>
  <c r="P67" i="5"/>
  <c r="C67" i="5"/>
  <c r="G67" i="5"/>
  <c r="K67" i="5"/>
  <c r="Q67" i="5"/>
  <c r="D67" i="5"/>
  <c r="R67" i="5"/>
  <c r="H66" i="11" s="1"/>
  <c r="K63" i="5"/>
  <c r="G63" i="5"/>
  <c r="D63" i="5"/>
  <c r="Q63" i="5"/>
  <c r="R63" i="5"/>
  <c r="H62" i="11" s="1"/>
  <c r="C63" i="5"/>
  <c r="P63" i="5"/>
  <c r="K59" i="5"/>
  <c r="Q59" i="5"/>
  <c r="R59" i="5"/>
  <c r="H58" i="11" s="1"/>
  <c r="C59" i="5"/>
  <c r="P59" i="5"/>
  <c r="G59" i="5"/>
  <c r="D59" i="5"/>
  <c r="Q55" i="5"/>
  <c r="K55" i="5"/>
  <c r="G55" i="5"/>
  <c r="D55" i="5"/>
  <c r="R55" i="5"/>
  <c r="H54" i="11" s="1"/>
  <c r="C55" i="5"/>
  <c r="P55" i="5"/>
  <c r="K51" i="5"/>
  <c r="R51" i="5"/>
  <c r="H50" i="11" s="1"/>
  <c r="C51" i="5"/>
  <c r="P51" i="5"/>
  <c r="G51" i="5"/>
  <c r="Q51" i="5"/>
  <c r="D51" i="5"/>
  <c r="K47" i="5"/>
  <c r="Q47" i="5"/>
  <c r="G47" i="5"/>
  <c r="D47" i="5"/>
  <c r="R47" i="5"/>
  <c r="H46" i="11" s="1"/>
  <c r="C47" i="5"/>
  <c r="P47" i="5"/>
  <c r="K43" i="5"/>
  <c r="Q43" i="5"/>
  <c r="R43" i="5"/>
  <c r="H42" i="11" s="1"/>
  <c r="C43" i="5"/>
  <c r="P43" i="5"/>
  <c r="G43" i="5"/>
  <c r="D43" i="5"/>
  <c r="K39" i="5"/>
  <c r="G39" i="5"/>
  <c r="P39" i="5"/>
  <c r="Q39" i="5" s="1"/>
  <c r="K35" i="5"/>
  <c r="P35" i="5"/>
  <c r="Q35" i="5" s="1"/>
  <c r="G35" i="5"/>
  <c r="K31" i="5"/>
  <c r="G31" i="5"/>
  <c r="P31" i="5"/>
  <c r="Q31" i="5" s="1"/>
  <c r="G102" i="5"/>
  <c r="R102" i="5"/>
  <c r="H101" i="11" s="1"/>
  <c r="C102" i="5"/>
  <c r="Q102" i="5"/>
  <c r="P102" i="5"/>
  <c r="K102" i="5"/>
  <c r="D102" i="5"/>
  <c r="G98" i="5"/>
  <c r="Q98" i="5"/>
  <c r="K98" i="5"/>
  <c r="D98" i="5"/>
  <c r="C98" i="5"/>
  <c r="R98" i="5"/>
  <c r="P98" i="5"/>
  <c r="G94" i="5"/>
  <c r="R94" i="5"/>
  <c r="H93" i="11" s="1"/>
  <c r="C94" i="5"/>
  <c r="P94" i="5"/>
  <c r="K94" i="5"/>
  <c r="D94" i="5"/>
  <c r="Q94" i="5"/>
  <c r="G90" i="5"/>
  <c r="K90" i="5"/>
  <c r="Q90" i="5"/>
  <c r="C90" i="5"/>
  <c r="R90" i="5"/>
  <c r="P90" i="5"/>
  <c r="D90" i="5"/>
  <c r="G86" i="5"/>
  <c r="R86" i="5"/>
  <c r="C86" i="5"/>
  <c r="Q86" i="5"/>
  <c r="K86" i="5"/>
  <c r="D86" i="5"/>
  <c r="P86" i="5"/>
  <c r="G82" i="5"/>
  <c r="Q82" i="5"/>
  <c r="K82" i="5"/>
  <c r="R82" i="5"/>
  <c r="P82" i="5"/>
  <c r="D82" i="5"/>
  <c r="C82" i="5"/>
  <c r="G78" i="5"/>
  <c r="R78" i="5"/>
  <c r="C78" i="5"/>
  <c r="D78" i="5"/>
  <c r="Q78" i="5"/>
  <c r="P78" i="5"/>
  <c r="K78" i="5"/>
  <c r="G74" i="5"/>
  <c r="K74" i="5"/>
  <c r="P74" i="5"/>
  <c r="D74" i="5"/>
  <c r="Q74" i="5"/>
  <c r="C74" i="5"/>
  <c r="R74" i="5"/>
  <c r="G70" i="5"/>
  <c r="R70" i="5"/>
  <c r="H69" i="11" s="1"/>
  <c r="C70" i="5"/>
  <c r="Q70" i="5"/>
  <c r="P70" i="5"/>
  <c r="K70" i="5"/>
  <c r="D70" i="5"/>
  <c r="G66" i="5"/>
  <c r="Q66" i="5"/>
  <c r="K66" i="5"/>
  <c r="D66" i="5"/>
  <c r="C66" i="5"/>
  <c r="R66" i="5"/>
  <c r="P66" i="5"/>
  <c r="R62" i="5"/>
  <c r="D62" i="5"/>
  <c r="K62" i="5"/>
  <c r="G62" i="5"/>
  <c r="C62" i="5"/>
  <c r="Q62" i="5"/>
  <c r="P62" i="5"/>
  <c r="R58" i="5"/>
  <c r="D58" i="5"/>
  <c r="Q58" i="5"/>
  <c r="C58" i="5"/>
  <c r="P58" i="5"/>
  <c r="K58" i="5"/>
  <c r="G58" i="5"/>
  <c r="R54" i="5"/>
  <c r="D54" i="5"/>
  <c r="Q54" i="5"/>
  <c r="K54" i="5"/>
  <c r="G54" i="5"/>
  <c r="C54" i="5"/>
  <c r="P54" i="5"/>
  <c r="Q50" i="5"/>
  <c r="R50" i="5"/>
  <c r="H49" i="11" s="1"/>
  <c r="D50" i="5"/>
  <c r="C50" i="5"/>
  <c r="P50" i="5"/>
  <c r="K50" i="5"/>
  <c r="G50" i="5"/>
  <c r="R46" i="5"/>
  <c r="H45" i="11" s="1"/>
  <c r="D46" i="5"/>
  <c r="K46" i="5"/>
  <c r="Q46" i="5"/>
  <c r="G46" i="5"/>
  <c r="C46" i="5"/>
  <c r="P46" i="5"/>
  <c r="R42" i="5"/>
  <c r="H41" i="11" s="1"/>
  <c r="D42" i="5"/>
  <c r="C42" i="5"/>
  <c r="P42" i="5"/>
  <c r="Q42" i="5"/>
  <c r="K42" i="5"/>
  <c r="G42" i="5"/>
  <c r="K38" i="5"/>
  <c r="G38" i="5"/>
  <c r="P38" i="5"/>
  <c r="P34" i="5"/>
  <c r="Q34" i="5" s="1"/>
  <c r="K34" i="5"/>
  <c r="G34" i="5"/>
  <c r="M84" i="1"/>
  <c r="M81" i="1"/>
  <c r="M65" i="1"/>
  <c r="P15" i="2"/>
  <c r="P13" i="2"/>
  <c r="P16" i="2"/>
  <c r="P12" i="2"/>
  <c r="AA307" i="2"/>
  <c r="AA467" i="2"/>
  <c r="S368" i="2"/>
  <c r="J273" i="2"/>
  <c r="J438" i="2"/>
  <c r="J443" i="2"/>
  <c r="J284" i="2"/>
  <c r="J380" i="2"/>
  <c r="J394" i="2"/>
  <c r="J449" i="2"/>
  <c r="J480" i="2"/>
  <c r="J263" i="2"/>
  <c r="J305" i="2"/>
  <c r="J340" i="2"/>
  <c r="J439" i="2"/>
  <c r="J444" i="2"/>
  <c r="J469" i="2"/>
  <c r="J484" i="2"/>
  <c r="J264" i="2"/>
  <c r="J445" i="2"/>
  <c r="J463" i="2"/>
  <c r="J483" i="2"/>
  <c r="T412" i="2"/>
  <c r="AA472" i="2"/>
  <c r="J435" i="2"/>
  <c r="J503" i="2"/>
  <c r="J239" i="2"/>
  <c r="J260" i="2"/>
  <c r="J278" i="2"/>
  <c r="J325" i="2"/>
  <c r="J448" i="2"/>
  <c r="J464" i="2"/>
  <c r="J473" i="2"/>
  <c r="J231" i="2"/>
  <c r="J236" i="2"/>
  <c r="J258" i="2"/>
  <c r="J259" i="2"/>
  <c r="J269" i="2"/>
  <c r="J303" i="2"/>
  <c r="J304" i="2"/>
  <c r="J308" i="2"/>
  <c r="J323" i="2"/>
  <c r="J324" i="2"/>
  <c r="J331" i="2"/>
  <c r="J336" i="2"/>
  <c r="J338" i="2"/>
  <c r="J339" i="2"/>
  <c r="J345" i="2"/>
  <c r="J350" i="2"/>
  <c r="J355" i="2"/>
  <c r="J358" i="2"/>
  <c r="J363" i="2"/>
  <c r="J370" i="2"/>
  <c r="J378" i="2"/>
  <c r="J379" i="2"/>
  <c r="J383" i="2"/>
  <c r="J388" i="2"/>
  <c r="J389" i="2"/>
  <c r="J398" i="2"/>
  <c r="J399" i="2"/>
  <c r="J405" i="2"/>
  <c r="J410" i="2"/>
  <c r="J415" i="2"/>
  <c r="J423" i="2"/>
  <c r="J424" i="2"/>
  <c r="J433" i="2"/>
  <c r="J434" i="2"/>
  <c r="J455" i="2"/>
  <c r="J459" i="2"/>
  <c r="J474" i="2"/>
  <c r="J478" i="2"/>
  <c r="J479" i="2"/>
  <c r="J489" i="2"/>
  <c r="J494" i="2"/>
  <c r="J499" i="2"/>
  <c r="J220" i="2"/>
  <c r="J225" i="2"/>
  <c r="J238" i="2"/>
  <c r="J244" i="2"/>
  <c r="J250" i="2"/>
  <c r="J255" i="2"/>
  <c r="J283" i="2"/>
  <c r="J295" i="2"/>
  <c r="J300" i="2"/>
  <c r="J315" i="2"/>
  <c r="J320" i="2"/>
  <c r="J359" i="2"/>
  <c r="J364" i="2"/>
  <c r="J375" i="2"/>
  <c r="J385" i="2"/>
  <c r="J393" i="2"/>
  <c r="J400" i="2"/>
  <c r="J420" i="2"/>
  <c r="J425" i="2"/>
  <c r="J430" i="2"/>
  <c r="J475" i="2"/>
  <c r="J179" i="2"/>
  <c r="P179" i="2" s="1"/>
  <c r="J159" i="2"/>
  <c r="P159" i="2" s="1"/>
  <c r="J209" i="2"/>
  <c r="J214" i="2"/>
  <c r="J208" i="2"/>
  <c r="J213" i="2"/>
  <c r="J205" i="2"/>
  <c r="J200" i="2"/>
  <c r="Z197" i="2"/>
  <c r="J198" i="2"/>
  <c r="J199" i="2"/>
  <c r="J195" i="2"/>
  <c r="J190" i="2"/>
  <c r="J185" i="2"/>
  <c r="Z182" i="2"/>
  <c r="AA182" i="2" s="1"/>
  <c r="J183" i="2"/>
  <c r="J184" i="2"/>
  <c r="J180" i="2"/>
  <c r="P180" i="2" s="1"/>
  <c r="J173" i="2"/>
  <c r="J174" i="2"/>
  <c r="J168" i="2"/>
  <c r="J169" i="2"/>
  <c r="J164" i="2"/>
  <c r="P164" i="2" s="1"/>
  <c r="J163" i="2"/>
  <c r="P163" i="2" s="1"/>
  <c r="J158" i="2"/>
  <c r="Z132" i="2"/>
  <c r="AA132" i="2" s="1"/>
  <c r="J134" i="2"/>
  <c r="P134" i="2" s="1"/>
  <c r="J133" i="2"/>
  <c r="J14" i="2"/>
  <c r="P14" i="2" s="1"/>
  <c r="J13" i="2"/>
  <c r="J16" i="2"/>
  <c r="J41" i="1"/>
  <c r="J40" i="1"/>
  <c r="J36" i="1"/>
  <c r="J35" i="1"/>
  <c r="P28" i="9"/>
  <c r="Q28" i="9" s="1"/>
  <c r="P30" i="9"/>
  <c r="Q30" i="9"/>
  <c r="S30" i="9" s="1"/>
  <c r="T30" i="9" s="1"/>
  <c r="U30" i="9" s="1"/>
  <c r="O15" i="9"/>
  <c r="O11" i="9"/>
  <c r="N7" i="9"/>
  <c r="O8" i="9" s="1"/>
  <c r="N6" i="9"/>
  <c r="W8" i="9" s="1"/>
  <c r="O9" i="9"/>
  <c r="N202" i="4"/>
  <c r="O202" i="4" s="1"/>
  <c r="N201" i="4"/>
  <c r="N197" i="4"/>
  <c r="O197" i="4" s="1"/>
  <c r="N196" i="4"/>
  <c r="N192" i="4"/>
  <c r="O191" i="4" s="1"/>
  <c r="O193" i="4"/>
  <c r="N191" i="4"/>
  <c r="N186" i="4"/>
  <c r="N187" i="4"/>
  <c r="O190" i="4" s="1"/>
  <c r="N182" i="4"/>
  <c r="O182" i="4" s="1"/>
  <c r="N181" i="4"/>
  <c r="N176" i="4"/>
  <c r="N177" i="4"/>
  <c r="O176" i="4" s="1"/>
  <c r="N172" i="4"/>
  <c r="O172" i="4" s="1"/>
  <c r="N171" i="4"/>
  <c r="N167" i="4"/>
  <c r="O166" i="4" s="1"/>
  <c r="N166" i="4"/>
  <c r="N161" i="4"/>
  <c r="N162" i="4"/>
  <c r="N156" i="4"/>
  <c r="W158" i="4" s="1"/>
  <c r="N157" i="4"/>
  <c r="O159" i="4" s="1"/>
  <c r="N151" i="4"/>
  <c r="N152" i="4"/>
  <c r="O152" i="4" s="1"/>
  <c r="N146" i="4"/>
  <c r="N147" i="4"/>
  <c r="O147" i="4" s="1"/>
  <c r="N141" i="4"/>
  <c r="N142" i="4"/>
  <c r="O144" i="4" s="1"/>
  <c r="S317" i="2"/>
  <c r="S320" i="2"/>
  <c r="T317" i="2"/>
  <c r="S319" i="2"/>
  <c r="Z237" i="2"/>
  <c r="Z357" i="2"/>
  <c r="AA357" i="2"/>
  <c r="Z457" i="2"/>
  <c r="Z477" i="2"/>
  <c r="AA237" i="2"/>
  <c r="T252" i="2"/>
  <c r="T253" i="2"/>
  <c r="Z417" i="2"/>
  <c r="AA437" i="2"/>
  <c r="T462" i="2"/>
  <c r="S463" i="2"/>
  <c r="Z177" i="2"/>
  <c r="AA177" i="2" s="1"/>
  <c r="AA217" i="2"/>
  <c r="Z217" i="2"/>
  <c r="Z257" i="2"/>
  <c r="AA397" i="2"/>
  <c r="Z497" i="2"/>
  <c r="R384" i="2"/>
  <c r="R383" i="2"/>
  <c r="R409" i="2"/>
  <c r="S407" i="2"/>
  <c r="Z422" i="2"/>
  <c r="R408" i="2"/>
  <c r="T442" i="2"/>
  <c r="T414" i="2"/>
  <c r="Z462" i="2"/>
  <c r="Z162" i="2"/>
  <c r="AA162" i="2" s="1"/>
  <c r="AA287" i="2"/>
  <c r="AA422" i="2"/>
  <c r="AA442" i="2"/>
  <c r="I48" i="1"/>
  <c r="M86" i="1"/>
  <c r="Z12" i="2"/>
  <c r="AA12" i="2" s="1"/>
  <c r="M92" i="1"/>
  <c r="M77" i="1"/>
  <c r="M68" i="1"/>
  <c r="AA497" i="2"/>
  <c r="AA477" i="2"/>
  <c r="AA457" i="2"/>
  <c r="AA447" i="2"/>
  <c r="Z437" i="2"/>
  <c r="AA417" i="2"/>
  <c r="Z397" i="2"/>
  <c r="Z377" i="2"/>
  <c r="AA377" i="2"/>
  <c r="Z337" i="2"/>
  <c r="AA337" i="2"/>
  <c r="Z317" i="2"/>
  <c r="AA317" i="2"/>
  <c r="AA297" i="2"/>
  <c r="Z282" i="2"/>
  <c r="Z277" i="2"/>
  <c r="AA277" i="2"/>
  <c r="AA257" i="2"/>
  <c r="Z202" i="2"/>
  <c r="AA202" i="2" s="1"/>
  <c r="AA197" i="2"/>
  <c r="Z157" i="2"/>
  <c r="AA157" i="2" s="1"/>
  <c r="Z137" i="2"/>
  <c r="AA137" i="2" s="1"/>
  <c r="AA492" i="2"/>
  <c r="Z472" i="2"/>
  <c r="AA452" i="2"/>
  <c r="Z432" i="2"/>
  <c r="AA412" i="2"/>
  <c r="Z392" i="2"/>
  <c r="Z372" i="2"/>
  <c r="AA372" i="2"/>
  <c r="Z352" i="2"/>
  <c r="AA332" i="2"/>
  <c r="Z312" i="2"/>
  <c r="Z292" i="2"/>
  <c r="AA272" i="2"/>
  <c r="Z252" i="2"/>
  <c r="AA232" i="2"/>
  <c r="AA212" i="2"/>
  <c r="Z192" i="2"/>
  <c r="AA192" i="2" s="1"/>
  <c r="AA252" i="2"/>
  <c r="Z412" i="2"/>
  <c r="Z487" i="2"/>
  <c r="Z467" i="2"/>
  <c r="Z447" i="2"/>
  <c r="Z427" i="2"/>
  <c r="AA427" i="2"/>
  <c r="Z407" i="2"/>
  <c r="AA387" i="2"/>
  <c r="AA367" i="2"/>
  <c r="Z347" i="2"/>
  <c r="AA347" i="2"/>
  <c r="Z327" i="2"/>
  <c r="Z307" i="2"/>
  <c r="Z287" i="2"/>
  <c r="Z267" i="2"/>
  <c r="Z247" i="2"/>
  <c r="Z227" i="2"/>
  <c r="Z207" i="2"/>
  <c r="Z187" i="2"/>
  <c r="AA187" i="2" s="1"/>
  <c r="Z152" i="2"/>
  <c r="AA152" i="2" s="1"/>
  <c r="Z167" i="2"/>
  <c r="AA167" i="2" s="1"/>
  <c r="Z172" i="2"/>
  <c r="AA172" i="2" s="1"/>
  <c r="AA207" i="2"/>
  <c r="AA247" i="2"/>
  <c r="AA267" i="2"/>
  <c r="AA352" i="2"/>
  <c r="Z367" i="2"/>
  <c r="Z387" i="2"/>
  <c r="AA392" i="2"/>
  <c r="AA407" i="2"/>
  <c r="Z147" i="2"/>
  <c r="AA147" i="2" s="1"/>
  <c r="Z232" i="2"/>
  <c r="AA292" i="2"/>
  <c r="AA312" i="2"/>
  <c r="Z332" i="2"/>
  <c r="AA432" i="2"/>
  <c r="Z452" i="2"/>
  <c r="Z492" i="2"/>
  <c r="AA502" i="2"/>
  <c r="Z482" i="2"/>
  <c r="AA462" i="2"/>
  <c r="Z382" i="2"/>
  <c r="AA362" i="2"/>
  <c r="Z322" i="2"/>
  <c r="Z302" i="2"/>
  <c r="AA282" i="2"/>
  <c r="Z262" i="2"/>
  <c r="AA242" i="2"/>
  <c r="Z222" i="2"/>
  <c r="Z142" i="2"/>
  <c r="AA142" i="2" s="1"/>
  <c r="AA222" i="2"/>
  <c r="AA262" i="2"/>
  <c r="AA302" i="2"/>
  <c r="AA322" i="2"/>
  <c r="Z402" i="2"/>
  <c r="Z442" i="2"/>
  <c r="AA482" i="2"/>
  <c r="J501" i="2"/>
  <c r="J328" i="2"/>
  <c r="J329" i="2"/>
  <c r="J333" i="2"/>
  <c r="J334" i="2"/>
  <c r="J228" i="2"/>
  <c r="J229" i="2"/>
  <c r="J233" i="2"/>
  <c r="J234" i="2"/>
  <c r="J151" i="2"/>
  <c r="J138" i="2"/>
  <c r="P138" i="2" s="1"/>
  <c r="J139" i="2"/>
  <c r="P139" i="2" s="1"/>
  <c r="J143" i="2"/>
  <c r="J144" i="2"/>
  <c r="P144" i="2" s="1"/>
  <c r="I91" i="1" l="1"/>
  <c r="G86" i="1"/>
  <c r="M66" i="1"/>
  <c r="T370" i="2"/>
  <c r="S370" i="2"/>
  <c r="R255" i="2"/>
  <c r="R254" i="2"/>
  <c r="Q252" i="2"/>
  <c r="M91" i="1"/>
  <c r="M50" i="1"/>
  <c r="M98" i="1"/>
  <c r="M46" i="1"/>
  <c r="Q367" i="2"/>
  <c r="R369" i="2"/>
  <c r="S254" i="2"/>
  <c r="T384" i="2"/>
  <c r="S253" i="2"/>
  <c r="R252" i="2"/>
  <c r="S255" i="2"/>
  <c r="M49" i="1"/>
  <c r="R253" i="2"/>
  <c r="M82" i="1"/>
  <c r="M45" i="1"/>
  <c r="M87" i="1"/>
  <c r="M97" i="1"/>
  <c r="I103" i="1"/>
  <c r="S382" i="2"/>
  <c r="T255" i="2"/>
  <c r="S252" i="2"/>
  <c r="T254" i="2"/>
  <c r="R317" i="2"/>
  <c r="T318" i="2"/>
  <c r="T368" i="2"/>
  <c r="R370" i="2"/>
  <c r="G89" i="1"/>
  <c r="M59" i="1"/>
  <c r="M55" i="1"/>
  <c r="I62" i="1"/>
  <c r="S412" i="2"/>
  <c r="T408" i="2"/>
  <c r="S410" i="2"/>
  <c r="T383" i="2"/>
  <c r="S384" i="2"/>
  <c r="S385" i="2"/>
  <c r="U382" i="2"/>
  <c r="AB382" i="2" s="1"/>
  <c r="E80" i="11" s="1"/>
  <c r="S415" i="2"/>
  <c r="G66" i="1"/>
  <c r="M76" i="1"/>
  <c r="M94" i="1"/>
  <c r="M89" i="1"/>
  <c r="Q412" i="2"/>
  <c r="R415" i="2"/>
  <c r="R410" i="2"/>
  <c r="U407" i="2"/>
  <c r="AB407" i="2" s="1"/>
  <c r="E85" i="11" s="1"/>
  <c r="R385" i="2"/>
  <c r="T385" i="2"/>
  <c r="R382" i="2"/>
  <c r="R463" i="2"/>
  <c r="R319" i="2"/>
  <c r="S318" i="2"/>
  <c r="R318" i="2"/>
  <c r="R320" i="2"/>
  <c r="G52" i="1"/>
  <c r="S409" i="2"/>
  <c r="T415" i="2"/>
  <c r="R407" i="2"/>
  <c r="T409" i="2"/>
  <c r="M71" i="1"/>
  <c r="M78" i="1"/>
  <c r="M57" i="1"/>
  <c r="S408" i="2"/>
  <c r="S413" i="2"/>
  <c r="U412" i="2"/>
  <c r="AB412" i="2" s="1"/>
  <c r="E86" i="11" s="1"/>
  <c r="T410" i="2"/>
  <c r="T407" i="2"/>
  <c r="Q382" i="2"/>
  <c r="T382" i="2"/>
  <c r="Q317" i="2"/>
  <c r="T319" i="2"/>
  <c r="T320" i="2"/>
  <c r="R414" i="2"/>
  <c r="M93" i="1"/>
  <c r="M67" i="1"/>
  <c r="P19" i="9"/>
  <c r="Q19" i="9" s="1"/>
  <c r="W14" i="9"/>
  <c r="P22" i="9"/>
  <c r="Q22" i="9" s="1"/>
  <c r="O42" i="9"/>
  <c r="O41" i="9"/>
  <c r="O44" i="9"/>
  <c r="O43" i="9"/>
  <c r="W43" i="9"/>
  <c r="P39" i="9"/>
  <c r="Q39" i="9" s="1"/>
  <c r="P38" i="9"/>
  <c r="Q38" i="9" s="1"/>
  <c r="P36" i="9"/>
  <c r="Q36" i="9" s="1"/>
  <c r="P37" i="9"/>
  <c r="Q37" i="9" s="1"/>
  <c r="W33" i="9"/>
  <c r="O33" i="9"/>
  <c r="P31" i="9" s="1"/>
  <c r="Q31" i="9" s="1"/>
  <c r="P27" i="9"/>
  <c r="Q27" i="9" s="1"/>
  <c r="P29" i="9"/>
  <c r="Q29" i="9" s="1"/>
  <c r="P24" i="9"/>
  <c r="Q24" i="9" s="1"/>
  <c r="P23" i="9"/>
  <c r="Q23" i="9" s="1"/>
  <c r="S23" i="9" s="1"/>
  <c r="T23" i="9" s="1"/>
  <c r="U23" i="9" s="1"/>
  <c r="P21" i="9"/>
  <c r="Q21" i="9" s="1"/>
  <c r="O20" i="9"/>
  <c r="P17" i="9" s="1"/>
  <c r="Q17" i="9" s="1"/>
  <c r="P16" i="9"/>
  <c r="Q16" i="9" s="1"/>
  <c r="P18" i="9"/>
  <c r="Q18" i="9" s="1"/>
  <c r="O12" i="9"/>
  <c r="P12" i="9" s="1"/>
  <c r="Q12" i="9" s="1"/>
  <c r="O14" i="9"/>
  <c r="P11" i="9" s="1"/>
  <c r="Q11" i="9" s="1"/>
  <c r="W9" i="9"/>
  <c r="X6" i="9" s="1"/>
  <c r="O7" i="9"/>
  <c r="O6" i="9"/>
  <c r="M47" i="1"/>
  <c r="G83" i="1"/>
  <c r="S442" i="2"/>
  <c r="S444" i="2"/>
  <c r="M69" i="1"/>
  <c r="M88" i="1"/>
  <c r="M53" i="1"/>
  <c r="M54" i="1"/>
  <c r="M85" i="1"/>
  <c r="G74" i="1"/>
  <c r="G51" i="1"/>
  <c r="S443" i="2"/>
  <c r="R387" i="2"/>
  <c r="M63" i="1"/>
  <c r="M101" i="1"/>
  <c r="M181" i="3"/>
  <c r="M177" i="3"/>
  <c r="S445" i="2"/>
  <c r="M79" i="1"/>
  <c r="M72" i="1"/>
  <c r="M95" i="1"/>
  <c r="M70" i="1"/>
  <c r="R445" i="2"/>
  <c r="Q387" i="2"/>
  <c r="R443" i="2"/>
  <c r="R390" i="2"/>
  <c r="G99" i="1"/>
  <c r="R444" i="2"/>
  <c r="T445" i="2"/>
  <c r="M104" i="1"/>
  <c r="M178" i="3"/>
  <c r="E77" i="11"/>
  <c r="F77" i="1"/>
  <c r="C367" i="2"/>
  <c r="J488" i="3"/>
  <c r="K488" i="3" s="1"/>
  <c r="L488" i="3"/>
  <c r="J487" i="3"/>
  <c r="K487" i="3" s="1"/>
  <c r="L487" i="3"/>
  <c r="L431" i="3"/>
  <c r="J431" i="3"/>
  <c r="K431" i="3" s="1"/>
  <c r="J409" i="3"/>
  <c r="K409" i="3" s="1"/>
  <c r="L409" i="3"/>
  <c r="J389" i="3"/>
  <c r="K389" i="3" s="1"/>
  <c r="L389" i="3"/>
  <c r="L328" i="3"/>
  <c r="J328" i="3"/>
  <c r="K328" i="3" s="1"/>
  <c r="J309" i="3"/>
  <c r="K309" i="3" s="1"/>
  <c r="L309" i="3"/>
  <c r="J250" i="3"/>
  <c r="K250" i="3" s="1"/>
  <c r="L250" i="3"/>
  <c r="J188" i="3"/>
  <c r="K188" i="3" s="1"/>
  <c r="L188" i="3"/>
  <c r="L506" i="3"/>
  <c r="J506" i="3"/>
  <c r="K506" i="3" s="1"/>
  <c r="L482" i="3"/>
  <c r="J482" i="3"/>
  <c r="K482" i="3" s="1"/>
  <c r="L322" i="3"/>
  <c r="J322" i="3"/>
  <c r="K322" i="3" s="1"/>
  <c r="L263" i="3"/>
  <c r="J263" i="3"/>
  <c r="K263" i="3" s="1"/>
  <c r="L497" i="3"/>
  <c r="J497" i="3"/>
  <c r="K497" i="3" s="1"/>
  <c r="J481" i="3"/>
  <c r="K481" i="3" s="1"/>
  <c r="L481" i="3"/>
  <c r="J438" i="3"/>
  <c r="K438" i="3" s="1"/>
  <c r="L438" i="3"/>
  <c r="J421" i="3"/>
  <c r="K421" i="3" s="1"/>
  <c r="L421" i="3"/>
  <c r="L417" i="3"/>
  <c r="J417" i="3"/>
  <c r="K417" i="3" s="1"/>
  <c r="F83" i="11"/>
  <c r="M83" i="1"/>
  <c r="J381" i="3"/>
  <c r="K381" i="3" s="1"/>
  <c r="L381" i="3"/>
  <c r="J380" i="3"/>
  <c r="K380" i="3" s="1"/>
  <c r="L380" i="3"/>
  <c r="L358" i="3"/>
  <c r="J358" i="3"/>
  <c r="K358" i="3" s="1"/>
  <c r="J281" i="3"/>
  <c r="K281" i="3" s="1"/>
  <c r="L281" i="3"/>
  <c r="L257" i="3"/>
  <c r="J257" i="3"/>
  <c r="K257" i="3" s="1"/>
  <c r="L259" i="3"/>
  <c r="J259" i="3"/>
  <c r="K259" i="3" s="1"/>
  <c r="J241" i="3"/>
  <c r="K241" i="3" s="1"/>
  <c r="L241" i="3"/>
  <c r="L220" i="3"/>
  <c r="J220" i="3"/>
  <c r="K220" i="3" s="1"/>
  <c r="J221" i="3"/>
  <c r="K221" i="3" s="1"/>
  <c r="L221" i="3"/>
  <c r="L199" i="3"/>
  <c r="J199" i="3"/>
  <c r="K199" i="3" s="1"/>
  <c r="J496" i="3"/>
  <c r="K496" i="3" s="1"/>
  <c r="L496" i="3"/>
  <c r="J453" i="3"/>
  <c r="K453" i="3" s="1"/>
  <c r="L453" i="3"/>
  <c r="J355" i="3"/>
  <c r="K355" i="3" s="1"/>
  <c r="L355" i="3"/>
  <c r="J333" i="3"/>
  <c r="K333" i="3" s="1"/>
  <c r="L333" i="3"/>
  <c r="L336" i="3"/>
  <c r="J336" i="3"/>
  <c r="K336" i="3" s="1"/>
  <c r="J272" i="3"/>
  <c r="K272" i="3" s="1"/>
  <c r="L272" i="3"/>
  <c r="L276" i="3"/>
  <c r="J276" i="3"/>
  <c r="K276" i="3" s="1"/>
  <c r="J253" i="3"/>
  <c r="K253" i="3" s="1"/>
  <c r="L253" i="3"/>
  <c r="J256" i="3"/>
  <c r="K256" i="3" s="1"/>
  <c r="L256" i="3"/>
  <c r="L235" i="3"/>
  <c r="J235" i="3"/>
  <c r="K235" i="3" s="1"/>
  <c r="J233" i="3"/>
  <c r="K233" i="3" s="1"/>
  <c r="L233" i="3"/>
  <c r="J196" i="3"/>
  <c r="K196" i="3" s="1"/>
  <c r="L196" i="3"/>
  <c r="G46" i="1"/>
  <c r="T390" i="2"/>
  <c r="R464" i="2"/>
  <c r="G56" i="1"/>
  <c r="M163" i="3"/>
  <c r="M168" i="3"/>
  <c r="J489" i="3"/>
  <c r="K489" i="3" s="1"/>
  <c r="L489" i="3"/>
  <c r="L470" i="3"/>
  <c r="J470" i="3"/>
  <c r="K470" i="3" s="1"/>
  <c r="L427" i="3"/>
  <c r="J427" i="3"/>
  <c r="K427" i="3" s="1"/>
  <c r="L391" i="3"/>
  <c r="J391" i="3"/>
  <c r="K391" i="3" s="1"/>
  <c r="J368" i="3"/>
  <c r="K368" i="3" s="1"/>
  <c r="L368" i="3"/>
  <c r="L348" i="3"/>
  <c r="J348" i="3"/>
  <c r="K348" i="3" s="1"/>
  <c r="L331" i="3"/>
  <c r="J331" i="3"/>
  <c r="K331" i="3" s="1"/>
  <c r="J329" i="3"/>
  <c r="K329" i="3" s="1"/>
  <c r="L329" i="3"/>
  <c r="J310" i="3"/>
  <c r="K310" i="3" s="1"/>
  <c r="L310" i="3"/>
  <c r="J287" i="3"/>
  <c r="K287" i="3" s="1"/>
  <c r="L287" i="3"/>
  <c r="L268" i="3"/>
  <c r="J268" i="3"/>
  <c r="K268" i="3" s="1"/>
  <c r="L267" i="3"/>
  <c r="J267" i="3"/>
  <c r="K267" i="3" s="1"/>
  <c r="J247" i="3"/>
  <c r="K247" i="3" s="1"/>
  <c r="L247" i="3"/>
  <c r="L251" i="3"/>
  <c r="J251" i="3"/>
  <c r="K251" i="3" s="1"/>
  <c r="J227" i="3"/>
  <c r="K227" i="3" s="1"/>
  <c r="L227" i="3"/>
  <c r="L208" i="3"/>
  <c r="J208" i="3"/>
  <c r="K208" i="3" s="1"/>
  <c r="J211" i="3"/>
  <c r="K211" i="3" s="1"/>
  <c r="L211" i="3"/>
  <c r="L190" i="3"/>
  <c r="J190" i="3"/>
  <c r="K190" i="3" s="1"/>
  <c r="L505" i="3"/>
  <c r="J505" i="3"/>
  <c r="K505" i="3" s="1"/>
  <c r="J485" i="3"/>
  <c r="K485" i="3" s="1"/>
  <c r="L485" i="3"/>
  <c r="J464" i="3"/>
  <c r="K464" i="3" s="1"/>
  <c r="L464" i="3"/>
  <c r="L442" i="3"/>
  <c r="J442" i="3"/>
  <c r="K442" i="3" s="1"/>
  <c r="J445" i="3"/>
  <c r="K445" i="3" s="1"/>
  <c r="L445" i="3"/>
  <c r="J425" i="3"/>
  <c r="K425" i="3" s="1"/>
  <c r="L425" i="3"/>
  <c r="L402" i="3"/>
  <c r="J402" i="3"/>
  <c r="K402" i="3" s="1"/>
  <c r="L382" i="3"/>
  <c r="J382" i="3"/>
  <c r="K382" i="3" s="1"/>
  <c r="J384" i="3"/>
  <c r="K384" i="3" s="1"/>
  <c r="L384" i="3"/>
  <c r="J365" i="3"/>
  <c r="K365" i="3" s="1"/>
  <c r="L365" i="3"/>
  <c r="J364" i="3"/>
  <c r="K364" i="3" s="1"/>
  <c r="L364" i="3"/>
  <c r="L343" i="3"/>
  <c r="J343" i="3"/>
  <c r="K343" i="3" s="1"/>
  <c r="J305" i="3"/>
  <c r="K305" i="3" s="1"/>
  <c r="L305" i="3"/>
  <c r="J304" i="3"/>
  <c r="K304" i="3" s="1"/>
  <c r="L304" i="3"/>
  <c r="F64" i="11"/>
  <c r="M64" i="1"/>
  <c r="J285" i="3"/>
  <c r="K285" i="3" s="1"/>
  <c r="L285" i="3"/>
  <c r="J264" i="3"/>
  <c r="K264" i="3" s="1"/>
  <c r="L264" i="3"/>
  <c r="L242" i="3"/>
  <c r="J242" i="3"/>
  <c r="K242" i="3" s="1"/>
  <c r="J226" i="3"/>
  <c r="K226" i="3" s="1"/>
  <c r="L226" i="3"/>
  <c r="J205" i="3"/>
  <c r="K205" i="3" s="1"/>
  <c r="L205" i="3"/>
  <c r="J204" i="3"/>
  <c r="K204" i="3" s="1"/>
  <c r="L204" i="3"/>
  <c r="L183" i="3"/>
  <c r="J183" i="3"/>
  <c r="K183" i="3" s="1"/>
  <c r="L498" i="3"/>
  <c r="J498" i="3"/>
  <c r="K498" i="3" s="1"/>
  <c r="J480" i="3"/>
  <c r="K480" i="3" s="1"/>
  <c r="L480" i="3"/>
  <c r="L478" i="3"/>
  <c r="J478" i="3"/>
  <c r="K478" i="3" s="1"/>
  <c r="J460" i="3"/>
  <c r="K460" i="3" s="1"/>
  <c r="L460" i="3"/>
  <c r="J420" i="3"/>
  <c r="K420" i="3" s="1"/>
  <c r="L420" i="3"/>
  <c r="J397" i="3"/>
  <c r="K397" i="3" s="1"/>
  <c r="L397" i="3"/>
  <c r="L398" i="3"/>
  <c r="J398" i="3"/>
  <c r="K398" i="3" s="1"/>
  <c r="J359" i="3"/>
  <c r="K359" i="3" s="1"/>
  <c r="L359" i="3"/>
  <c r="J341" i="3"/>
  <c r="K341" i="3" s="1"/>
  <c r="L341" i="3"/>
  <c r="J337" i="3"/>
  <c r="K337" i="3" s="1"/>
  <c r="L337" i="3"/>
  <c r="C317" i="3"/>
  <c r="G67" i="1"/>
  <c r="J300" i="3"/>
  <c r="K300" i="3" s="1"/>
  <c r="L300" i="3"/>
  <c r="L297" i="3"/>
  <c r="J297" i="3"/>
  <c r="K297" i="3" s="1"/>
  <c r="J278" i="3"/>
  <c r="K278" i="3" s="1"/>
  <c r="L278" i="3"/>
  <c r="J277" i="3"/>
  <c r="K277" i="3" s="1"/>
  <c r="L277" i="3"/>
  <c r="L238" i="3"/>
  <c r="J238" i="3"/>
  <c r="K238" i="3" s="1"/>
  <c r="L237" i="3"/>
  <c r="J237" i="3"/>
  <c r="K237" i="3" s="1"/>
  <c r="L474" i="3"/>
  <c r="J474" i="3"/>
  <c r="K474" i="3" s="1"/>
  <c r="J472" i="3"/>
  <c r="K472" i="3" s="1"/>
  <c r="L472" i="3"/>
  <c r="J476" i="3"/>
  <c r="K476" i="3" s="1"/>
  <c r="L476" i="3"/>
  <c r="L454" i="3"/>
  <c r="J454" i="3"/>
  <c r="K454" i="3" s="1"/>
  <c r="J433" i="3"/>
  <c r="K433" i="3" s="1"/>
  <c r="L433" i="3"/>
  <c r="L436" i="3"/>
  <c r="J436" i="3"/>
  <c r="K436" i="3" s="1"/>
  <c r="L415" i="3"/>
  <c r="J415" i="3"/>
  <c r="K415" i="3" s="1"/>
  <c r="J393" i="3"/>
  <c r="K393" i="3" s="1"/>
  <c r="L393" i="3"/>
  <c r="J392" i="3"/>
  <c r="K392" i="3" s="1"/>
  <c r="L392" i="3"/>
  <c r="J396" i="3"/>
  <c r="K396" i="3" s="1"/>
  <c r="L396" i="3"/>
  <c r="J372" i="3"/>
  <c r="K372" i="3" s="1"/>
  <c r="L372" i="3"/>
  <c r="L375" i="3"/>
  <c r="J375" i="3"/>
  <c r="K375" i="3" s="1"/>
  <c r="J356" i="3"/>
  <c r="K356" i="3" s="1"/>
  <c r="L356" i="3"/>
  <c r="J313" i="3"/>
  <c r="K313" i="3" s="1"/>
  <c r="L313" i="3"/>
  <c r="J316" i="3"/>
  <c r="K316" i="3" s="1"/>
  <c r="L316" i="3"/>
  <c r="L295" i="3"/>
  <c r="J295" i="3"/>
  <c r="K295" i="3" s="1"/>
  <c r="L294" i="3"/>
  <c r="J294" i="3"/>
  <c r="K294" i="3" s="1"/>
  <c r="J273" i="3"/>
  <c r="K273" i="3" s="1"/>
  <c r="L273" i="3"/>
  <c r="L254" i="3"/>
  <c r="J254" i="3"/>
  <c r="K254" i="3" s="1"/>
  <c r="J216" i="3"/>
  <c r="K216" i="3" s="1"/>
  <c r="L216" i="3"/>
  <c r="J212" i="3"/>
  <c r="K212" i="3" s="1"/>
  <c r="L212" i="3"/>
  <c r="J194" i="3"/>
  <c r="K194" i="3" s="1"/>
  <c r="L194" i="3"/>
  <c r="J192" i="3"/>
  <c r="K192" i="3" s="1"/>
  <c r="L192" i="3"/>
  <c r="M96" i="1"/>
  <c r="M61" i="1"/>
  <c r="M80" i="1"/>
  <c r="M102" i="1"/>
  <c r="M74" i="1"/>
  <c r="G62" i="1"/>
  <c r="S414" i="2"/>
  <c r="S389" i="2"/>
  <c r="S369" i="2"/>
  <c r="R412" i="2"/>
  <c r="T413" i="2"/>
  <c r="T443" i="2"/>
  <c r="Q442" i="2"/>
  <c r="U442" i="2"/>
  <c r="AB442" i="2" s="1"/>
  <c r="E92" i="11" s="1"/>
  <c r="R442" i="2"/>
  <c r="R389" i="2"/>
  <c r="T367" i="2"/>
  <c r="T464" i="2"/>
  <c r="R465" i="2"/>
  <c r="S465" i="2"/>
  <c r="T465" i="2"/>
  <c r="M48" i="1"/>
  <c r="T369" i="2"/>
  <c r="T389" i="2"/>
  <c r="M169" i="3"/>
  <c r="N167" i="3" s="1"/>
  <c r="J469" i="3"/>
  <c r="K469" i="3" s="1"/>
  <c r="L469" i="3"/>
  <c r="J467" i="3"/>
  <c r="K467" i="3" s="1"/>
  <c r="L467" i="3"/>
  <c r="J449" i="3"/>
  <c r="K449" i="3" s="1"/>
  <c r="L449" i="3"/>
  <c r="L450" i="3"/>
  <c r="J450" i="3"/>
  <c r="K450" i="3" s="1"/>
  <c r="J430" i="3"/>
  <c r="K430" i="3" s="1"/>
  <c r="L430" i="3"/>
  <c r="L410" i="3"/>
  <c r="J410" i="3"/>
  <c r="K410" i="3" s="1"/>
  <c r="J387" i="3"/>
  <c r="K387" i="3" s="1"/>
  <c r="L387" i="3"/>
  <c r="J367" i="3"/>
  <c r="K367" i="3" s="1"/>
  <c r="L367" i="3"/>
  <c r="J369" i="3"/>
  <c r="K369" i="3" s="1"/>
  <c r="L369" i="3"/>
  <c r="J349" i="3"/>
  <c r="K349" i="3" s="1"/>
  <c r="L349" i="3"/>
  <c r="J327" i="3"/>
  <c r="K327" i="3" s="1"/>
  <c r="L327" i="3"/>
  <c r="J307" i="3"/>
  <c r="K307" i="3" s="1"/>
  <c r="L307" i="3"/>
  <c r="L311" i="3"/>
  <c r="J311" i="3"/>
  <c r="K311" i="3" s="1"/>
  <c r="L288" i="3"/>
  <c r="J288" i="3"/>
  <c r="K288" i="3" s="1"/>
  <c r="L291" i="3"/>
  <c r="J291" i="3"/>
  <c r="K291" i="3" s="1"/>
  <c r="L290" i="3"/>
  <c r="J290" i="3"/>
  <c r="K290" i="3" s="1"/>
  <c r="L271" i="3"/>
  <c r="J271" i="3"/>
  <c r="K271" i="3" s="1"/>
  <c r="J269" i="3"/>
  <c r="K269" i="3" s="1"/>
  <c r="L269" i="3"/>
  <c r="J248" i="3"/>
  <c r="K248" i="3" s="1"/>
  <c r="L248" i="3"/>
  <c r="J229" i="3"/>
  <c r="K229" i="3" s="1"/>
  <c r="L229" i="3"/>
  <c r="J228" i="3"/>
  <c r="K228" i="3" s="1"/>
  <c r="L228" i="3"/>
  <c r="L207" i="3"/>
  <c r="J207" i="3"/>
  <c r="K207" i="3" s="1"/>
  <c r="J209" i="3"/>
  <c r="K209" i="3" s="1"/>
  <c r="L209" i="3"/>
  <c r="L191" i="3"/>
  <c r="J191" i="3"/>
  <c r="K191" i="3" s="1"/>
  <c r="L502" i="3"/>
  <c r="J502" i="3"/>
  <c r="K502" i="3" s="1"/>
  <c r="L486" i="3"/>
  <c r="J486" i="3"/>
  <c r="K486" i="3" s="1"/>
  <c r="L483" i="3"/>
  <c r="J483" i="3"/>
  <c r="K483" i="3" s="1"/>
  <c r="L463" i="3"/>
  <c r="J463" i="3"/>
  <c r="K463" i="3" s="1"/>
  <c r="L443" i="3"/>
  <c r="J443" i="3"/>
  <c r="K443" i="3" s="1"/>
  <c r="L423" i="3"/>
  <c r="J423" i="3"/>
  <c r="K423" i="3" s="1"/>
  <c r="L426" i="3"/>
  <c r="J426" i="3"/>
  <c r="K426" i="3" s="1"/>
  <c r="J404" i="3"/>
  <c r="K404" i="3" s="1"/>
  <c r="L404" i="3"/>
  <c r="J345" i="3"/>
  <c r="K345" i="3" s="1"/>
  <c r="L345" i="3"/>
  <c r="J346" i="3"/>
  <c r="K346" i="3" s="1"/>
  <c r="L346" i="3"/>
  <c r="L323" i="3"/>
  <c r="J323" i="3"/>
  <c r="K323" i="3" s="1"/>
  <c r="J326" i="3"/>
  <c r="K326" i="3" s="1"/>
  <c r="L326" i="3"/>
  <c r="L306" i="3"/>
  <c r="J306" i="3"/>
  <c r="K306" i="3" s="1"/>
  <c r="L283" i="3"/>
  <c r="J283" i="3"/>
  <c r="K283" i="3" s="1"/>
  <c r="F60" i="11"/>
  <c r="M60" i="1"/>
  <c r="J265" i="3"/>
  <c r="K265" i="3" s="1"/>
  <c r="L265" i="3"/>
  <c r="L266" i="3"/>
  <c r="J266" i="3"/>
  <c r="K266" i="3" s="1"/>
  <c r="L243" i="3"/>
  <c r="J243" i="3"/>
  <c r="K243" i="3" s="1"/>
  <c r="J222" i="3"/>
  <c r="K222" i="3" s="1"/>
  <c r="L222" i="3"/>
  <c r="L223" i="3"/>
  <c r="J223" i="3"/>
  <c r="K223" i="3" s="1"/>
  <c r="L202" i="3"/>
  <c r="J202" i="3"/>
  <c r="K202" i="3" s="1"/>
  <c r="J184" i="3"/>
  <c r="K184" i="3" s="1"/>
  <c r="L184" i="3"/>
  <c r="J186" i="3"/>
  <c r="K186" i="3" s="1"/>
  <c r="L186" i="3"/>
  <c r="L499" i="3"/>
  <c r="J499" i="3"/>
  <c r="K499" i="3" s="1"/>
  <c r="J501" i="3"/>
  <c r="K501" i="3" s="1"/>
  <c r="L501" i="3"/>
  <c r="J477" i="3"/>
  <c r="K477" i="3" s="1"/>
  <c r="L477" i="3"/>
  <c r="L479" i="3"/>
  <c r="J479" i="3"/>
  <c r="K479" i="3" s="1"/>
  <c r="L458" i="3"/>
  <c r="J458" i="3"/>
  <c r="K458" i="3" s="1"/>
  <c r="L418" i="3"/>
  <c r="J418" i="3"/>
  <c r="K418" i="3" s="1"/>
  <c r="L399" i="3"/>
  <c r="J399" i="3"/>
  <c r="K399" i="3" s="1"/>
  <c r="L379" i="3"/>
  <c r="J379" i="3"/>
  <c r="K379" i="3" s="1"/>
  <c r="J360" i="3"/>
  <c r="K360" i="3" s="1"/>
  <c r="L360" i="3"/>
  <c r="J361" i="3"/>
  <c r="K361" i="3" s="1"/>
  <c r="L361" i="3"/>
  <c r="F75" i="11"/>
  <c r="M75" i="1"/>
  <c r="J320" i="3"/>
  <c r="K320" i="3" s="1"/>
  <c r="L320" i="3"/>
  <c r="L318" i="3"/>
  <c r="J318" i="3"/>
  <c r="K318" i="3" s="1"/>
  <c r="J301" i="3"/>
  <c r="K301" i="3" s="1"/>
  <c r="L301" i="3"/>
  <c r="L298" i="3"/>
  <c r="J298" i="3"/>
  <c r="K298" i="3" s="1"/>
  <c r="J261" i="3"/>
  <c r="K261" i="3" s="1"/>
  <c r="L261" i="3"/>
  <c r="J200" i="3"/>
  <c r="K200" i="3" s="1"/>
  <c r="L200" i="3"/>
  <c r="J492" i="3"/>
  <c r="K492" i="3" s="1"/>
  <c r="L492" i="3"/>
  <c r="J473" i="3"/>
  <c r="K473" i="3" s="1"/>
  <c r="L473" i="3"/>
  <c r="L455" i="3"/>
  <c r="J455" i="3"/>
  <c r="K455" i="3" s="1"/>
  <c r="J432" i="3"/>
  <c r="K432" i="3" s="1"/>
  <c r="L432" i="3"/>
  <c r="J434" i="3"/>
  <c r="K434" i="3" s="1"/>
  <c r="L434" i="3"/>
  <c r="J412" i="3"/>
  <c r="K412" i="3" s="1"/>
  <c r="L412" i="3"/>
  <c r="L352" i="3"/>
  <c r="J352" i="3"/>
  <c r="K352" i="3" s="1"/>
  <c r="J334" i="3"/>
  <c r="K334" i="3" s="1"/>
  <c r="L334" i="3"/>
  <c r="J293" i="3"/>
  <c r="K293" i="3" s="1"/>
  <c r="L293" i="3"/>
  <c r="J274" i="3"/>
  <c r="K274" i="3" s="1"/>
  <c r="L274" i="3"/>
  <c r="L255" i="3"/>
  <c r="J255" i="3"/>
  <c r="K255" i="3" s="1"/>
  <c r="J236" i="3"/>
  <c r="K236" i="3" s="1"/>
  <c r="L236" i="3"/>
  <c r="J214" i="3"/>
  <c r="K214" i="3" s="1"/>
  <c r="L214" i="3"/>
  <c r="J213" i="3"/>
  <c r="K213" i="3" s="1"/>
  <c r="L213" i="3"/>
  <c r="L195" i="3"/>
  <c r="J195" i="3"/>
  <c r="K195" i="3" s="1"/>
  <c r="J193" i="3"/>
  <c r="K193" i="3" s="1"/>
  <c r="L193" i="3"/>
  <c r="J407" i="3"/>
  <c r="K407" i="3" s="1"/>
  <c r="L407" i="3"/>
  <c r="J370" i="3"/>
  <c r="K370" i="3" s="1"/>
  <c r="L370" i="3"/>
  <c r="J347" i="3"/>
  <c r="K347" i="3" s="1"/>
  <c r="L347" i="3"/>
  <c r="J189" i="3"/>
  <c r="K189" i="3" s="1"/>
  <c r="L189" i="3"/>
  <c r="L503" i="3"/>
  <c r="J503" i="3"/>
  <c r="K503" i="3" s="1"/>
  <c r="J465" i="3"/>
  <c r="K465" i="3" s="1"/>
  <c r="L465" i="3"/>
  <c r="L422" i="3"/>
  <c r="J422" i="3"/>
  <c r="K422" i="3" s="1"/>
  <c r="L403" i="3"/>
  <c r="J403" i="3"/>
  <c r="K403" i="3" s="1"/>
  <c r="L383" i="3"/>
  <c r="J383" i="3"/>
  <c r="K383" i="3" s="1"/>
  <c r="L342" i="3"/>
  <c r="J342" i="3"/>
  <c r="K342" i="3" s="1"/>
  <c r="J245" i="3"/>
  <c r="K245" i="3" s="1"/>
  <c r="L245" i="3"/>
  <c r="L203" i="3"/>
  <c r="J203" i="3"/>
  <c r="K203" i="3" s="1"/>
  <c r="J461" i="3"/>
  <c r="K461" i="3" s="1"/>
  <c r="L461" i="3"/>
  <c r="L440" i="3"/>
  <c r="J440" i="3"/>
  <c r="K440" i="3" s="1"/>
  <c r="L378" i="3"/>
  <c r="J378" i="3"/>
  <c r="K378" i="3" s="1"/>
  <c r="L357" i="3"/>
  <c r="J357" i="3"/>
  <c r="K357" i="3" s="1"/>
  <c r="L339" i="3"/>
  <c r="J339" i="3"/>
  <c r="K339" i="3" s="1"/>
  <c r="L280" i="3"/>
  <c r="J280" i="3"/>
  <c r="K280" i="3" s="1"/>
  <c r="L239" i="3"/>
  <c r="J239" i="3"/>
  <c r="K239" i="3" s="1"/>
  <c r="J218" i="3"/>
  <c r="K218" i="3" s="1"/>
  <c r="L218" i="3"/>
  <c r="L494" i="3"/>
  <c r="J494" i="3"/>
  <c r="K494" i="3" s="1"/>
  <c r="J435" i="3"/>
  <c r="K435" i="3" s="1"/>
  <c r="L435" i="3"/>
  <c r="J416" i="3"/>
  <c r="K416" i="3" s="1"/>
  <c r="L416" i="3"/>
  <c r="L394" i="3"/>
  <c r="J394" i="3"/>
  <c r="K394" i="3" s="1"/>
  <c r="J373" i="3"/>
  <c r="K373" i="3" s="1"/>
  <c r="L373" i="3"/>
  <c r="J374" i="3"/>
  <c r="K374" i="3" s="1"/>
  <c r="L374" i="3"/>
  <c r="J312" i="3"/>
  <c r="K312" i="3" s="1"/>
  <c r="L312" i="3"/>
  <c r="J296" i="3"/>
  <c r="K296" i="3" s="1"/>
  <c r="L296" i="3"/>
  <c r="M51" i="1"/>
  <c r="M99" i="1"/>
  <c r="S390" i="2"/>
  <c r="R462" i="2"/>
  <c r="S464" i="2"/>
  <c r="T388" i="2"/>
  <c r="U387" i="2"/>
  <c r="L471" i="3"/>
  <c r="J471" i="3"/>
  <c r="K471" i="3" s="1"/>
  <c r="J408" i="3"/>
  <c r="K408" i="3" s="1"/>
  <c r="L408" i="3"/>
  <c r="M73" i="1"/>
  <c r="M90" i="1"/>
  <c r="M58" i="1"/>
  <c r="G93" i="1"/>
  <c r="R388" i="2"/>
  <c r="R368" i="2"/>
  <c r="I59" i="1"/>
  <c r="T387" i="2"/>
  <c r="S462" i="2"/>
  <c r="T463" i="2"/>
  <c r="Q462" i="2"/>
  <c r="M52" i="1"/>
  <c r="R367" i="2"/>
  <c r="S388" i="2"/>
  <c r="S367" i="2"/>
  <c r="M100" i="1"/>
  <c r="L491" i="3"/>
  <c r="J491" i="3"/>
  <c r="K491" i="3" s="1"/>
  <c r="L490" i="3"/>
  <c r="J490" i="3"/>
  <c r="K490" i="3" s="1"/>
  <c r="J468" i="3"/>
  <c r="K468" i="3" s="1"/>
  <c r="L468" i="3"/>
  <c r="J447" i="3"/>
  <c r="K447" i="3" s="1"/>
  <c r="L447" i="3"/>
  <c r="L451" i="3"/>
  <c r="J451" i="3"/>
  <c r="K451" i="3" s="1"/>
  <c r="L428" i="3"/>
  <c r="J428" i="3"/>
  <c r="K428" i="3" s="1"/>
  <c r="L388" i="3"/>
  <c r="J388" i="3"/>
  <c r="K388" i="3" s="1"/>
  <c r="L371" i="3"/>
  <c r="J371" i="3"/>
  <c r="K371" i="3" s="1"/>
  <c r="L350" i="3"/>
  <c r="J350" i="3"/>
  <c r="K350" i="3" s="1"/>
  <c r="J351" i="3"/>
  <c r="K351" i="3" s="1"/>
  <c r="L351" i="3"/>
  <c r="J330" i="3"/>
  <c r="K330" i="3" s="1"/>
  <c r="L330" i="3"/>
  <c r="J308" i="3"/>
  <c r="K308" i="3" s="1"/>
  <c r="L308" i="3"/>
  <c r="J289" i="3"/>
  <c r="K289" i="3" s="1"/>
  <c r="L289" i="3"/>
  <c r="J249" i="3"/>
  <c r="K249" i="3" s="1"/>
  <c r="L249" i="3"/>
  <c r="L230" i="3"/>
  <c r="J230" i="3"/>
  <c r="K230" i="3" s="1"/>
  <c r="J210" i="3"/>
  <c r="K210" i="3" s="1"/>
  <c r="L210" i="3"/>
  <c r="J187" i="3"/>
  <c r="K187" i="3" s="1"/>
  <c r="L187" i="3"/>
  <c r="J504" i="3"/>
  <c r="K504" i="3" s="1"/>
  <c r="L504" i="3"/>
  <c r="J484" i="3"/>
  <c r="K484" i="3" s="1"/>
  <c r="L484" i="3"/>
  <c r="L462" i="3"/>
  <c r="J462" i="3"/>
  <c r="K462" i="3" s="1"/>
  <c r="J466" i="3"/>
  <c r="K466" i="3" s="1"/>
  <c r="L466" i="3"/>
  <c r="L444" i="3"/>
  <c r="J444" i="3"/>
  <c r="K444" i="3" s="1"/>
  <c r="J446" i="3"/>
  <c r="K446" i="3" s="1"/>
  <c r="L446" i="3"/>
  <c r="J424" i="3"/>
  <c r="K424" i="3" s="1"/>
  <c r="L424" i="3"/>
  <c r="L406" i="3"/>
  <c r="J406" i="3"/>
  <c r="K406" i="3" s="1"/>
  <c r="J405" i="3"/>
  <c r="K405" i="3" s="1"/>
  <c r="L405" i="3"/>
  <c r="J386" i="3"/>
  <c r="K386" i="3" s="1"/>
  <c r="L386" i="3"/>
  <c r="L363" i="3"/>
  <c r="J363" i="3"/>
  <c r="K363" i="3" s="1"/>
  <c r="L366" i="3"/>
  <c r="J366" i="3"/>
  <c r="K366" i="3" s="1"/>
  <c r="L362" i="3"/>
  <c r="J362" i="3"/>
  <c r="K362" i="3" s="1"/>
  <c r="L344" i="3"/>
  <c r="J344" i="3"/>
  <c r="K344" i="3" s="1"/>
  <c r="J324" i="3"/>
  <c r="K324" i="3" s="1"/>
  <c r="L324" i="3"/>
  <c r="J325" i="3"/>
  <c r="K325" i="3" s="1"/>
  <c r="L325" i="3"/>
  <c r="L302" i="3"/>
  <c r="J302" i="3"/>
  <c r="K302" i="3" s="1"/>
  <c r="L282" i="3"/>
  <c r="J282" i="3"/>
  <c r="K282" i="3" s="1"/>
  <c r="L284" i="3"/>
  <c r="J284" i="3"/>
  <c r="K284" i="3" s="1"/>
  <c r="J286" i="3"/>
  <c r="K286" i="3" s="1"/>
  <c r="L286" i="3"/>
  <c r="L262" i="3"/>
  <c r="J262" i="3"/>
  <c r="K262" i="3" s="1"/>
  <c r="F56" i="11"/>
  <c r="M56" i="1"/>
  <c r="J244" i="3"/>
  <c r="K244" i="3" s="1"/>
  <c r="L244" i="3"/>
  <c r="L224" i="3"/>
  <c r="J224" i="3"/>
  <c r="K224" i="3" s="1"/>
  <c r="L206" i="3"/>
  <c r="J206" i="3"/>
  <c r="K206" i="3" s="1"/>
  <c r="J185" i="3"/>
  <c r="K185" i="3" s="1"/>
  <c r="L185" i="3"/>
  <c r="J500" i="3"/>
  <c r="K500" i="3" s="1"/>
  <c r="L500" i="3"/>
  <c r="F103" i="11"/>
  <c r="M103" i="1"/>
  <c r="L457" i="3"/>
  <c r="J457" i="3"/>
  <c r="K457" i="3" s="1"/>
  <c r="L459" i="3"/>
  <c r="J459" i="3"/>
  <c r="K459" i="3" s="1"/>
  <c r="J437" i="3"/>
  <c r="K437" i="3" s="1"/>
  <c r="L437" i="3"/>
  <c r="J441" i="3"/>
  <c r="K441" i="3" s="1"/>
  <c r="L441" i="3"/>
  <c r="L439" i="3"/>
  <c r="J439" i="3"/>
  <c r="K439" i="3" s="1"/>
  <c r="L419" i="3"/>
  <c r="J419" i="3"/>
  <c r="K419" i="3" s="1"/>
  <c r="J401" i="3"/>
  <c r="K401" i="3" s="1"/>
  <c r="L401" i="3"/>
  <c r="J400" i="3"/>
  <c r="K400" i="3" s="1"/>
  <c r="L400" i="3"/>
  <c r="L377" i="3"/>
  <c r="J377" i="3"/>
  <c r="K377" i="3" s="1"/>
  <c r="J338" i="3"/>
  <c r="K338" i="3" s="1"/>
  <c r="L338" i="3"/>
  <c r="L340" i="3"/>
  <c r="J340" i="3"/>
  <c r="K340" i="3" s="1"/>
  <c r="L317" i="3"/>
  <c r="J317" i="3"/>
  <c r="K317" i="3" s="1"/>
  <c r="L319" i="3"/>
  <c r="J319" i="3"/>
  <c r="K319" i="3" s="1"/>
  <c r="J321" i="3"/>
  <c r="K321" i="3" s="1"/>
  <c r="L321" i="3"/>
  <c r="L299" i="3"/>
  <c r="J299" i="3"/>
  <c r="K299" i="3" s="1"/>
  <c r="L279" i="3"/>
  <c r="J279" i="3"/>
  <c r="K279" i="3" s="1"/>
  <c r="L258" i="3"/>
  <c r="J258" i="3"/>
  <c r="K258" i="3" s="1"/>
  <c r="J260" i="3"/>
  <c r="K260" i="3" s="1"/>
  <c r="L260" i="3"/>
  <c r="J240" i="3"/>
  <c r="K240" i="3" s="1"/>
  <c r="L240" i="3"/>
  <c r="L219" i="3"/>
  <c r="J219" i="3"/>
  <c r="K219" i="3" s="1"/>
  <c r="J217" i="3"/>
  <c r="K217" i="3" s="1"/>
  <c r="L217" i="3"/>
  <c r="L198" i="3"/>
  <c r="J198" i="3"/>
  <c r="K198" i="3" s="1"/>
  <c r="J201" i="3"/>
  <c r="K201" i="3" s="1"/>
  <c r="L201" i="3"/>
  <c r="J197" i="3"/>
  <c r="K197" i="3" s="1"/>
  <c r="L197" i="3"/>
  <c r="L495" i="3"/>
  <c r="J495" i="3"/>
  <c r="K495" i="3" s="1"/>
  <c r="J493" i="3"/>
  <c r="K493" i="3" s="1"/>
  <c r="L493" i="3"/>
  <c r="L475" i="3"/>
  <c r="J475" i="3"/>
  <c r="K475" i="3" s="1"/>
  <c r="J452" i="3"/>
  <c r="K452" i="3" s="1"/>
  <c r="L452" i="3"/>
  <c r="J456" i="3"/>
  <c r="K456" i="3" s="1"/>
  <c r="L456" i="3"/>
  <c r="J414" i="3"/>
  <c r="K414" i="3" s="1"/>
  <c r="L414" i="3"/>
  <c r="J413" i="3"/>
  <c r="K413" i="3" s="1"/>
  <c r="L413" i="3"/>
  <c r="L395" i="3"/>
  <c r="J395" i="3"/>
  <c r="K395" i="3" s="1"/>
  <c r="J376" i="3"/>
  <c r="K376" i="3" s="1"/>
  <c r="L376" i="3"/>
  <c r="J353" i="3"/>
  <c r="K353" i="3" s="1"/>
  <c r="L353" i="3"/>
  <c r="L354" i="3"/>
  <c r="J354" i="3"/>
  <c r="K354" i="3" s="1"/>
  <c r="J332" i="3"/>
  <c r="K332" i="3" s="1"/>
  <c r="L332" i="3"/>
  <c r="J335" i="3"/>
  <c r="K335" i="3" s="1"/>
  <c r="L335" i="3"/>
  <c r="L314" i="3"/>
  <c r="J314" i="3"/>
  <c r="K314" i="3" s="1"/>
  <c r="L315" i="3"/>
  <c r="J315" i="3"/>
  <c r="K315" i="3" s="1"/>
  <c r="J292" i="3"/>
  <c r="K292" i="3" s="1"/>
  <c r="L292" i="3"/>
  <c r="F62" i="11"/>
  <c r="M62" i="1"/>
  <c r="J275" i="3"/>
  <c r="K275" i="3" s="1"/>
  <c r="L275" i="3"/>
  <c r="J252" i="3"/>
  <c r="K252" i="3" s="1"/>
  <c r="L252" i="3"/>
  <c r="J234" i="3"/>
  <c r="K234" i="3" s="1"/>
  <c r="L234" i="3"/>
  <c r="J232" i="3"/>
  <c r="K232" i="3" s="1"/>
  <c r="L232" i="3"/>
  <c r="L215" i="3"/>
  <c r="J215" i="3"/>
  <c r="K215" i="3" s="1"/>
  <c r="J448" i="3"/>
  <c r="K448" i="3" s="1"/>
  <c r="L448" i="3"/>
  <c r="J429" i="3"/>
  <c r="K429" i="3" s="1"/>
  <c r="L429" i="3"/>
  <c r="L411" i="3"/>
  <c r="J411" i="3"/>
  <c r="K411" i="3" s="1"/>
  <c r="J390" i="3"/>
  <c r="K390" i="3" s="1"/>
  <c r="L390" i="3"/>
  <c r="J270" i="3"/>
  <c r="K270" i="3" s="1"/>
  <c r="L270" i="3"/>
  <c r="L231" i="3"/>
  <c r="J231" i="3"/>
  <c r="K231" i="3" s="1"/>
  <c r="J385" i="3"/>
  <c r="K385" i="3" s="1"/>
  <c r="L385" i="3"/>
  <c r="L303" i="3"/>
  <c r="J303" i="3"/>
  <c r="K303" i="3" s="1"/>
  <c r="L246" i="3"/>
  <c r="J246" i="3"/>
  <c r="K246" i="3" s="1"/>
  <c r="J225" i="3"/>
  <c r="K225" i="3" s="1"/>
  <c r="L225" i="3"/>
  <c r="L182" i="3"/>
  <c r="J182" i="3"/>
  <c r="K182" i="3" s="1"/>
  <c r="O174" i="4"/>
  <c r="O173" i="4"/>
  <c r="O171" i="4"/>
  <c r="W174" i="4"/>
  <c r="X171" i="4" s="1"/>
  <c r="W173" i="4"/>
  <c r="W164" i="4"/>
  <c r="W163" i="4"/>
  <c r="O170" i="4"/>
  <c r="W168" i="4"/>
  <c r="W159" i="4"/>
  <c r="X156" i="4" s="1"/>
  <c r="O157" i="4"/>
  <c r="W179" i="4"/>
  <c r="X176" i="4" s="1"/>
  <c r="W178" i="4"/>
  <c r="O150" i="4"/>
  <c r="W148" i="4"/>
  <c r="W143" i="4"/>
  <c r="W144" i="4"/>
  <c r="O154" i="4"/>
  <c r="O153" i="4"/>
  <c r="W154" i="4"/>
  <c r="X151" i="4" s="1"/>
  <c r="O151" i="4"/>
  <c r="P151" i="4" s="1"/>
  <c r="Q151" i="4" s="1"/>
  <c r="M173" i="3"/>
  <c r="M172" i="3"/>
  <c r="M175" i="3"/>
  <c r="M165" i="3"/>
  <c r="M164" i="3"/>
  <c r="M166" i="3"/>
  <c r="M162" i="3"/>
  <c r="I163" i="3"/>
  <c r="J162" i="3" s="1"/>
  <c r="M167" i="3"/>
  <c r="I168" i="3"/>
  <c r="J167" i="3" s="1"/>
  <c r="M171" i="3"/>
  <c r="M159" i="3"/>
  <c r="I50" i="1"/>
  <c r="I54" i="1"/>
  <c r="I46" i="1"/>
  <c r="I82" i="1"/>
  <c r="I75" i="1"/>
  <c r="I86" i="1"/>
  <c r="I79" i="1"/>
  <c r="I101" i="1"/>
  <c r="I90" i="1"/>
  <c r="I51" i="1"/>
  <c r="I87" i="1"/>
  <c r="I52" i="1"/>
  <c r="I93" i="1"/>
  <c r="I63" i="1"/>
  <c r="I56" i="1"/>
  <c r="I70" i="1"/>
  <c r="I98" i="1"/>
  <c r="I49" i="1"/>
  <c r="I57" i="1"/>
  <c r="H57" i="11"/>
  <c r="I81" i="1"/>
  <c r="H81" i="11"/>
  <c r="I74" i="1"/>
  <c r="H74" i="11"/>
  <c r="I84" i="1"/>
  <c r="H84" i="11"/>
  <c r="I66" i="1"/>
  <c r="I83" i="1"/>
  <c r="I53" i="1"/>
  <c r="H53" i="11"/>
  <c r="I65" i="1"/>
  <c r="H65" i="11"/>
  <c r="I85" i="1"/>
  <c r="H85" i="11"/>
  <c r="I89" i="1"/>
  <c r="H89" i="11"/>
  <c r="I78" i="1"/>
  <c r="H78" i="11"/>
  <c r="I94" i="1"/>
  <c r="H94" i="11"/>
  <c r="I95" i="1"/>
  <c r="H95" i="11"/>
  <c r="I99" i="1"/>
  <c r="H99" i="11"/>
  <c r="I64" i="1"/>
  <c r="H64" i="11"/>
  <c r="I68" i="1"/>
  <c r="H68" i="11"/>
  <c r="I92" i="1"/>
  <c r="H92" i="11"/>
  <c r="I96" i="1"/>
  <c r="H96" i="11"/>
  <c r="I69" i="1"/>
  <c r="I55" i="1"/>
  <c r="H55" i="11"/>
  <c r="I67" i="1"/>
  <c r="H67" i="11"/>
  <c r="I71" i="1"/>
  <c r="H71" i="11"/>
  <c r="I60" i="1"/>
  <c r="H60" i="11"/>
  <c r="I72" i="1"/>
  <c r="H72" i="11"/>
  <c r="I80" i="1"/>
  <c r="H80" i="11"/>
  <c r="I100" i="1"/>
  <c r="H100" i="11"/>
  <c r="I104" i="1"/>
  <c r="H104" i="11"/>
  <c r="I88" i="1"/>
  <c r="I58" i="1"/>
  <c r="I102" i="1"/>
  <c r="I47" i="1"/>
  <c r="I45" i="1"/>
  <c r="I61" i="1"/>
  <c r="H61" i="11"/>
  <c r="I73" i="1"/>
  <c r="H73" i="11"/>
  <c r="I77" i="1"/>
  <c r="H77" i="11"/>
  <c r="I97" i="1"/>
  <c r="H97" i="11"/>
  <c r="I76" i="1"/>
  <c r="H76" i="11"/>
  <c r="R36" i="5"/>
  <c r="H35" i="11" s="1"/>
  <c r="Q32" i="5"/>
  <c r="R32" i="5" s="1"/>
  <c r="R34" i="5"/>
  <c r="H33" i="11" s="1"/>
  <c r="R33" i="5"/>
  <c r="R35" i="5"/>
  <c r="R40" i="5"/>
  <c r="L177" i="3"/>
  <c r="J177" i="3"/>
  <c r="K177" i="3" s="1"/>
  <c r="L178" i="3"/>
  <c r="J178" i="3"/>
  <c r="K178" i="3" s="1"/>
  <c r="I178" i="3"/>
  <c r="J181" i="3"/>
  <c r="K181" i="3" s="1"/>
  <c r="L181" i="3"/>
  <c r="L179" i="3"/>
  <c r="J179" i="3"/>
  <c r="K179" i="3" s="1"/>
  <c r="M179" i="3"/>
  <c r="J180" i="3"/>
  <c r="K180" i="3" s="1"/>
  <c r="L180" i="3"/>
  <c r="L175" i="3"/>
  <c r="J175" i="3"/>
  <c r="K175" i="3" s="1"/>
  <c r="M176" i="3"/>
  <c r="I173" i="3"/>
  <c r="J172" i="3" s="1"/>
  <c r="M174" i="3"/>
  <c r="R39" i="5"/>
  <c r="J176" i="3"/>
  <c r="K176" i="3" s="1"/>
  <c r="L176" i="3"/>
  <c r="J169" i="3"/>
  <c r="M170" i="3"/>
  <c r="L171" i="3"/>
  <c r="J171" i="3"/>
  <c r="K171" i="3" s="1"/>
  <c r="Q38" i="5"/>
  <c r="R38" i="5" s="1"/>
  <c r="L170" i="3"/>
  <c r="J170" i="3"/>
  <c r="K170" i="3" s="1"/>
  <c r="J166" i="3"/>
  <c r="K166" i="3" s="1"/>
  <c r="L166" i="3"/>
  <c r="R37" i="5"/>
  <c r="J165" i="3"/>
  <c r="K165" i="3" s="1"/>
  <c r="L165" i="3"/>
  <c r="M161" i="3"/>
  <c r="I158" i="3"/>
  <c r="J157" i="3" s="1"/>
  <c r="J161" i="3"/>
  <c r="K161" i="3" s="1"/>
  <c r="L161" i="3"/>
  <c r="M160" i="3"/>
  <c r="L160" i="3"/>
  <c r="J160" i="3"/>
  <c r="K160" i="3" s="1"/>
  <c r="M157" i="3"/>
  <c r="M158" i="3"/>
  <c r="R31" i="5"/>
  <c r="I30" i="1" s="1"/>
  <c r="G68" i="1"/>
  <c r="G77" i="1"/>
  <c r="G84" i="1"/>
  <c r="G64" i="1"/>
  <c r="G97" i="1"/>
  <c r="G58" i="1"/>
  <c r="G70" i="1"/>
  <c r="G73" i="1"/>
  <c r="Q192" i="2"/>
  <c r="Q162" i="2"/>
  <c r="R163" i="2" s="1"/>
  <c r="Q157" i="2"/>
  <c r="R158" i="2" s="1"/>
  <c r="Q142" i="2"/>
  <c r="R144" i="2" s="1"/>
  <c r="P15" i="9"/>
  <c r="Q15" i="9" s="1"/>
  <c r="P9" i="9"/>
  <c r="Q9" i="9" s="1"/>
  <c r="S9" i="9" s="1"/>
  <c r="T9" i="9" s="1"/>
  <c r="U9" i="9" s="1"/>
  <c r="O205" i="4"/>
  <c r="O204" i="4"/>
  <c r="O201" i="4"/>
  <c r="O203" i="4"/>
  <c r="O198" i="4"/>
  <c r="P197" i="4"/>
  <c r="Q197" i="4" s="1"/>
  <c r="S197" i="4" s="1"/>
  <c r="T197" i="4" s="1"/>
  <c r="U197" i="4" s="1"/>
  <c r="O196" i="4"/>
  <c r="O195" i="4"/>
  <c r="O192" i="4"/>
  <c r="P193" i="4" s="1"/>
  <c r="Q193" i="4" s="1"/>
  <c r="S193" i="4" s="1"/>
  <c r="T193" i="4" s="1"/>
  <c r="U193" i="4" s="1"/>
  <c r="O194" i="4"/>
  <c r="O186" i="4"/>
  <c r="O189" i="4"/>
  <c r="O188" i="4"/>
  <c r="O187" i="4"/>
  <c r="O185" i="4"/>
  <c r="O181" i="4"/>
  <c r="O184" i="4"/>
  <c r="O183" i="4"/>
  <c r="O180" i="4"/>
  <c r="O179" i="4"/>
  <c r="O178" i="4"/>
  <c r="O177" i="4"/>
  <c r="O169" i="4"/>
  <c r="O168" i="4"/>
  <c r="O167" i="4"/>
  <c r="O164" i="4"/>
  <c r="O165" i="4"/>
  <c r="O162" i="4"/>
  <c r="O161" i="4"/>
  <c r="O163" i="4"/>
  <c r="O160" i="4"/>
  <c r="O158" i="4"/>
  <c r="O156" i="4"/>
  <c r="O149" i="4"/>
  <c r="O148" i="4"/>
  <c r="O146" i="4"/>
  <c r="O145" i="4"/>
  <c r="O141" i="4"/>
  <c r="O143" i="4"/>
  <c r="O142" i="4"/>
  <c r="G57" i="1"/>
  <c r="G82" i="1"/>
  <c r="I42" i="1"/>
  <c r="I41" i="1"/>
  <c r="I40" i="1"/>
  <c r="C502" i="2"/>
  <c r="F104" i="1"/>
  <c r="U292" i="2"/>
  <c r="AB292" i="2" s="1"/>
  <c r="E62" i="11" s="1"/>
  <c r="S295" i="2"/>
  <c r="R294" i="2"/>
  <c r="T292" i="2"/>
  <c r="T294" i="2"/>
  <c r="R292" i="2"/>
  <c r="R295" i="2"/>
  <c r="T293" i="2"/>
  <c r="S292" i="2"/>
  <c r="S293" i="2"/>
  <c r="Q292" i="2"/>
  <c r="T295" i="2"/>
  <c r="R293" i="2"/>
  <c r="S294" i="2"/>
  <c r="U427" i="2"/>
  <c r="AB427" i="2" s="1"/>
  <c r="E89" i="11" s="1"/>
  <c r="S430" i="2"/>
  <c r="R429" i="2"/>
  <c r="T427" i="2"/>
  <c r="R430" i="2"/>
  <c r="T428" i="2"/>
  <c r="S427" i="2"/>
  <c r="T429" i="2"/>
  <c r="R427" i="2"/>
  <c r="R428" i="2"/>
  <c r="S429" i="2"/>
  <c r="Q427" i="2"/>
  <c r="S428" i="2"/>
  <c r="T430" i="2"/>
  <c r="U472" i="2"/>
  <c r="AB472" i="2" s="1"/>
  <c r="E98" i="11" s="1"/>
  <c r="R475" i="2"/>
  <c r="T473" i="2"/>
  <c r="S472" i="2"/>
  <c r="T474" i="2"/>
  <c r="S473" i="2"/>
  <c r="R472" i="2"/>
  <c r="T475" i="2"/>
  <c r="R473" i="2"/>
  <c r="Q472" i="2"/>
  <c r="R474" i="2"/>
  <c r="S475" i="2"/>
  <c r="T472" i="2"/>
  <c r="S474" i="2"/>
  <c r="U247" i="2"/>
  <c r="AB247" i="2" s="1"/>
  <c r="E53" i="11" s="1"/>
  <c r="T250" i="2"/>
  <c r="S249" i="2"/>
  <c r="R248" i="2"/>
  <c r="Q247" i="2"/>
  <c r="T248" i="2"/>
  <c r="S250" i="2"/>
  <c r="R249" i="2"/>
  <c r="T247" i="2"/>
  <c r="R250" i="2"/>
  <c r="S247" i="2"/>
  <c r="S248" i="2"/>
  <c r="T249" i="2"/>
  <c r="R247" i="2"/>
  <c r="U392" i="2"/>
  <c r="AB392" i="2" s="1"/>
  <c r="E82" i="11" s="1"/>
  <c r="S395" i="2"/>
  <c r="R394" i="2"/>
  <c r="T392" i="2"/>
  <c r="T394" i="2"/>
  <c r="R392" i="2"/>
  <c r="S394" i="2"/>
  <c r="R393" i="2"/>
  <c r="R395" i="2"/>
  <c r="T393" i="2"/>
  <c r="S392" i="2"/>
  <c r="S393" i="2"/>
  <c r="T395" i="2"/>
  <c r="Q392" i="2"/>
  <c r="U397" i="2"/>
  <c r="AB397" i="2" s="1"/>
  <c r="E83" i="11" s="1"/>
  <c r="T399" i="2"/>
  <c r="S398" i="2"/>
  <c r="T400" i="2"/>
  <c r="S399" i="2"/>
  <c r="R399" i="2"/>
  <c r="S397" i="2"/>
  <c r="R398" i="2"/>
  <c r="T397" i="2"/>
  <c r="T398" i="2"/>
  <c r="R397" i="2"/>
  <c r="S400" i="2"/>
  <c r="Q397" i="2"/>
  <c r="R400" i="2"/>
  <c r="G65" i="1"/>
  <c r="U377" i="2"/>
  <c r="AB377" i="2" s="1"/>
  <c r="E79" i="11" s="1"/>
  <c r="R380" i="2"/>
  <c r="T378" i="2"/>
  <c r="S377" i="2"/>
  <c r="S379" i="2"/>
  <c r="Q377" i="2"/>
  <c r="S380" i="2"/>
  <c r="T377" i="2"/>
  <c r="T379" i="2"/>
  <c r="S378" i="2"/>
  <c r="R377" i="2"/>
  <c r="T380" i="2"/>
  <c r="R378" i="2"/>
  <c r="R379" i="2"/>
  <c r="U217" i="2"/>
  <c r="AB217" i="2" s="1"/>
  <c r="E47" i="11" s="1"/>
  <c r="R220" i="2"/>
  <c r="T218" i="2"/>
  <c r="S217" i="2"/>
  <c r="T220" i="2"/>
  <c r="R218" i="2"/>
  <c r="T219" i="2"/>
  <c r="S218" i="2"/>
  <c r="R217" i="2"/>
  <c r="S219" i="2"/>
  <c r="Q217" i="2"/>
  <c r="T217" i="2"/>
  <c r="R219" i="2"/>
  <c r="S220" i="2"/>
  <c r="U447" i="2"/>
  <c r="AB447" i="2" s="1"/>
  <c r="E93" i="11" s="1"/>
  <c r="S450" i="2"/>
  <c r="R449" i="2"/>
  <c r="T447" i="2"/>
  <c r="R450" i="2"/>
  <c r="T448" i="2"/>
  <c r="S447" i="2"/>
  <c r="S448" i="2"/>
  <c r="R447" i="2"/>
  <c r="S449" i="2"/>
  <c r="T450" i="2"/>
  <c r="R448" i="2"/>
  <c r="T449" i="2"/>
  <c r="Q447" i="2"/>
  <c r="U342" i="2"/>
  <c r="AB342" i="2" s="1"/>
  <c r="E72" i="11" s="1"/>
  <c r="T344" i="2"/>
  <c r="S343" i="2"/>
  <c r="R342" i="2"/>
  <c r="R344" i="2"/>
  <c r="R345" i="2"/>
  <c r="S342" i="2"/>
  <c r="T345" i="2"/>
  <c r="S344" i="2"/>
  <c r="R343" i="2"/>
  <c r="Q342" i="2"/>
  <c r="S345" i="2"/>
  <c r="T342" i="2"/>
  <c r="T343" i="2"/>
  <c r="U417" i="2"/>
  <c r="AB417" i="2" s="1"/>
  <c r="E87" i="11" s="1"/>
  <c r="T419" i="2"/>
  <c r="S418" i="2"/>
  <c r="R417" i="2"/>
  <c r="T420" i="2"/>
  <c r="S419" i="2"/>
  <c r="R418" i="2"/>
  <c r="Q417" i="2"/>
  <c r="S420" i="2"/>
  <c r="T417" i="2"/>
  <c r="R419" i="2"/>
  <c r="R420" i="2"/>
  <c r="S417" i="2"/>
  <c r="T418" i="2"/>
  <c r="U357" i="2"/>
  <c r="AB357" i="2" s="1"/>
  <c r="E75" i="11" s="1"/>
  <c r="R360" i="2"/>
  <c r="T358" i="2"/>
  <c r="S357" i="2"/>
  <c r="T360" i="2"/>
  <c r="Q357" i="2"/>
  <c r="R359" i="2"/>
  <c r="T359" i="2"/>
  <c r="S358" i="2"/>
  <c r="R357" i="2"/>
  <c r="S359" i="2"/>
  <c r="R358" i="2"/>
  <c r="S360" i="2"/>
  <c r="T357" i="2"/>
  <c r="U207" i="2"/>
  <c r="AB207" i="2" s="1"/>
  <c r="E45" i="11" s="1"/>
  <c r="T210" i="2"/>
  <c r="S209" i="2"/>
  <c r="R208" i="2"/>
  <c r="Q207" i="2"/>
  <c r="T208" i="2"/>
  <c r="S210" i="2"/>
  <c r="R209" i="2"/>
  <c r="T207" i="2"/>
  <c r="R210" i="2"/>
  <c r="S207" i="2"/>
  <c r="T209" i="2"/>
  <c r="R207" i="2"/>
  <c r="S208" i="2"/>
  <c r="U267" i="2"/>
  <c r="AB267" i="2" s="1"/>
  <c r="E57" i="11" s="1"/>
  <c r="T270" i="2"/>
  <c r="S269" i="2"/>
  <c r="R268" i="2"/>
  <c r="Q267" i="2"/>
  <c r="R270" i="2"/>
  <c r="S267" i="2"/>
  <c r="S270" i="2"/>
  <c r="R269" i="2"/>
  <c r="T267" i="2"/>
  <c r="T268" i="2"/>
  <c r="R267" i="2"/>
  <c r="S268" i="2"/>
  <c r="T269" i="2"/>
  <c r="U467" i="2"/>
  <c r="AB467" i="2" s="1"/>
  <c r="E97" i="11" s="1"/>
  <c r="S470" i="2"/>
  <c r="R469" i="2"/>
  <c r="T467" i="2"/>
  <c r="R470" i="2"/>
  <c r="T468" i="2"/>
  <c r="S467" i="2"/>
  <c r="T469" i="2"/>
  <c r="R467" i="2"/>
  <c r="R468" i="2"/>
  <c r="S469" i="2"/>
  <c r="Q467" i="2"/>
  <c r="S468" i="2"/>
  <c r="T470" i="2"/>
  <c r="U492" i="2"/>
  <c r="AB492" i="2" s="1"/>
  <c r="E102" i="11" s="1"/>
  <c r="R495" i="2"/>
  <c r="T493" i="2"/>
  <c r="S492" i="2"/>
  <c r="T494" i="2"/>
  <c r="S493" i="2"/>
  <c r="R492" i="2"/>
  <c r="S494" i="2"/>
  <c r="Q492" i="2"/>
  <c r="R493" i="2"/>
  <c r="S495" i="2"/>
  <c r="T492" i="2"/>
  <c r="R494" i="2"/>
  <c r="T495" i="2"/>
  <c r="U242" i="2"/>
  <c r="AB242" i="2" s="1"/>
  <c r="E52" i="11" s="1"/>
  <c r="T244" i="2"/>
  <c r="S243" i="2"/>
  <c r="R242" i="2"/>
  <c r="S245" i="2"/>
  <c r="T242" i="2"/>
  <c r="T245" i="2"/>
  <c r="S244" i="2"/>
  <c r="R243" i="2"/>
  <c r="Q242" i="2"/>
  <c r="R244" i="2"/>
  <c r="S242" i="2"/>
  <c r="T243" i="2"/>
  <c r="R245" i="2"/>
  <c r="U297" i="2"/>
  <c r="AB297" i="2" s="1"/>
  <c r="E63" i="11" s="1"/>
  <c r="R300" i="2"/>
  <c r="T298" i="2"/>
  <c r="S297" i="2"/>
  <c r="R298" i="2"/>
  <c r="T299" i="2"/>
  <c r="S298" i="2"/>
  <c r="R297" i="2"/>
  <c r="T300" i="2"/>
  <c r="S299" i="2"/>
  <c r="Q297" i="2"/>
  <c r="T297" i="2"/>
  <c r="S300" i="2"/>
  <c r="R299" i="2"/>
  <c r="U437" i="2"/>
  <c r="AB437" i="2" s="1"/>
  <c r="E91" i="11" s="1"/>
  <c r="T439" i="2"/>
  <c r="S438" i="2"/>
  <c r="R437" i="2"/>
  <c r="T440" i="2"/>
  <c r="S439" i="2"/>
  <c r="R438" i="2"/>
  <c r="Q437" i="2"/>
  <c r="R439" i="2"/>
  <c r="T437" i="2"/>
  <c r="T438" i="2"/>
  <c r="S440" i="2"/>
  <c r="R440" i="2"/>
  <c r="S437" i="2"/>
  <c r="U322" i="2"/>
  <c r="AB322" i="2" s="1"/>
  <c r="E68" i="11" s="1"/>
  <c r="T324" i="2"/>
  <c r="S323" i="2"/>
  <c r="R322" i="2"/>
  <c r="S325" i="2"/>
  <c r="T323" i="2"/>
  <c r="T325" i="2"/>
  <c r="S324" i="2"/>
  <c r="R323" i="2"/>
  <c r="Q322" i="2"/>
  <c r="R324" i="2"/>
  <c r="T322" i="2"/>
  <c r="R325" i="2"/>
  <c r="S322" i="2"/>
  <c r="U402" i="2"/>
  <c r="AB402" i="2" s="1"/>
  <c r="E84" i="11" s="1"/>
  <c r="T405" i="2"/>
  <c r="S404" i="2"/>
  <c r="R403" i="2"/>
  <c r="Q402" i="2"/>
  <c r="S405" i="2"/>
  <c r="R404" i="2"/>
  <c r="T402" i="2"/>
  <c r="R405" i="2"/>
  <c r="S402" i="2"/>
  <c r="T403" i="2"/>
  <c r="S403" i="2"/>
  <c r="T404" i="2"/>
  <c r="R402" i="2"/>
  <c r="U422" i="2"/>
  <c r="AB422" i="2" s="1"/>
  <c r="E88" i="11" s="1"/>
  <c r="T425" i="2"/>
  <c r="S424" i="2"/>
  <c r="R423" i="2"/>
  <c r="Q422" i="2"/>
  <c r="S425" i="2"/>
  <c r="R424" i="2"/>
  <c r="T422" i="2"/>
  <c r="T423" i="2"/>
  <c r="R425" i="2"/>
  <c r="R422" i="2"/>
  <c r="S423" i="2"/>
  <c r="S422" i="2"/>
  <c r="T424" i="2"/>
  <c r="U477" i="2"/>
  <c r="AB477" i="2" s="1"/>
  <c r="E99" i="11" s="1"/>
  <c r="T479" i="2"/>
  <c r="S478" i="2"/>
  <c r="R477" i="2"/>
  <c r="T480" i="2"/>
  <c r="S479" i="2"/>
  <c r="R478" i="2"/>
  <c r="Q477" i="2"/>
  <c r="R479" i="2"/>
  <c r="T477" i="2"/>
  <c r="R480" i="2"/>
  <c r="T478" i="2"/>
  <c r="S480" i="2"/>
  <c r="S477" i="2"/>
  <c r="U482" i="2"/>
  <c r="AB482" i="2" s="1"/>
  <c r="E100" i="11" s="1"/>
  <c r="T485" i="2"/>
  <c r="S484" i="2"/>
  <c r="R483" i="2"/>
  <c r="Q482" i="2"/>
  <c r="S485" i="2"/>
  <c r="R484" i="2"/>
  <c r="T482" i="2"/>
  <c r="R485" i="2"/>
  <c r="S482" i="2"/>
  <c r="T483" i="2"/>
  <c r="T484" i="2"/>
  <c r="R482" i="2"/>
  <c r="S483" i="2"/>
  <c r="G78" i="1"/>
  <c r="U282" i="2"/>
  <c r="AB282" i="2" s="1"/>
  <c r="E60" i="11" s="1"/>
  <c r="T284" i="2"/>
  <c r="S283" i="2"/>
  <c r="R282" i="2"/>
  <c r="S285" i="2"/>
  <c r="T282" i="2"/>
  <c r="T285" i="2"/>
  <c r="S284" i="2"/>
  <c r="R283" i="2"/>
  <c r="Q282" i="2"/>
  <c r="R284" i="2"/>
  <c r="R285" i="2"/>
  <c r="T283" i="2"/>
  <c r="S282" i="2"/>
  <c r="C462" i="2"/>
  <c r="F96" i="1"/>
  <c r="U457" i="2"/>
  <c r="AB457" i="2" s="1"/>
  <c r="E95" i="11" s="1"/>
  <c r="T459" i="2"/>
  <c r="S458" i="2"/>
  <c r="R457" i="2"/>
  <c r="T460" i="2"/>
  <c r="S459" i="2"/>
  <c r="R458" i="2"/>
  <c r="Q457" i="2"/>
  <c r="S460" i="2"/>
  <c r="T457" i="2"/>
  <c r="R459" i="2"/>
  <c r="R460" i="2"/>
  <c r="S457" i="2"/>
  <c r="T458" i="2"/>
  <c r="U237" i="2"/>
  <c r="AB237" i="2" s="1"/>
  <c r="E51" i="11" s="1"/>
  <c r="R240" i="2"/>
  <c r="T238" i="2"/>
  <c r="S237" i="2"/>
  <c r="S239" i="2"/>
  <c r="Q237" i="2"/>
  <c r="T239" i="2"/>
  <c r="S238" i="2"/>
  <c r="R237" i="2"/>
  <c r="T240" i="2"/>
  <c r="R238" i="2"/>
  <c r="T237" i="2"/>
  <c r="S240" i="2"/>
  <c r="R239" i="2"/>
  <c r="U452" i="2"/>
  <c r="AB452" i="2" s="1"/>
  <c r="E94" i="11" s="1"/>
  <c r="R455" i="2"/>
  <c r="T453" i="2"/>
  <c r="S452" i="2"/>
  <c r="T454" i="2"/>
  <c r="S453" i="2"/>
  <c r="R452" i="2"/>
  <c r="S454" i="2"/>
  <c r="Q452" i="2"/>
  <c r="R453" i="2"/>
  <c r="S455" i="2"/>
  <c r="R454" i="2"/>
  <c r="T455" i="2"/>
  <c r="T452" i="2"/>
  <c r="U277" i="2"/>
  <c r="AB277" i="2" s="1"/>
  <c r="E59" i="11" s="1"/>
  <c r="R280" i="2"/>
  <c r="T278" i="2"/>
  <c r="S277" i="2"/>
  <c r="S279" i="2"/>
  <c r="Q277" i="2"/>
  <c r="T279" i="2"/>
  <c r="S278" i="2"/>
  <c r="R277" i="2"/>
  <c r="T280" i="2"/>
  <c r="R278" i="2"/>
  <c r="R279" i="2"/>
  <c r="T277" i="2"/>
  <c r="S280" i="2"/>
  <c r="U362" i="2"/>
  <c r="AB362" i="2" s="1"/>
  <c r="E76" i="11" s="1"/>
  <c r="T364" i="2"/>
  <c r="S363" i="2"/>
  <c r="R362" i="2"/>
  <c r="T365" i="2"/>
  <c r="S364" i="2"/>
  <c r="R363" i="2"/>
  <c r="Q362" i="2"/>
  <c r="S365" i="2"/>
  <c r="R364" i="2"/>
  <c r="T362" i="2"/>
  <c r="R365" i="2"/>
  <c r="T363" i="2"/>
  <c r="S362" i="2"/>
  <c r="T230" i="2"/>
  <c r="S229" i="2"/>
  <c r="R228" i="2"/>
  <c r="Q227" i="2"/>
  <c r="S227" i="2"/>
  <c r="S230" i="2"/>
  <c r="R229" i="2"/>
  <c r="T227" i="2"/>
  <c r="R230" i="2"/>
  <c r="T228" i="2"/>
  <c r="T229" i="2"/>
  <c r="R227" i="2"/>
  <c r="S228" i="2"/>
  <c r="U487" i="2"/>
  <c r="AB487" i="2" s="1"/>
  <c r="E101" i="11" s="1"/>
  <c r="S490" i="2"/>
  <c r="R489" i="2"/>
  <c r="T487" i="2"/>
  <c r="R490" i="2"/>
  <c r="T488" i="2"/>
  <c r="S487" i="2"/>
  <c r="S488" i="2"/>
  <c r="Q487" i="2"/>
  <c r="T490" i="2"/>
  <c r="R488" i="2"/>
  <c r="T489" i="2"/>
  <c r="R487" i="2"/>
  <c r="S489" i="2"/>
  <c r="U302" i="2"/>
  <c r="AB302" i="2" s="1"/>
  <c r="E64" i="11" s="1"/>
  <c r="T304" i="2"/>
  <c r="S303" i="2"/>
  <c r="R302" i="2"/>
  <c r="S305" i="2"/>
  <c r="T302" i="2"/>
  <c r="T303" i="2"/>
  <c r="T305" i="2"/>
  <c r="S304" i="2"/>
  <c r="R303" i="2"/>
  <c r="Q302" i="2"/>
  <c r="R304" i="2"/>
  <c r="R305" i="2"/>
  <c r="S302" i="2"/>
  <c r="U287" i="2"/>
  <c r="AB287" i="2" s="1"/>
  <c r="E61" i="11" s="1"/>
  <c r="T290" i="2"/>
  <c r="S289" i="2"/>
  <c r="R288" i="2"/>
  <c r="Q287" i="2"/>
  <c r="T288" i="2"/>
  <c r="S290" i="2"/>
  <c r="R289" i="2"/>
  <c r="T287" i="2"/>
  <c r="R290" i="2"/>
  <c r="S287" i="2"/>
  <c r="S288" i="2"/>
  <c r="R287" i="2"/>
  <c r="T289" i="2"/>
  <c r="U307" i="2"/>
  <c r="AB307" i="2" s="1"/>
  <c r="E65" i="11" s="1"/>
  <c r="T310" i="2"/>
  <c r="S309" i="2"/>
  <c r="R308" i="2"/>
  <c r="Q307" i="2"/>
  <c r="T308" i="2"/>
  <c r="T309" i="2"/>
  <c r="R307" i="2"/>
  <c r="S310" i="2"/>
  <c r="R309" i="2"/>
  <c r="T307" i="2"/>
  <c r="R310" i="2"/>
  <c r="S307" i="2"/>
  <c r="S308" i="2"/>
  <c r="T330" i="2"/>
  <c r="S329" i="2"/>
  <c r="R328" i="2"/>
  <c r="Q327" i="2"/>
  <c r="T328" i="2"/>
  <c r="T329" i="2"/>
  <c r="R327" i="2"/>
  <c r="S330" i="2"/>
  <c r="R329" i="2"/>
  <c r="T327" i="2"/>
  <c r="R330" i="2"/>
  <c r="S327" i="2"/>
  <c r="S328" i="2"/>
  <c r="U347" i="2"/>
  <c r="AB347" i="2" s="1"/>
  <c r="E73" i="11" s="1"/>
  <c r="T350" i="2"/>
  <c r="S349" i="2"/>
  <c r="R348" i="2"/>
  <c r="Q347" i="2"/>
  <c r="R350" i="2"/>
  <c r="S347" i="2"/>
  <c r="S348" i="2"/>
  <c r="S350" i="2"/>
  <c r="R349" i="2"/>
  <c r="T347" i="2"/>
  <c r="T348" i="2"/>
  <c r="T349" i="2"/>
  <c r="R347" i="2"/>
  <c r="U212" i="2"/>
  <c r="AB212" i="2" s="1"/>
  <c r="E46" i="11" s="1"/>
  <c r="S215" i="2"/>
  <c r="R214" i="2"/>
  <c r="T212" i="2"/>
  <c r="T214" i="2"/>
  <c r="R212" i="2"/>
  <c r="R215" i="2"/>
  <c r="T213" i="2"/>
  <c r="S212" i="2"/>
  <c r="S213" i="2"/>
  <c r="Q212" i="2"/>
  <c r="S214" i="2"/>
  <c r="R213" i="2"/>
  <c r="T215" i="2"/>
  <c r="U432" i="2"/>
  <c r="AB432" i="2" s="1"/>
  <c r="E90" i="11" s="1"/>
  <c r="R435" i="2"/>
  <c r="T433" i="2"/>
  <c r="S432" i="2"/>
  <c r="T434" i="2"/>
  <c r="S433" i="2"/>
  <c r="R432" i="2"/>
  <c r="T435" i="2"/>
  <c r="R433" i="2"/>
  <c r="Q432" i="2"/>
  <c r="S435" i="2"/>
  <c r="T432" i="2"/>
  <c r="S434" i="2"/>
  <c r="R434" i="2"/>
  <c r="U312" i="2"/>
  <c r="AB312" i="2" s="1"/>
  <c r="E66" i="11" s="1"/>
  <c r="S315" i="2"/>
  <c r="R314" i="2"/>
  <c r="T312" i="2"/>
  <c r="T314" i="2"/>
  <c r="R312" i="2"/>
  <c r="R313" i="2"/>
  <c r="R315" i="2"/>
  <c r="T313" i="2"/>
  <c r="S312" i="2"/>
  <c r="S313" i="2"/>
  <c r="T315" i="2"/>
  <c r="S314" i="2"/>
  <c r="Q312" i="2"/>
  <c r="S235" i="2"/>
  <c r="R234" i="2"/>
  <c r="T232" i="2"/>
  <c r="S233" i="2"/>
  <c r="R232" i="2"/>
  <c r="R235" i="2"/>
  <c r="T233" i="2"/>
  <c r="S232" i="2"/>
  <c r="T234" i="2"/>
  <c r="T235" i="2"/>
  <c r="Q232" i="2"/>
  <c r="S234" i="2"/>
  <c r="R233" i="2"/>
  <c r="U272" i="2"/>
  <c r="AB272" i="2" s="1"/>
  <c r="E58" i="11" s="1"/>
  <c r="S275" i="2"/>
  <c r="R274" i="2"/>
  <c r="T272" i="2"/>
  <c r="S273" i="2"/>
  <c r="R275" i="2"/>
  <c r="T273" i="2"/>
  <c r="S272" i="2"/>
  <c r="T274" i="2"/>
  <c r="R272" i="2"/>
  <c r="R273" i="2"/>
  <c r="T275" i="2"/>
  <c r="S274" i="2"/>
  <c r="Q272" i="2"/>
  <c r="S335" i="2"/>
  <c r="R334" i="2"/>
  <c r="T332" i="2"/>
  <c r="T334" i="2"/>
  <c r="R332" i="2"/>
  <c r="T335" i="2"/>
  <c r="R333" i="2"/>
  <c r="R335" i="2"/>
  <c r="T333" i="2"/>
  <c r="S332" i="2"/>
  <c r="S333" i="2"/>
  <c r="S334" i="2"/>
  <c r="Q332" i="2"/>
  <c r="U352" i="2"/>
  <c r="AB352" i="2" s="1"/>
  <c r="E74" i="11" s="1"/>
  <c r="S355" i="2"/>
  <c r="R354" i="2"/>
  <c r="T352" i="2"/>
  <c r="S353" i="2"/>
  <c r="T355" i="2"/>
  <c r="S354" i="2"/>
  <c r="Q352" i="2"/>
  <c r="R355" i="2"/>
  <c r="T353" i="2"/>
  <c r="S352" i="2"/>
  <c r="T354" i="2"/>
  <c r="R352" i="2"/>
  <c r="R353" i="2"/>
  <c r="U372" i="2"/>
  <c r="AB372" i="2" s="1"/>
  <c r="E78" i="11" s="1"/>
  <c r="S375" i="2"/>
  <c r="R374" i="2"/>
  <c r="T372" i="2"/>
  <c r="S373" i="2"/>
  <c r="R373" i="2"/>
  <c r="R375" i="2"/>
  <c r="T373" i="2"/>
  <c r="S372" i="2"/>
  <c r="T374" i="2"/>
  <c r="R372" i="2"/>
  <c r="T375" i="2"/>
  <c r="S374" i="2"/>
  <c r="Q372" i="2"/>
  <c r="U222" i="2"/>
  <c r="AB222" i="2" s="1"/>
  <c r="E48" i="11" s="1"/>
  <c r="T224" i="2"/>
  <c r="S223" i="2"/>
  <c r="R222" i="2"/>
  <c r="R224" i="2"/>
  <c r="T225" i="2"/>
  <c r="S224" i="2"/>
  <c r="R223" i="2"/>
  <c r="Q222" i="2"/>
  <c r="S225" i="2"/>
  <c r="T222" i="2"/>
  <c r="T223" i="2"/>
  <c r="S222" i="2"/>
  <c r="R225" i="2"/>
  <c r="U257" i="2"/>
  <c r="AB257" i="2" s="1"/>
  <c r="E55" i="11" s="1"/>
  <c r="R260" i="2"/>
  <c r="T258" i="2"/>
  <c r="S257" i="2"/>
  <c r="T260" i="2"/>
  <c r="R258" i="2"/>
  <c r="T259" i="2"/>
  <c r="S258" i="2"/>
  <c r="R257" i="2"/>
  <c r="S259" i="2"/>
  <c r="Q257" i="2"/>
  <c r="S260" i="2"/>
  <c r="R259" i="2"/>
  <c r="T257" i="2"/>
  <c r="U262" i="2"/>
  <c r="AB262" i="2" s="1"/>
  <c r="E56" i="11" s="1"/>
  <c r="T264" i="2"/>
  <c r="S263" i="2"/>
  <c r="R262" i="2"/>
  <c r="Q262" i="2"/>
  <c r="R264" i="2"/>
  <c r="T265" i="2"/>
  <c r="S264" i="2"/>
  <c r="R263" i="2"/>
  <c r="S265" i="2"/>
  <c r="T262" i="2"/>
  <c r="R265" i="2"/>
  <c r="T263" i="2"/>
  <c r="S262" i="2"/>
  <c r="U497" i="2"/>
  <c r="AB497" i="2" s="1"/>
  <c r="E103" i="11" s="1"/>
  <c r="T499" i="2"/>
  <c r="S498" i="2"/>
  <c r="R497" i="2"/>
  <c r="T500" i="2"/>
  <c r="S499" i="2"/>
  <c r="R498" i="2"/>
  <c r="Q497" i="2"/>
  <c r="S500" i="2"/>
  <c r="T497" i="2"/>
  <c r="R499" i="2"/>
  <c r="T498" i="2"/>
  <c r="R500" i="2"/>
  <c r="S497" i="2"/>
  <c r="T505" i="2"/>
  <c r="S504" i="2"/>
  <c r="R503" i="2"/>
  <c r="Q502" i="2"/>
  <c r="S505" i="2"/>
  <c r="R504" i="2"/>
  <c r="T502" i="2"/>
  <c r="T503" i="2"/>
  <c r="R505" i="2"/>
  <c r="T504" i="2"/>
  <c r="S503" i="2"/>
  <c r="S502" i="2"/>
  <c r="R502" i="2"/>
  <c r="U337" i="2"/>
  <c r="AB337" i="2" s="1"/>
  <c r="E71" i="11" s="1"/>
  <c r="R340" i="2"/>
  <c r="T338" i="2"/>
  <c r="S337" i="2"/>
  <c r="T340" i="2"/>
  <c r="R338" i="2"/>
  <c r="R339" i="2"/>
  <c r="T339" i="2"/>
  <c r="S338" i="2"/>
  <c r="R337" i="2"/>
  <c r="S339" i="2"/>
  <c r="Q337" i="2"/>
  <c r="S340" i="2"/>
  <c r="T337" i="2"/>
  <c r="C252" i="2"/>
  <c r="F54" i="1"/>
  <c r="C317" i="2"/>
  <c r="F67" i="1"/>
  <c r="Q202" i="2"/>
  <c r="R204" i="2" s="1"/>
  <c r="Q197" i="2"/>
  <c r="R197" i="2" s="1"/>
  <c r="Q187" i="2"/>
  <c r="R190" i="2" s="1"/>
  <c r="Q182" i="2"/>
  <c r="R182" i="2" s="1"/>
  <c r="Q177" i="2"/>
  <c r="R179" i="2" s="1"/>
  <c r="Q172" i="2"/>
  <c r="R173" i="2" s="1"/>
  <c r="Q167" i="2"/>
  <c r="R169" i="2" s="1"/>
  <c r="Q152" i="2"/>
  <c r="R152" i="2" s="1"/>
  <c r="Q147" i="2"/>
  <c r="R148" i="2" s="1"/>
  <c r="Q137" i="2"/>
  <c r="R139" i="2" s="1"/>
  <c r="Q132" i="2"/>
  <c r="R134" i="2" s="1"/>
  <c r="Q12" i="2"/>
  <c r="R14" i="2" s="1"/>
  <c r="G48" i="1"/>
  <c r="G94" i="1"/>
  <c r="G75" i="1"/>
  <c r="G81" i="1"/>
  <c r="G88" i="1"/>
  <c r="G91" i="1"/>
  <c r="G101" i="1"/>
  <c r="G104" i="1"/>
  <c r="G45" i="1"/>
  <c r="G49" i="1"/>
  <c r="G53" i="1"/>
  <c r="G55" i="1"/>
  <c r="G71" i="1"/>
  <c r="G54" i="1"/>
  <c r="G60" i="1"/>
  <c r="G85" i="1"/>
  <c r="G96" i="1"/>
  <c r="G98" i="1"/>
  <c r="G102" i="1"/>
  <c r="G61" i="1"/>
  <c r="G69" i="1"/>
  <c r="G50" i="1"/>
  <c r="G72" i="1"/>
  <c r="G76" i="1"/>
  <c r="G92" i="1"/>
  <c r="G59" i="1"/>
  <c r="G63" i="1"/>
  <c r="G79" i="1"/>
  <c r="G90" i="1"/>
  <c r="G100" i="1"/>
  <c r="G47" i="1"/>
  <c r="G80" i="1"/>
  <c r="G87" i="1"/>
  <c r="G95" i="1"/>
  <c r="G103" i="1"/>
  <c r="U227" i="2"/>
  <c r="AB227" i="2" s="1"/>
  <c r="E49" i="11" s="1"/>
  <c r="U327" i="2"/>
  <c r="AB327" i="2" s="1"/>
  <c r="E69" i="11" s="1"/>
  <c r="U232" i="2"/>
  <c r="AB232" i="2" s="1"/>
  <c r="E50" i="11" s="1"/>
  <c r="U332" i="2"/>
  <c r="AB332" i="2" s="1"/>
  <c r="E70" i="11" s="1"/>
  <c r="F85" i="1" l="1"/>
  <c r="C407" i="2"/>
  <c r="F86" i="1"/>
  <c r="F80" i="1"/>
  <c r="C412" i="2"/>
  <c r="C382" i="2"/>
  <c r="N162" i="3"/>
  <c r="N157" i="3"/>
  <c r="N172" i="3"/>
  <c r="P14" i="9"/>
  <c r="Q14" i="9" s="1"/>
  <c r="P6" i="9"/>
  <c r="Q6" i="9" s="1"/>
  <c r="P45" i="9"/>
  <c r="Q45" i="9" s="1"/>
  <c r="P42" i="9"/>
  <c r="Q42" i="9" s="1"/>
  <c r="P41" i="9"/>
  <c r="Q41" i="9" s="1"/>
  <c r="P44" i="9"/>
  <c r="Q44" i="9" s="1"/>
  <c r="P43" i="9"/>
  <c r="Q43" i="9" s="1"/>
  <c r="S36" i="9"/>
  <c r="T36" i="9" s="1"/>
  <c r="U36" i="9" s="1"/>
  <c r="R37" i="9"/>
  <c r="S37" i="9" s="1"/>
  <c r="R36" i="9"/>
  <c r="W40" i="9" s="1"/>
  <c r="X36" i="9" s="1"/>
  <c r="P33" i="9"/>
  <c r="Q33" i="9" s="1"/>
  <c r="P32" i="9"/>
  <c r="Q32" i="9" s="1"/>
  <c r="R27" i="9"/>
  <c r="S29" i="9" s="1"/>
  <c r="R26" i="9"/>
  <c r="W30" i="9" s="1"/>
  <c r="X26" i="9" s="1"/>
  <c r="R22" i="9"/>
  <c r="S22" i="9" s="1"/>
  <c r="R21" i="9"/>
  <c r="W25" i="9" s="1"/>
  <c r="X21" i="9" s="1"/>
  <c r="S21" i="9"/>
  <c r="P20" i="9"/>
  <c r="Q20" i="9" s="1"/>
  <c r="P13" i="9"/>
  <c r="Q13" i="9" s="1"/>
  <c r="R12" i="9" s="1"/>
  <c r="P8" i="9"/>
  <c r="Q8" i="9" s="1"/>
  <c r="R6" i="9" s="1"/>
  <c r="W10" i="9" s="1"/>
  <c r="P7" i="9"/>
  <c r="Q7" i="9" s="1"/>
  <c r="F37" i="11"/>
  <c r="J159" i="3"/>
  <c r="F92" i="1"/>
  <c r="C442" i="2"/>
  <c r="P152" i="4"/>
  <c r="Q152" i="4" s="1"/>
  <c r="AB387" i="2"/>
  <c r="C387" i="2" s="1"/>
  <c r="J158" i="3"/>
  <c r="P172" i="4"/>
  <c r="Q172" i="4" s="1"/>
  <c r="G38" i="11"/>
  <c r="P174" i="4"/>
  <c r="Q174" i="4" s="1"/>
  <c r="P171" i="4"/>
  <c r="Q171" i="4" s="1"/>
  <c r="P173" i="4"/>
  <c r="Q173" i="4" s="1"/>
  <c r="N38" i="1"/>
  <c r="P162" i="4"/>
  <c r="Q162" i="4" s="1"/>
  <c r="P170" i="4"/>
  <c r="Q170" i="4"/>
  <c r="S170" i="4" s="1"/>
  <c r="T170" i="4" s="1"/>
  <c r="U170" i="4" s="1"/>
  <c r="P157" i="4"/>
  <c r="Q157" i="4" s="1"/>
  <c r="P150" i="4"/>
  <c r="Q150" i="4" s="1"/>
  <c r="P141" i="4"/>
  <c r="Q141" i="4" s="1"/>
  <c r="P154" i="4"/>
  <c r="Q154" i="4" s="1"/>
  <c r="G34" i="11"/>
  <c r="N34" i="1"/>
  <c r="P153" i="4"/>
  <c r="Q153" i="4" s="1"/>
  <c r="J173" i="3"/>
  <c r="K173" i="3" s="1"/>
  <c r="L173" i="3" s="1"/>
  <c r="J174" i="3"/>
  <c r="J164" i="3"/>
  <c r="J163" i="3"/>
  <c r="J168" i="3"/>
  <c r="K168" i="3" s="1"/>
  <c r="L168" i="3" s="1"/>
  <c r="I37" i="1"/>
  <c r="H37" i="11"/>
  <c r="I31" i="1"/>
  <c r="H31" i="11"/>
  <c r="I33" i="1"/>
  <c r="H32" i="11"/>
  <c r="H34" i="11"/>
  <c r="F39" i="11"/>
  <c r="C177" i="3"/>
  <c r="I39" i="1"/>
  <c r="H39" i="11"/>
  <c r="H38" i="11"/>
  <c r="H36" i="11"/>
  <c r="F35" i="11"/>
  <c r="H30" i="11"/>
  <c r="R202" i="2"/>
  <c r="R203" i="2"/>
  <c r="R205" i="2"/>
  <c r="R198" i="2"/>
  <c r="R200" i="2"/>
  <c r="R199" i="2"/>
  <c r="R193" i="2"/>
  <c r="R192" i="2"/>
  <c r="R194" i="2"/>
  <c r="R195" i="2"/>
  <c r="R189" i="2"/>
  <c r="R187" i="2"/>
  <c r="R188" i="2"/>
  <c r="R184" i="2"/>
  <c r="R185" i="2"/>
  <c r="R183" i="2"/>
  <c r="R177" i="2"/>
  <c r="R180" i="2"/>
  <c r="R178" i="2"/>
  <c r="R172" i="2"/>
  <c r="R175" i="2"/>
  <c r="R174" i="2"/>
  <c r="R167" i="2"/>
  <c r="R170" i="2"/>
  <c r="R168" i="2"/>
  <c r="R164" i="2"/>
  <c r="R162" i="2"/>
  <c r="R165" i="2"/>
  <c r="R160" i="2"/>
  <c r="R157" i="2"/>
  <c r="R159" i="2"/>
  <c r="R153" i="2"/>
  <c r="R155" i="2"/>
  <c r="R154" i="2"/>
  <c r="R147" i="2"/>
  <c r="R150" i="2"/>
  <c r="R149" i="2"/>
  <c r="R143" i="2"/>
  <c r="R142" i="2"/>
  <c r="R145" i="2"/>
  <c r="R138" i="2"/>
  <c r="R140" i="2"/>
  <c r="R137" i="2"/>
  <c r="R132" i="2"/>
  <c r="R133" i="2"/>
  <c r="R135" i="2"/>
  <c r="R15" i="2"/>
  <c r="R13" i="2"/>
  <c r="R12" i="2"/>
  <c r="S28" i="9"/>
  <c r="T28" i="9" s="1"/>
  <c r="U28" i="9" s="1"/>
  <c r="P186" i="4"/>
  <c r="Q186" i="4" s="1"/>
  <c r="P205" i="4"/>
  <c r="Q205" i="4" s="1"/>
  <c r="P204" i="4"/>
  <c r="Q204" i="4" s="1"/>
  <c r="S204" i="4" s="1"/>
  <c r="T204" i="4" s="1"/>
  <c r="U204" i="4" s="1"/>
  <c r="P203" i="4"/>
  <c r="Q203" i="4" s="1"/>
  <c r="P201" i="4"/>
  <c r="Q201" i="4" s="1"/>
  <c r="P202" i="4"/>
  <c r="Q202" i="4" s="1"/>
  <c r="P198" i="4"/>
  <c r="Q198" i="4" s="1"/>
  <c r="S198" i="4" s="1"/>
  <c r="T198" i="4" s="1"/>
  <c r="U198" i="4" s="1"/>
  <c r="P196" i="4"/>
  <c r="Q196" i="4" s="1"/>
  <c r="P195" i="4"/>
  <c r="Q195" i="4" s="1"/>
  <c r="S195" i="4" s="1"/>
  <c r="T195" i="4" s="1"/>
  <c r="U195" i="4" s="1"/>
  <c r="P191" i="4"/>
  <c r="Q191" i="4" s="1"/>
  <c r="P194" i="4"/>
  <c r="Q194" i="4" s="1"/>
  <c r="P192" i="4"/>
  <c r="Q192" i="4" s="1"/>
  <c r="P190" i="4"/>
  <c r="Q190" i="4" s="1"/>
  <c r="P189" i="4"/>
  <c r="Q189" i="4" s="1"/>
  <c r="P188" i="4"/>
  <c r="Q188" i="4" s="1"/>
  <c r="P187" i="4"/>
  <c r="Q187" i="4" s="1"/>
  <c r="P185" i="4"/>
  <c r="Q185" i="4" s="1"/>
  <c r="S185" i="4" s="1"/>
  <c r="T185" i="4" s="1"/>
  <c r="U185" i="4" s="1"/>
  <c r="P182" i="4"/>
  <c r="Q182" i="4" s="1"/>
  <c r="P181" i="4"/>
  <c r="Q181" i="4" s="1"/>
  <c r="P183" i="4"/>
  <c r="Q183" i="4" s="1"/>
  <c r="P184" i="4"/>
  <c r="Q184" i="4" s="1"/>
  <c r="P177" i="4"/>
  <c r="Q177" i="4" s="1"/>
  <c r="P180" i="4"/>
  <c r="Q180" i="4" s="1"/>
  <c r="S180" i="4" s="1"/>
  <c r="T180" i="4" s="1"/>
  <c r="U180" i="4" s="1"/>
  <c r="P176" i="4"/>
  <c r="Q176" i="4" s="1"/>
  <c r="P179" i="4"/>
  <c r="Q179" i="4" s="1"/>
  <c r="P178" i="4"/>
  <c r="Q178" i="4" s="1"/>
  <c r="P169" i="4"/>
  <c r="Q169" i="4" s="1"/>
  <c r="S169" i="4" s="1"/>
  <c r="T169" i="4" s="1"/>
  <c r="U169" i="4" s="1"/>
  <c r="P168" i="4"/>
  <c r="Q168" i="4" s="1"/>
  <c r="P167" i="4"/>
  <c r="Q167" i="4" s="1"/>
  <c r="P166" i="4"/>
  <c r="Q166" i="4" s="1"/>
  <c r="P165" i="4"/>
  <c r="Q165" i="4" s="1"/>
  <c r="P164" i="4"/>
  <c r="Q164" i="4" s="1"/>
  <c r="P163" i="4"/>
  <c r="Q163" i="4" s="1"/>
  <c r="P161" i="4"/>
  <c r="Q161" i="4" s="1"/>
  <c r="P160" i="4"/>
  <c r="Q160" i="4" s="1"/>
  <c r="S160" i="4" s="1"/>
  <c r="T160" i="4" s="1"/>
  <c r="U160" i="4" s="1"/>
  <c r="P156" i="4"/>
  <c r="Q156" i="4" s="1"/>
  <c r="P159" i="4"/>
  <c r="Q159" i="4" s="1"/>
  <c r="P158" i="4"/>
  <c r="Q158" i="4" s="1"/>
  <c r="P149" i="4"/>
  <c r="Q149" i="4" s="1"/>
  <c r="P146" i="4"/>
  <c r="Q146" i="4" s="1"/>
  <c r="P147" i="4"/>
  <c r="Q147" i="4" s="1"/>
  <c r="P148" i="4"/>
  <c r="Q148" i="4" s="1"/>
  <c r="P145" i="4"/>
  <c r="Q145" i="4" s="1"/>
  <c r="P144" i="4"/>
  <c r="Q144" i="4" s="1"/>
  <c r="P142" i="4"/>
  <c r="Q142" i="4" s="1"/>
  <c r="P143" i="4"/>
  <c r="Q143" i="4" s="1"/>
  <c r="I44" i="1"/>
  <c r="I36" i="1"/>
  <c r="I35" i="1"/>
  <c r="I34" i="1"/>
  <c r="I32" i="1"/>
  <c r="C262" i="2"/>
  <c r="F56" i="1"/>
  <c r="C222" i="2"/>
  <c r="F48" i="1"/>
  <c r="C352" i="2"/>
  <c r="F74" i="1"/>
  <c r="C432" i="2"/>
  <c r="F90" i="1"/>
  <c r="C347" i="2"/>
  <c r="F73" i="1"/>
  <c r="C302" i="2"/>
  <c r="F64" i="1"/>
  <c r="C232" i="2"/>
  <c r="F50" i="1"/>
  <c r="C287" i="2"/>
  <c r="F61" i="1"/>
  <c r="C362" i="2"/>
  <c r="F76" i="1"/>
  <c r="C237" i="2"/>
  <c r="F51" i="1"/>
  <c r="C282" i="2"/>
  <c r="F60" i="1"/>
  <c r="C482" i="2"/>
  <c r="F100" i="1"/>
  <c r="C422" i="2"/>
  <c r="F88" i="1"/>
  <c r="C322" i="2"/>
  <c r="F68" i="1"/>
  <c r="C437" i="2"/>
  <c r="F91" i="1"/>
  <c r="C242" i="2"/>
  <c r="F52" i="1"/>
  <c r="C467" i="2"/>
  <c r="F97" i="1"/>
  <c r="C207" i="2"/>
  <c r="F45" i="1"/>
  <c r="C417" i="2"/>
  <c r="F87" i="1"/>
  <c r="C447" i="2"/>
  <c r="F93" i="1"/>
  <c r="C377" i="2"/>
  <c r="F79" i="1"/>
  <c r="C397" i="2"/>
  <c r="F83" i="1"/>
  <c r="C247" i="2"/>
  <c r="F53" i="1"/>
  <c r="C292" i="2"/>
  <c r="F62" i="1"/>
  <c r="C327" i="2"/>
  <c r="F69" i="1"/>
  <c r="C337" i="2"/>
  <c r="F71" i="1"/>
  <c r="C497" i="2"/>
  <c r="F103" i="1"/>
  <c r="C257" i="2"/>
  <c r="F55" i="1"/>
  <c r="C372" i="2"/>
  <c r="F78" i="1"/>
  <c r="C312" i="2"/>
  <c r="F66" i="1"/>
  <c r="C212" i="2"/>
  <c r="F46" i="1"/>
  <c r="C487" i="2"/>
  <c r="F101" i="1"/>
  <c r="C332" i="2"/>
  <c r="F70" i="1"/>
  <c r="C227" i="2"/>
  <c r="F49" i="1"/>
  <c r="C272" i="2"/>
  <c r="F58" i="1"/>
  <c r="C307" i="2"/>
  <c r="F65" i="1"/>
  <c r="C277" i="2"/>
  <c r="F59" i="1"/>
  <c r="C452" i="2"/>
  <c r="F94" i="1"/>
  <c r="C457" i="2"/>
  <c r="F95" i="1"/>
  <c r="C477" i="2"/>
  <c r="F99" i="1"/>
  <c r="C402" i="2"/>
  <c r="F84" i="1"/>
  <c r="C297" i="2"/>
  <c r="F63" i="1"/>
  <c r="C492" i="2"/>
  <c r="F102" i="1"/>
  <c r="C267" i="2"/>
  <c r="F57" i="1"/>
  <c r="C357" i="2"/>
  <c r="F75" i="1"/>
  <c r="C342" i="2"/>
  <c r="F72" i="1"/>
  <c r="C217" i="2"/>
  <c r="F47" i="1"/>
  <c r="C392" i="2"/>
  <c r="F82" i="1"/>
  <c r="C472" i="2"/>
  <c r="F98" i="1"/>
  <c r="C427" i="2"/>
  <c r="F89" i="1"/>
  <c r="I43" i="1"/>
  <c r="I38" i="1"/>
  <c r="BD27" i="7"/>
  <c r="BD22" i="7"/>
  <c r="BD17" i="7"/>
  <c r="BD12" i="7"/>
  <c r="BD7" i="7"/>
  <c r="S41" i="9" l="1"/>
  <c r="R41" i="9"/>
  <c r="R42" i="9"/>
  <c r="S39" i="9"/>
  <c r="S38" i="9"/>
  <c r="S32" i="9"/>
  <c r="T32" i="9" s="1"/>
  <c r="U32" i="9" s="1"/>
  <c r="R32" i="9"/>
  <c r="R31" i="9"/>
  <c r="S26" i="9"/>
  <c r="S27" i="9"/>
  <c r="S24" i="9"/>
  <c r="T21" i="9" s="1"/>
  <c r="U21" i="9" s="1"/>
  <c r="S20" i="9"/>
  <c r="T20" i="9" s="1"/>
  <c r="U20" i="9" s="1"/>
  <c r="R17" i="9"/>
  <c r="R16" i="9"/>
  <c r="W20" i="9" s="1"/>
  <c r="X16" i="9" s="1"/>
  <c r="W19" i="9"/>
  <c r="S18" i="9"/>
  <c r="S17" i="9"/>
  <c r="S13" i="9"/>
  <c r="S14" i="9"/>
  <c r="S15" i="9"/>
  <c r="R11" i="9"/>
  <c r="W15" i="9" s="1"/>
  <c r="X11" i="9" s="1"/>
  <c r="S11" i="9"/>
  <c r="T13" i="9" s="1"/>
  <c r="U13" i="9" s="1"/>
  <c r="S12" i="9"/>
  <c r="R7" i="9"/>
  <c r="S6" i="9" s="1"/>
  <c r="T6" i="9" s="1"/>
  <c r="U6" i="9" s="1"/>
  <c r="S8" i="9"/>
  <c r="K159" i="3"/>
  <c r="L159" i="3" s="1"/>
  <c r="K157" i="3"/>
  <c r="L157" i="3" s="1"/>
  <c r="K158" i="3"/>
  <c r="L158" i="3" s="1"/>
  <c r="E81" i="11"/>
  <c r="F81" i="1"/>
  <c r="R172" i="4"/>
  <c r="S174" i="4" s="1"/>
  <c r="R171" i="4"/>
  <c r="W175" i="4" s="1"/>
  <c r="R151" i="4"/>
  <c r="W155" i="4" s="1"/>
  <c r="R152" i="4"/>
  <c r="K174" i="3"/>
  <c r="L174" i="3" s="1"/>
  <c r="K172" i="3"/>
  <c r="L172" i="3" s="1"/>
  <c r="F38" i="11"/>
  <c r="F36" i="11"/>
  <c r="K162" i="3"/>
  <c r="L162" i="3" s="1"/>
  <c r="K163" i="3"/>
  <c r="L163" i="3" s="1"/>
  <c r="K164" i="3"/>
  <c r="L164" i="3" s="1"/>
  <c r="K169" i="3"/>
  <c r="L169" i="3" s="1"/>
  <c r="K167" i="3"/>
  <c r="L167" i="3" s="1"/>
  <c r="S205" i="2"/>
  <c r="T205" i="2" s="1"/>
  <c r="S204" i="2"/>
  <c r="T204" i="2" s="1"/>
  <c r="S203" i="2"/>
  <c r="T203" i="2" s="1"/>
  <c r="S202" i="2"/>
  <c r="T202" i="2" s="1"/>
  <c r="S200" i="2"/>
  <c r="T200" i="2" s="1"/>
  <c r="S199" i="2"/>
  <c r="T199" i="2" s="1"/>
  <c r="S198" i="2"/>
  <c r="T198" i="2" s="1"/>
  <c r="S197" i="2"/>
  <c r="T197" i="2" s="1"/>
  <c r="S195" i="2"/>
  <c r="T195" i="2" s="1"/>
  <c r="S194" i="2"/>
  <c r="T194" i="2" s="1"/>
  <c r="S193" i="2"/>
  <c r="T193" i="2" s="1"/>
  <c r="S192" i="2"/>
  <c r="T192" i="2" s="1"/>
  <c r="S190" i="2"/>
  <c r="T190" i="2" s="1"/>
  <c r="S189" i="2"/>
  <c r="T189" i="2" s="1"/>
  <c r="S188" i="2"/>
  <c r="T188" i="2" s="1"/>
  <c r="S187" i="2"/>
  <c r="T187" i="2" s="1"/>
  <c r="S185" i="2"/>
  <c r="T185" i="2" s="1"/>
  <c r="S182" i="2"/>
  <c r="T182" i="2" s="1"/>
  <c r="U182" i="2" s="1"/>
  <c r="AB182" i="2" s="1"/>
  <c r="E40" i="11" s="1"/>
  <c r="S184" i="2"/>
  <c r="T184" i="2" s="1"/>
  <c r="S183" i="2"/>
  <c r="T183" i="2" s="1"/>
  <c r="S180" i="2"/>
  <c r="T180" i="2" s="1"/>
  <c r="S179" i="2"/>
  <c r="T179" i="2" s="1"/>
  <c r="S178" i="2"/>
  <c r="T178" i="2" s="1"/>
  <c r="S177" i="2"/>
  <c r="T177" i="2" s="1"/>
  <c r="S175" i="2"/>
  <c r="T175" i="2" s="1"/>
  <c r="S174" i="2"/>
  <c r="T174" i="2" s="1"/>
  <c r="S172" i="2"/>
  <c r="T172" i="2" s="1"/>
  <c r="S173" i="2"/>
  <c r="T173" i="2" s="1"/>
  <c r="S170" i="2"/>
  <c r="T170" i="2" s="1"/>
  <c r="S169" i="2"/>
  <c r="T169" i="2" s="1"/>
  <c r="S168" i="2"/>
  <c r="T168" i="2" s="1"/>
  <c r="S167" i="2"/>
  <c r="T167" i="2" s="1"/>
  <c r="S165" i="2"/>
  <c r="T165" i="2" s="1"/>
  <c r="S164" i="2"/>
  <c r="T164" i="2" s="1"/>
  <c r="S162" i="2"/>
  <c r="T162" i="2" s="1"/>
  <c r="S163" i="2"/>
  <c r="T163" i="2" s="1"/>
  <c r="S160" i="2"/>
  <c r="T160" i="2" s="1"/>
  <c r="S159" i="2"/>
  <c r="T159" i="2" s="1"/>
  <c r="S157" i="2"/>
  <c r="T157" i="2" s="1"/>
  <c r="S158" i="2"/>
  <c r="T158" i="2" s="1"/>
  <c r="S155" i="2"/>
  <c r="T155" i="2" s="1"/>
  <c r="S154" i="2"/>
  <c r="T154" i="2" s="1"/>
  <c r="S152" i="2"/>
  <c r="T152" i="2" s="1"/>
  <c r="S153" i="2"/>
  <c r="T153" i="2" s="1"/>
  <c r="S150" i="2"/>
  <c r="T150" i="2" s="1"/>
  <c r="S149" i="2"/>
  <c r="T149" i="2" s="1"/>
  <c r="S147" i="2"/>
  <c r="T147" i="2" s="1"/>
  <c r="S148" i="2"/>
  <c r="T148" i="2" s="1"/>
  <c r="S145" i="2"/>
  <c r="T145" i="2" s="1"/>
  <c r="S144" i="2"/>
  <c r="T144" i="2" s="1"/>
  <c r="S143" i="2"/>
  <c r="T143" i="2" s="1"/>
  <c r="S142" i="2"/>
  <c r="T142" i="2" s="1"/>
  <c r="S140" i="2"/>
  <c r="T140" i="2" s="1"/>
  <c r="S139" i="2"/>
  <c r="T139" i="2" s="1"/>
  <c r="S138" i="2"/>
  <c r="T138" i="2" s="1"/>
  <c r="S137" i="2"/>
  <c r="T137" i="2" s="1"/>
  <c r="S135" i="2"/>
  <c r="T135" i="2" s="1"/>
  <c r="S134" i="2"/>
  <c r="T134" i="2" s="1"/>
  <c r="S133" i="2"/>
  <c r="T133" i="2" s="1"/>
  <c r="S132" i="2"/>
  <c r="T132" i="2" s="1"/>
  <c r="S15" i="2"/>
  <c r="T15" i="2" s="1"/>
  <c r="S14" i="2"/>
  <c r="T14" i="2" s="1"/>
  <c r="S13" i="2"/>
  <c r="T13" i="2" s="1"/>
  <c r="S12" i="2"/>
  <c r="T12" i="2" s="1"/>
  <c r="S203" i="4"/>
  <c r="T203" i="4" s="1"/>
  <c r="U203" i="4" s="1"/>
  <c r="R202" i="4"/>
  <c r="S205" i="4" s="1"/>
  <c r="R201" i="4"/>
  <c r="S196" i="4"/>
  <c r="T196" i="4" s="1"/>
  <c r="U196" i="4" s="1"/>
  <c r="R197" i="4"/>
  <c r="R196" i="4"/>
  <c r="R191" i="4"/>
  <c r="R192" i="4"/>
  <c r="S191" i="4" s="1"/>
  <c r="R187" i="4"/>
  <c r="S186" i="4" s="1"/>
  <c r="R186" i="4"/>
  <c r="S183" i="4"/>
  <c r="T183" i="4" s="1"/>
  <c r="U183" i="4" s="1"/>
  <c r="R181" i="4"/>
  <c r="R182" i="4"/>
  <c r="R177" i="4"/>
  <c r="S176" i="4" s="1"/>
  <c r="R176" i="4"/>
  <c r="R167" i="4"/>
  <c r="S166" i="4" s="1"/>
  <c r="R166" i="4"/>
  <c r="W169" i="4" s="1"/>
  <c r="R162" i="4"/>
  <c r="S161" i="4" s="1"/>
  <c r="R161" i="4"/>
  <c r="R156" i="4"/>
  <c r="R157" i="4"/>
  <c r="R147" i="4"/>
  <c r="S147" i="4" s="1"/>
  <c r="R146" i="4"/>
  <c r="R141" i="4"/>
  <c r="R142" i="4"/>
  <c r="X1" i="9"/>
  <c r="D1" i="9"/>
  <c r="I131" i="4"/>
  <c r="I115" i="4"/>
  <c r="M115" i="4" s="1"/>
  <c r="O115" i="4" s="1"/>
  <c r="I111" i="4"/>
  <c r="S42" i="9" l="1"/>
  <c r="T41" i="9" s="1"/>
  <c r="U41" i="9" s="1"/>
  <c r="S45" i="9"/>
  <c r="W45" i="9"/>
  <c r="W44" i="9"/>
  <c r="S44" i="9"/>
  <c r="S43" i="9"/>
  <c r="T38" i="9"/>
  <c r="U38" i="9" s="1"/>
  <c r="T37" i="9"/>
  <c r="U37" i="9" s="1"/>
  <c r="T39" i="9"/>
  <c r="U39" i="9" s="1"/>
  <c r="W35" i="9"/>
  <c r="W34" i="9"/>
  <c r="X31" i="9" s="1"/>
  <c r="S33" i="9"/>
  <c r="S31" i="9"/>
  <c r="T29" i="9"/>
  <c r="U29" i="9" s="1"/>
  <c r="T27" i="9"/>
  <c r="U27" i="9" s="1"/>
  <c r="T26" i="9"/>
  <c r="U26" i="9" s="1"/>
  <c r="T22" i="9"/>
  <c r="U22" i="9" s="1"/>
  <c r="T24" i="9"/>
  <c r="U24" i="9" s="1"/>
  <c r="S19" i="9"/>
  <c r="T19" i="9" s="1"/>
  <c r="U19" i="9" s="1"/>
  <c r="S16" i="9"/>
  <c r="T16" i="9" s="1"/>
  <c r="U16" i="9" s="1"/>
  <c r="T15" i="9"/>
  <c r="U15" i="9" s="1"/>
  <c r="T14" i="9"/>
  <c r="U14" i="9" s="1"/>
  <c r="T11" i="9"/>
  <c r="U11" i="9" s="1"/>
  <c r="T12" i="9"/>
  <c r="U12" i="9" s="1"/>
  <c r="S7" i="9"/>
  <c r="T7" i="9" s="1"/>
  <c r="U7" i="9" s="1"/>
  <c r="W111" i="4"/>
  <c r="W131" i="4"/>
  <c r="S173" i="4"/>
  <c r="S164" i="4"/>
  <c r="S172" i="4"/>
  <c r="S171" i="4"/>
  <c r="T171" i="4" s="1"/>
  <c r="U171" i="4" s="1"/>
  <c r="S162" i="4"/>
  <c r="S167" i="4"/>
  <c r="S168" i="4"/>
  <c r="S156" i="4"/>
  <c r="S157" i="4"/>
  <c r="S178" i="4"/>
  <c r="S150" i="4"/>
  <c r="W149" i="4"/>
  <c r="S148" i="4"/>
  <c r="S143" i="4"/>
  <c r="S141" i="4"/>
  <c r="S151" i="4"/>
  <c r="S152" i="4"/>
  <c r="S154" i="4"/>
  <c r="S153" i="4"/>
  <c r="T153" i="4" s="1"/>
  <c r="U153" i="4" s="1"/>
  <c r="G39" i="11"/>
  <c r="W180" i="4"/>
  <c r="W170" i="4"/>
  <c r="W165" i="4"/>
  <c r="G35" i="11"/>
  <c r="W160" i="4"/>
  <c r="W150" i="4"/>
  <c r="W145" i="4"/>
  <c r="U202" i="2"/>
  <c r="AB202" i="2" s="1"/>
  <c r="E44" i="11" s="1"/>
  <c r="U197" i="2"/>
  <c r="AB197" i="2" s="1"/>
  <c r="E43" i="11" s="1"/>
  <c r="U192" i="2"/>
  <c r="AB192" i="2" s="1"/>
  <c r="E42" i="11" s="1"/>
  <c r="U187" i="2"/>
  <c r="AB187" i="2" s="1"/>
  <c r="E41" i="11" s="1"/>
  <c r="F40" i="1"/>
  <c r="U177" i="2"/>
  <c r="AB177" i="2" s="1"/>
  <c r="E39" i="11" s="1"/>
  <c r="U172" i="2"/>
  <c r="AB172" i="2" s="1"/>
  <c r="E38" i="11" s="1"/>
  <c r="U167" i="2"/>
  <c r="U162" i="2"/>
  <c r="AB162" i="2" s="1"/>
  <c r="E36" i="11" s="1"/>
  <c r="U157" i="2"/>
  <c r="AB157" i="2" s="1"/>
  <c r="E35" i="11" s="1"/>
  <c r="U152" i="2"/>
  <c r="AB152" i="2" s="1"/>
  <c r="E34" i="11" s="1"/>
  <c r="U147" i="2"/>
  <c r="AB147" i="2" s="1"/>
  <c r="E33" i="11" s="1"/>
  <c r="U142" i="2"/>
  <c r="AB142" i="2" s="1"/>
  <c r="E32" i="11" s="1"/>
  <c r="U137" i="2"/>
  <c r="U132" i="2"/>
  <c r="AB132" i="2" s="1"/>
  <c r="E30" i="11" s="1"/>
  <c r="U12" i="2"/>
  <c r="AB12" i="2" s="1"/>
  <c r="E6" i="11" s="1"/>
  <c r="S165" i="4"/>
  <c r="S144" i="4"/>
  <c r="S202" i="4"/>
  <c r="S201" i="4"/>
  <c r="N44" i="1"/>
  <c r="V197" i="4"/>
  <c r="V196" i="4"/>
  <c r="N42" i="1"/>
  <c r="S192" i="4"/>
  <c r="S194" i="4"/>
  <c r="S190" i="4"/>
  <c r="S187" i="4"/>
  <c r="T186" i="4" s="1"/>
  <c r="U186" i="4" s="1"/>
  <c r="S189" i="4"/>
  <c r="S188" i="4"/>
  <c r="S182" i="4"/>
  <c r="S181" i="4"/>
  <c r="N40" i="1"/>
  <c r="S184" i="4"/>
  <c r="S177" i="4"/>
  <c r="S179" i="4"/>
  <c r="S163" i="4"/>
  <c r="S159" i="4"/>
  <c r="S158" i="4"/>
  <c r="T158" i="4" s="1"/>
  <c r="U158" i="4" s="1"/>
  <c r="S146" i="4"/>
  <c r="S149" i="4"/>
  <c r="S145" i="4"/>
  <c r="S142" i="4"/>
  <c r="M39" i="1"/>
  <c r="K115" i="4"/>
  <c r="L115" i="4" s="1"/>
  <c r="Q115" i="4"/>
  <c r="S115" i="4" s="1"/>
  <c r="T115" i="4" s="1"/>
  <c r="U115" i="4" s="1"/>
  <c r="P115" i="4"/>
  <c r="V21" i="9" l="1"/>
  <c r="X41" i="9"/>
  <c r="T45" i="9"/>
  <c r="U45" i="9" s="1"/>
  <c r="T44" i="9"/>
  <c r="U44" i="9" s="1"/>
  <c r="T43" i="9"/>
  <c r="U43" i="9" s="1"/>
  <c r="T42" i="9"/>
  <c r="U42" i="9" s="1"/>
  <c r="V36" i="9"/>
  <c r="V37" i="9"/>
  <c r="T33" i="9"/>
  <c r="U33" i="9" s="1"/>
  <c r="T31" i="9"/>
  <c r="U31" i="9" s="1"/>
  <c r="V27" i="9"/>
  <c r="V26" i="9"/>
  <c r="V22" i="9"/>
  <c r="T17" i="9"/>
  <c r="U17" i="9" s="1"/>
  <c r="T18" i="9"/>
  <c r="U18" i="9" s="1"/>
  <c r="V11" i="9"/>
  <c r="V12" i="9"/>
  <c r="T8" i="9"/>
  <c r="U8" i="9" s="1"/>
  <c r="V7" i="9" s="1"/>
  <c r="T164" i="4"/>
  <c r="U164" i="4" s="1"/>
  <c r="T178" i="4"/>
  <c r="U178" i="4" s="1"/>
  <c r="X146" i="4"/>
  <c r="G33" i="11" s="1"/>
  <c r="X166" i="4"/>
  <c r="N37" i="1" s="1"/>
  <c r="T174" i="4"/>
  <c r="U174" i="4" s="1"/>
  <c r="T202" i="4"/>
  <c r="U202" i="4" s="1"/>
  <c r="T152" i="4"/>
  <c r="U152" i="4" s="1"/>
  <c r="X141" i="4"/>
  <c r="G32" i="11" s="1"/>
  <c r="X161" i="4"/>
  <c r="G36" i="11" s="1"/>
  <c r="T168" i="4"/>
  <c r="U168" i="4" s="1"/>
  <c r="T173" i="4"/>
  <c r="U173" i="4" s="1"/>
  <c r="T172" i="4"/>
  <c r="U172" i="4" s="1"/>
  <c r="T162" i="4"/>
  <c r="U162" i="4" s="1"/>
  <c r="T163" i="4"/>
  <c r="U163" i="4" s="1"/>
  <c r="T167" i="4"/>
  <c r="U167" i="4" s="1"/>
  <c r="T166" i="4"/>
  <c r="U166" i="4" s="1"/>
  <c r="V166" i="4" s="1"/>
  <c r="T157" i="4"/>
  <c r="U157" i="4" s="1"/>
  <c r="T150" i="4"/>
  <c r="U150" i="4" s="1"/>
  <c r="T148" i="4"/>
  <c r="U148" i="4" s="1"/>
  <c r="T141" i="4"/>
  <c r="U141" i="4" s="1"/>
  <c r="T154" i="4"/>
  <c r="U154" i="4" s="1"/>
  <c r="T151" i="4"/>
  <c r="U151" i="4" s="1"/>
  <c r="N39" i="1"/>
  <c r="AB167" i="2"/>
  <c r="E37" i="11" s="1"/>
  <c r="N35" i="1"/>
  <c r="AB137" i="2"/>
  <c r="E31" i="11" s="1"/>
  <c r="F44" i="1"/>
  <c r="F43" i="1"/>
  <c r="F42" i="1"/>
  <c r="F41" i="1"/>
  <c r="F39" i="1"/>
  <c r="F38" i="1"/>
  <c r="F36" i="1"/>
  <c r="F35" i="1"/>
  <c r="F34" i="1"/>
  <c r="F33" i="1"/>
  <c r="F32" i="1"/>
  <c r="F30" i="1"/>
  <c r="T188" i="4"/>
  <c r="U188" i="4" s="1"/>
  <c r="T177" i="4"/>
  <c r="U177" i="4" s="1"/>
  <c r="T142" i="4"/>
  <c r="U142" i="4" s="1"/>
  <c r="T194" i="4"/>
  <c r="U194" i="4" s="1"/>
  <c r="T176" i="4"/>
  <c r="U176" i="4" s="1"/>
  <c r="T179" i="4"/>
  <c r="U179" i="4" s="1"/>
  <c r="T201" i="4"/>
  <c r="U201" i="4" s="1"/>
  <c r="T205" i="4"/>
  <c r="U205" i="4" s="1"/>
  <c r="T191" i="4"/>
  <c r="U191" i="4" s="1"/>
  <c r="T192" i="4"/>
  <c r="U192" i="4" s="1"/>
  <c r="T190" i="4"/>
  <c r="U190" i="4" s="1"/>
  <c r="T187" i="4"/>
  <c r="U187" i="4" s="1"/>
  <c r="N41" i="1"/>
  <c r="T189" i="4"/>
  <c r="U189" i="4" s="1"/>
  <c r="T182" i="4"/>
  <c r="U182" i="4" s="1"/>
  <c r="T181" i="4"/>
  <c r="U181" i="4" s="1"/>
  <c r="T184" i="4"/>
  <c r="U184" i="4" s="1"/>
  <c r="T165" i="4"/>
  <c r="U165" i="4" s="1"/>
  <c r="T161" i="4"/>
  <c r="U161" i="4" s="1"/>
  <c r="T159" i="4"/>
  <c r="U159" i="4" s="1"/>
  <c r="T156" i="4"/>
  <c r="U156" i="4" s="1"/>
  <c r="T147" i="4"/>
  <c r="U147" i="4" s="1"/>
  <c r="T149" i="4"/>
  <c r="U149" i="4" s="1"/>
  <c r="T146" i="4"/>
  <c r="U146" i="4" s="1"/>
  <c r="T144" i="4"/>
  <c r="U144" i="4" s="1"/>
  <c r="T145" i="4"/>
  <c r="U145" i="4" s="1"/>
  <c r="T143" i="4"/>
  <c r="U143" i="4" s="1"/>
  <c r="M44" i="1"/>
  <c r="M43" i="1"/>
  <c r="M42" i="1"/>
  <c r="M41" i="1"/>
  <c r="M40" i="1"/>
  <c r="M38" i="1"/>
  <c r="M37" i="1"/>
  <c r="M36" i="1"/>
  <c r="M35" i="1"/>
  <c r="AV12" i="7"/>
  <c r="AU31" i="7"/>
  <c r="AT31" i="7"/>
  <c r="AS31" i="7"/>
  <c r="AJ31" i="7"/>
  <c r="X31" i="7"/>
  <c r="AD31" i="7"/>
  <c r="R31" i="7"/>
  <c r="F31" i="7"/>
  <c r="E31" i="7"/>
  <c r="AU30" i="7"/>
  <c r="AT30" i="7"/>
  <c r="AS30" i="7"/>
  <c r="AJ30" i="7"/>
  <c r="X30" i="7"/>
  <c r="AD30" i="7"/>
  <c r="R30" i="7"/>
  <c r="F30" i="7"/>
  <c r="E30" i="7"/>
  <c r="AU29" i="7"/>
  <c r="AT29" i="7"/>
  <c r="AS29" i="7"/>
  <c r="AJ29" i="7"/>
  <c r="X29" i="7"/>
  <c r="AD29" i="7"/>
  <c r="R29" i="7"/>
  <c r="F29" i="7"/>
  <c r="E29" i="7"/>
  <c r="AU28" i="7"/>
  <c r="AT28" i="7"/>
  <c r="AS28" i="7"/>
  <c r="AJ28" i="7"/>
  <c r="X28" i="7"/>
  <c r="AD28" i="7"/>
  <c r="R28" i="7"/>
  <c r="F28" i="7"/>
  <c r="E28" i="7"/>
  <c r="AV27" i="7"/>
  <c r="BE27" i="7" s="1"/>
  <c r="AU26" i="7"/>
  <c r="AT26" i="7"/>
  <c r="AS26" i="7"/>
  <c r="AJ26" i="7"/>
  <c r="X26" i="7"/>
  <c r="AD26" i="7"/>
  <c r="R26" i="7"/>
  <c r="F26" i="7"/>
  <c r="E26" i="7"/>
  <c r="AU25" i="7"/>
  <c r="AT25" i="7"/>
  <c r="AS25" i="7"/>
  <c r="AJ25" i="7"/>
  <c r="X25" i="7"/>
  <c r="AD25" i="7"/>
  <c r="R25" i="7"/>
  <c r="F25" i="7"/>
  <c r="E25" i="7"/>
  <c r="AU24" i="7"/>
  <c r="AT24" i="7"/>
  <c r="AS24" i="7"/>
  <c r="AJ24" i="7"/>
  <c r="X24" i="7"/>
  <c r="AD24" i="7"/>
  <c r="R24" i="7"/>
  <c r="F24" i="7"/>
  <c r="E24" i="7"/>
  <c r="AU23" i="7"/>
  <c r="AT23" i="7"/>
  <c r="AS23" i="7"/>
  <c r="AJ23" i="7"/>
  <c r="X23" i="7"/>
  <c r="AD23" i="7"/>
  <c r="R23" i="7"/>
  <c r="F23" i="7"/>
  <c r="E23" i="7"/>
  <c r="AV22" i="7"/>
  <c r="AU21" i="7"/>
  <c r="AT21" i="7"/>
  <c r="AS21" i="7"/>
  <c r="AJ21" i="7"/>
  <c r="X21" i="7"/>
  <c r="AD21" i="7"/>
  <c r="R21" i="7"/>
  <c r="F21" i="7"/>
  <c r="E21" i="7"/>
  <c r="AU20" i="7"/>
  <c r="AT20" i="7"/>
  <c r="AS20" i="7"/>
  <c r="AJ20" i="7"/>
  <c r="X20" i="7"/>
  <c r="AD20" i="7"/>
  <c r="R20" i="7"/>
  <c r="F20" i="7"/>
  <c r="E20" i="7"/>
  <c r="AU19" i="7"/>
  <c r="AT19" i="7"/>
  <c r="AS19" i="7"/>
  <c r="AJ19" i="7"/>
  <c r="X19" i="7"/>
  <c r="AD19" i="7"/>
  <c r="R19" i="7"/>
  <c r="F19" i="7"/>
  <c r="E19" i="7"/>
  <c r="AU18" i="7"/>
  <c r="AT18" i="7"/>
  <c r="AS18" i="7"/>
  <c r="AJ18" i="7"/>
  <c r="X18" i="7"/>
  <c r="AD18" i="7"/>
  <c r="R18" i="7"/>
  <c r="F18" i="7"/>
  <c r="E18" i="7"/>
  <c r="AV17" i="7"/>
  <c r="AU16" i="7"/>
  <c r="AT16" i="7"/>
  <c r="AS16" i="7"/>
  <c r="AJ16" i="7"/>
  <c r="X16" i="7"/>
  <c r="AD16" i="7"/>
  <c r="R16" i="7"/>
  <c r="F16" i="7"/>
  <c r="E16" i="7"/>
  <c r="AU15" i="7"/>
  <c r="AT15" i="7"/>
  <c r="AS15" i="7"/>
  <c r="AJ15" i="7"/>
  <c r="X15" i="7"/>
  <c r="AD15" i="7"/>
  <c r="R15" i="7"/>
  <c r="F15" i="7"/>
  <c r="E15" i="7"/>
  <c r="AU14" i="7"/>
  <c r="AT14" i="7"/>
  <c r="AS14" i="7"/>
  <c r="AJ14" i="7"/>
  <c r="X14" i="7"/>
  <c r="AD14" i="7"/>
  <c r="R14" i="7"/>
  <c r="F14" i="7"/>
  <c r="E14" i="7"/>
  <c r="AU13" i="7"/>
  <c r="AT13" i="7"/>
  <c r="AS13" i="7"/>
  <c r="AJ13" i="7"/>
  <c r="X13" i="7"/>
  <c r="AD13" i="7"/>
  <c r="R13" i="7"/>
  <c r="F13" i="7"/>
  <c r="E13" i="7"/>
  <c r="AV7" i="7"/>
  <c r="AU11" i="7"/>
  <c r="AU10" i="7"/>
  <c r="AU9" i="7"/>
  <c r="AT11" i="7"/>
  <c r="AT10" i="7"/>
  <c r="AT9" i="7"/>
  <c r="AU8" i="7"/>
  <c r="AT8" i="7"/>
  <c r="AS11" i="7"/>
  <c r="AS10" i="7"/>
  <c r="AS9" i="7"/>
  <c r="AS8" i="7"/>
  <c r="AJ11" i="7"/>
  <c r="AJ10" i="7"/>
  <c r="AJ9" i="7"/>
  <c r="AJ8" i="7"/>
  <c r="X11" i="7"/>
  <c r="X10" i="7"/>
  <c r="X9" i="7"/>
  <c r="X8" i="7"/>
  <c r="AD11" i="7"/>
  <c r="AD10" i="7"/>
  <c r="AD9" i="7"/>
  <c r="AD8" i="7"/>
  <c r="R11" i="7"/>
  <c r="R10" i="7"/>
  <c r="R9" i="7"/>
  <c r="R8" i="7"/>
  <c r="F11" i="7"/>
  <c r="F10" i="7"/>
  <c r="F9" i="7"/>
  <c r="F8" i="7"/>
  <c r="E11" i="7"/>
  <c r="E10" i="7"/>
  <c r="E9" i="7"/>
  <c r="E8" i="7"/>
  <c r="V171" i="4" l="1"/>
  <c r="V16" i="9"/>
  <c r="V42" i="9"/>
  <c r="V41" i="9"/>
  <c r="V31" i="9"/>
  <c r="V32" i="9"/>
  <c r="V17" i="9"/>
  <c r="V6" i="9"/>
  <c r="N32" i="1"/>
  <c r="N36" i="1"/>
  <c r="N33" i="1"/>
  <c r="G37" i="11"/>
  <c r="F37" i="1"/>
  <c r="V172" i="4"/>
  <c r="V167" i="4"/>
  <c r="V152" i="4"/>
  <c r="V151" i="4"/>
  <c r="F31" i="1"/>
  <c r="AV9" i="7"/>
  <c r="V201" i="4"/>
  <c r="V181" i="4"/>
  <c r="V177" i="4"/>
  <c r="V202" i="4"/>
  <c r="V176" i="4"/>
  <c r="V186" i="4"/>
  <c r="V157" i="4"/>
  <c r="V141" i="4"/>
  <c r="V146" i="4"/>
  <c r="V192" i="4"/>
  <c r="V191" i="4"/>
  <c r="V187" i="4"/>
  <c r="V182" i="4"/>
  <c r="V162" i="4"/>
  <c r="V161" i="4"/>
  <c r="V156" i="4"/>
  <c r="V147" i="4"/>
  <c r="V142" i="4"/>
  <c r="AV8" i="7"/>
  <c r="AV11" i="7"/>
  <c r="AV25" i="7"/>
  <c r="AV30" i="7"/>
  <c r="AV28" i="7"/>
  <c r="AV31" i="7"/>
  <c r="AV29" i="7"/>
  <c r="AV24" i="7"/>
  <c r="AV23" i="7"/>
  <c r="AV26" i="7"/>
  <c r="AV18" i="7"/>
  <c r="AV20" i="7"/>
  <c r="AV19" i="7"/>
  <c r="AV21" i="7"/>
  <c r="AV16" i="7"/>
  <c r="AV15" i="7"/>
  <c r="AV13" i="7"/>
  <c r="AV14" i="7"/>
  <c r="AV10" i="7"/>
  <c r="AY23" i="7" l="1"/>
  <c r="AZ23" i="7" s="1"/>
  <c r="AY9" i="7"/>
  <c r="AZ9" i="7" s="1"/>
  <c r="AY11" i="7"/>
  <c r="AZ11" i="7" s="1"/>
  <c r="AY27" i="7"/>
  <c r="AZ27" i="7" s="1"/>
  <c r="AY31" i="7"/>
  <c r="AZ31" i="7" s="1"/>
  <c r="AW27" i="7"/>
  <c r="AX27" i="7" s="1"/>
  <c r="AY28" i="7"/>
  <c r="AZ28" i="7" s="1"/>
  <c r="AY30" i="7"/>
  <c r="AZ30" i="7" s="1"/>
  <c r="AY29" i="7"/>
  <c r="AZ29" i="7" s="1"/>
  <c r="AW22" i="7"/>
  <c r="AX22" i="7" s="1"/>
  <c r="AY24" i="7"/>
  <c r="AZ24" i="7" s="1"/>
  <c r="AY25" i="7"/>
  <c r="AZ25" i="7" s="1"/>
  <c r="AY22" i="7"/>
  <c r="AZ22" i="7" s="1"/>
  <c r="AY26" i="7"/>
  <c r="AZ26" i="7" s="1"/>
  <c r="AY19" i="7"/>
  <c r="AZ19" i="7" s="1"/>
  <c r="AY20" i="7"/>
  <c r="AZ20" i="7" s="1"/>
  <c r="AW17" i="7"/>
  <c r="AX17" i="7" s="1"/>
  <c r="AY21" i="7"/>
  <c r="AZ21" i="7" s="1"/>
  <c r="AY18" i="7"/>
  <c r="AZ18" i="7" s="1"/>
  <c r="AY17" i="7"/>
  <c r="AZ17" i="7" s="1"/>
  <c r="AY13" i="7"/>
  <c r="AZ13" i="7" s="1"/>
  <c r="AY16" i="7"/>
  <c r="AZ16" i="7" s="1"/>
  <c r="AY12" i="7"/>
  <c r="AZ12" i="7" s="1"/>
  <c r="AW12" i="7"/>
  <c r="AX12" i="7" s="1"/>
  <c r="AY15" i="7"/>
  <c r="AZ15" i="7" s="1"/>
  <c r="AY14" i="7"/>
  <c r="AZ14" i="7" s="1"/>
  <c r="AY8" i="7"/>
  <c r="AZ8" i="7" s="1"/>
  <c r="AW7" i="7"/>
  <c r="AX10" i="7" s="1"/>
  <c r="AY10" i="7"/>
  <c r="AZ10" i="7" s="1"/>
  <c r="AY7" i="7"/>
  <c r="AZ7" i="7" s="1"/>
  <c r="BE22" i="7" l="1"/>
  <c r="AX25" i="7"/>
  <c r="BE17" i="7"/>
  <c r="BE12" i="7"/>
  <c r="BE7" i="7"/>
  <c r="AX29" i="7"/>
  <c r="AX28" i="7"/>
  <c r="AX30" i="7"/>
  <c r="AX31" i="7"/>
  <c r="AX23" i="7"/>
  <c r="AX24" i="7"/>
  <c r="AX26" i="7"/>
  <c r="AX19" i="7"/>
  <c r="AX21" i="7"/>
  <c r="AX20" i="7"/>
  <c r="AX18" i="7"/>
  <c r="AX14" i="7"/>
  <c r="AX15" i="7"/>
  <c r="AX13" i="7"/>
  <c r="AX16" i="7"/>
  <c r="AX9" i="7"/>
  <c r="AX7" i="7"/>
  <c r="AX11" i="7"/>
  <c r="AX8" i="7"/>
  <c r="C22" i="7" l="1"/>
  <c r="C17" i="7"/>
  <c r="C12" i="7"/>
  <c r="C7" i="7"/>
  <c r="BC1" i="7"/>
  <c r="F1" i="7"/>
  <c r="F22" i="8" l="1"/>
  <c r="G22" i="8" s="1"/>
  <c r="F24" i="8"/>
  <c r="G24" i="8" s="1"/>
  <c r="F25" i="8"/>
  <c r="G25" i="8" s="1"/>
  <c r="F21" i="8"/>
  <c r="G21" i="8" s="1"/>
  <c r="F23" i="8"/>
  <c r="G23" i="8" s="1"/>
  <c r="I131" i="2"/>
  <c r="H131" i="2"/>
  <c r="G131" i="2"/>
  <c r="F131" i="2"/>
  <c r="E131" i="2"/>
  <c r="I130" i="2"/>
  <c r="H130" i="2"/>
  <c r="G130" i="2"/>
  <c r="F130" i="2"/>
  <c r="E130" i="2"/>
  <c r="I129" i="2"/>
  <c r="H129" i="2"/>
  <c r="G129" i="2"/>
  <c r="F129" i="2"/>
  <c r="E129" i="2"/>
  <c r="I128" i="2"/>
  <c r="H128" i="2"/>
  <c r="G128" i="2"/>
  <c r="F128" i="2"/>
  <c r="E128" i="2"/>
  <c r="I126" i="2"/>
  <c r="H126" i="2"/>
  <c r="G126" i="2"/>
  <c r="F126" i="2"/>
  <c r="E126" i="2"/>
  <c r="J126" i="2" s="1"/>
  <c r="I125" i="2"/>
  <c r="H125" i="2"/>
  <c r="G125" i="2"/>
  <c r="F125" i="2"/>
  <c r="E125" i="2"/>
  <c r="J125" i="2" s="1"/>
  <c r="I124" i="2"/>
  <c r="H124" i="2"/>
  <c r="G124" i="2"/>
  <c r="F124" i="2"/>
  <c r="E124" i="2"/>
  <c r="J124" i="2" s="1"/>
  <c r="I123" i="2"/>
  <c r="H123" i="2"/>
  <c r="G123" i="2"/>
  <c r="F123" i="2"/>
  <c r="E123" i="2"/>
  <c r="J123" i="2" s="1"/>
  <c r="I121" i="2"/>
  <c r="H121" i="2"/>
  <c r="G121" i="2"/>
  <c r="F121" i="2"/>
  <c r="E121" i="2"/>
  <c r="I120" i="2"/>
  <c r="H120" i="2"/>
  <c r="G120" i="2"/>
  <c r="F120" i="2"/>
  <c r="E120" i="2"/>
  <c r="I119" i="2"/>
  <c r="H119" i="2"/>
  <c r="G119" i="2"/>
  <c r="F119" i="2"/>
  <c r="E119" i="2"/>
  <c r="I118" i="2"/>
  <c r="H118" i="2"/>
  <c r="G118" i="2"/>
  <c r="F118" i="2"/>
  <c r="E118" i="2"/>
  <c r="I116" i="2"/>
  <c r="H116" i="2"/>
  <c r="G116" i="2"/>
  <c r="F116" i="2"/>
  <c r="E116" i="2"/>
  <c r="I115" i="2"/>
  <c r="H115" i="2"/>
  <c r="G115" i="2"/>
  <c r="F115" i="2"/>
  <c r="E115" i="2"/>
  <c r="I114" i="2"/>
  <c r="H114" i="2"/>
  <c r="G114" i="2"/>
  <c r="F114" i="2"/>
  <c r="E114" i="2"/>
  <c r="I113" i="2"/>
  <c r="H113" i="2"/>
  <c r="G113" i="2"/>
  <c r="F113" i="2"/>
  <c r="E113" i="2"/>
  <c r="I111" i="2"/>
  <c r="H111" i="2"/>
  <c r="G111" i="2"/>
  <c r="F111" i="2"/>
  <c r="E111" i="2"/>
  <c r="J111" i="2" s="1"/>
  <c r="I110" i="2"/>
  <c r="H110" i="2"/>
  <c r="G110" i="2"/>
  <c r="F110" i="2"/>
  <c r="E110" i="2"/>
  <c r="J110" i="2" s="1"/>
  <c r="I109" i="2"/>
  <c r="H109" i="2"/>
  <c r="G109" i="2"/>
  <c r="F109" i="2"/>
  <c r="E109" i="2"/>
  <c r="J109" i="2" s="1"/>
  <c r="I108" i="2"/>
  <c r="H108" i="2"/>
  <c r="G108" i="2"/>
  <c r="F108" i="2"/>
  <c r="E108" i="2"/>
  <c r="J108" i="2" s="1"/>
  <c r="I106" i="2"/>
  <c r="H106" i="2"/>
  <c r="G106" i="2"/>
  <c r="F106" i="2"/>
  <c r="E106" i="2"/>
  <c r="I105" i="2"/>
  <c r="H105" i="2"/>
  <c r="G105" i="2"/>
  <c r="F105" i="2"/>
  <c r="E105" i="2"/>
  <c r="I104" i="2"/>
  <c r="H104" i="2"/>
  <c r="G104" i="2"/>
  <c r="F104" i="2"/>
  <c r="E104" i="2"/>
  <c r="I103" i="2"/>
  <c r="H103" i="2"/>
  <c r="G103" i="2"/>
  <c r="F103" i="2"/>
  <c r="E103" i="2"/>
  <c r="I101" i="2"/>
  <c r="H101" i="2"/>
  <c r="G101" i="2"/>
  <c r="F101" i="2"/>
  <c r="E101" i="2"/>
  <c r="J101" i="2" s="1"/>
  <c r="I100" i="2"/>
  <c r="H100" i="2"/>
  <c r="G100" i="2"/>
  <c r="F100" i="2"/>
  <c r="E100" i="2"/>
  <c r="J100" i="2" s="1"/>
  <c r="I99" i="2"/>
  <c r="H99" i="2"/>
  <c r="G99" i="2"/>
  <c r="F99" i="2"/>
  <c r="E99" i="2"/>
  <c r="J99" i="2" s="1"/>
  <c r="I98" i="2"/>
  <c r="H98" i="2"/>
  <c r="G98" i="2"/>
  <c r="F98" i="2"/>
  <c r="E98" i="2"/>
  <c r="J98" i="2" s="1"/>
  <c r="I96" i="2"/>
  <c r="H96" i="2"/>
  <c r="G96" i="2"/>
  <c r="F96" i="2"/>
  <c r="E96" i="2"/>
  <c r="I95" i="2"/>
  <c r="H95" i="2"/>
  <c r="G95" i="2"/>
  <c r="F95" i="2"/>
  <c r="E95" i="2"/>
  <c r="I94" i="2"/>
  <c r="H94" i="2"/>
  <c r="G94" i="2"/>
  <c r="F94" i="2"/>
  <c r="E94" i="2"/>
  <c r="I93" i="2"/>
  <c r="H93" i="2"/>
  <c r="G93" i="2"/>
  <c r="F93" i="2"/>
  <c r="E93" i="2"/>
  <c r="I91" i="2"/>
  <c r="H91" i="2"/>
  <c r="G91" i="2"/>
  <c r="F91" i="2"/>
  <c r="E91" i="2"/>
  <c r="I90" i="2"/>
  <c r="H90" i="2"/>
  <c r="G90" i="2"/>
  <c r="F90" i="2"/>
  <c r="E90" i="2"/>
  <c r="I89" i="2"/>
  <c r="H89" i="2"/>
  <c r="G89" i="2"/>
  <c r="F89" i="2"/>
  <c r="E89" i="2"/>
  <c r="I88" i="2"/>
  <c r="H88" i="2"/>
  <c r="G88" i="2"/>
  <c r="F88" i="2"/>
  <c r="E88" i="2"/>
  <c r="I86" i="2"/>
  <c r="H86" i="2"/>
  <c r="G86" i="2"/>
  <c r="F86" i="2"/>
  <c r="E86" i="2"/>
  <c r="I85" i="2"/>
  <c r="H85" i="2"/>
  <c r="G85" i="2"/>
  <c r="F85" i="2"/>
  <c r="E85" i="2"/>
  <c r="I84" i="2"/>
  <c r="H84" i="2"/>
  <c r="G84" i="2"/>
  <c r="F84" i="2"/>
  <c r="E84" i="2"/>
  <c r="I83" i="2"/>
  <c r="H83" i="2"/>
  <c r="G83" i="2"/>
  <c r="F83" i="2"/>
  <c r="E83" i="2"/>
  <c r="I81" i="2"/>
  <c r="H81" i="2"/>
  <c r="G81" i="2"/>
  <c r="F81" i="2"/>
  <c r="E81" i="2"/>
  <c r="I80" i="2"/>
  <c r="H80" i="2"/>
  <c r="G80" i="2"/>
  <c r="F80" i="2"/>
  <c r="E80" i="2"/>
  <c r="I79" i="2"/>
  <c r="H79" i="2"/>
  <c r="G79" i="2"/>
  <c r="F79" i="2"/>
  <c r="E79" i="2"/>
  <c r="I78" i="2"/>
  <c r="H78" i="2"/>
  <c r="G78" i="2"/>
  <c r="F78" i="2"/>
  <c r="E78" i="2"/>
  <c r="I76" i="2"/>
  <c r="H76" i="2"/>
  <c r="G76" i="2"/>
  <c r="F76" i="2"/>
  <c r="E76" i="2"/>
  <c r="I75" i="2"/>
  <c r="H75" i="2"/>
  <c r="G75" i="2"/>
  <c r="F75" i="2"/>
  <c r="E75" i="2"/>
  <c r="I74" i="2"/>
  <c r="H74" i="2"/>
  <c r="G74" i="2"/>
  <c r="F74" i="2"/>
  <c r="E74" i="2"/>
  <c r="I73" i="2"/>
  <c r="H73" i="2"/>
  <c r="G73" i="2"/>
  <c r="F73" i="2"/>
  <c r="E73" i="2"/>
  <c r="I71" i="2"/>
  <c r="H71" i="2"/>
  <c r="G71" i="2"/>
  <c r="F71" i="2"/>
  <c r="E71" i="2"/>
  <c r="I70" i="2"/>
  <c r="H70" i="2"/>
  <c r="G70" i="2"/>
  <c r="F70" i="2"/>
  <c r="E70" i="2"/>
  <c r="I69" i="2"/>
  <c r="H69" i="2"/>
  <c r="G69" i="2"/>
  <c r="F69" i="2"/>
  <c r="E69" i="2"/>
  <c r="I68" i="2"/>
  <c r="H68" i="2"/>
  <c r="G68" i="2"/>
  <c r="F68" i="2"/>
  <c r="E68" i="2"/>
  <c r="I66" i="2"/>
  <c r="H66" i="2"/>
  <c r="G66" i="2"/>
  <c r="F66" i="2"/>
  <c r="E66" i="2"/>
  <c r="I65" i="2"/>
  <c r="H65" i="2"/>
  <c r="G65" i="2"/>
  <c r="F65" i="2"/>
  <c r="E65" i="2"/>
  <c r="I64" i="2"/>
  <c r="H64" i="2"/>
  <c r="G64" i="2"/>
  <c r="F64" i="2"/>
  <c r="E64" i="2"/>
  <c r="I63" i="2"/>
  <c r="H63" i="2"/>
  <c r="G63" i="2"/>
  <c r="F63" i="2"/>
  <c r="E63" i="2"/>
  <c r="I61" i="2"/>
  <c r="H61" i="2"/>
  <c r="G61" i="2"/>
  <c r="F61" i="2"/>
  <c r="E61" i="2"/>
  <c r="I60" i="2"/>
  <c r="H60" i="2"/>
  <c r="G60" i="2"/>
  <c r="F60" i="2"/>
  <c r="E60" i="2"/>
  <c r="I59" i="2"/>
  <c r="H59" i="2"/>
  <c r="G59" i="2"/>
  <c r="F59" i="2"/>
  <c r="E59" i="2"/>
  <c r="I58" i="2"/>
  <c r="H58" i="2"/>
  <c r="G58" i="2"/>
  <c r="F58" i="2"/>
  <c r="E58" i="2"/>
  <c r="I56" i="2"/>
  <c r="H56" i="2"/>
  <c r="G56" i="2"/>
  <c r="F56" i="2"/>
  <c r="E56" i="2"/>
  <c r="I55" i="2"/>
  <c r="H55" i="2"/>
  <c r="G55" i="2"/>
  <c r="F55" i="2"/>
  <c r="E55" i="2"/>
  <c r="I54" i="2"/>
  <c r="H54" i="2"/>
  <c r="G54" i="2"/>
  <c r="F54" i="2"/>
  <c r="E54" i="2"/>
  <c r="I53" i="2"/>
  <c r="H53" i="2"/>
  <c r="G53" i="2"/>
  <c r="F53" i="2"/>
  <c r="E53" i="2"/>
  <c r="I51" i="2"/>
  <c r="H51" i="2"/>
  <c r="G51" i="2"/>
  <c r="F51" i="2"/>
  <c r="E51" i="2"/>
  <c r="I50" i="2"/>
  <c r="H50" i="2"/>
  <c r="G50" i="2"/>
  <c r="F50" i="2"/>
  <c r="E50" i="2"/>
  <c r="I49" i="2"/>
  <c r="H49" i="2"/>
  <c r="G49" i="2"/>
  <c r="F49" i="2"/>
  <c r="E49" i="2"/>
  <c r="I48" i="2"/>
  <c r="H48" i="2"/>
  <c r="G48" i="2"/>
  <c r="F48" i="2"/>
  <c r="E48" i="2"/>
  <c r="I46" i="2"/>
  <c r="H46" i="2"/>
  <c r="G46" i="2"/>
  <c r="F46" i="2"/>
  <c r="E46" i="2"/>
  <c r="I45" i="2"/>
  <c r="H45" i="2"/>
  <c r="G45" i="2"/>
  <c r="F45" i="2"/>
  <c r="E45" i="2"/>
  <c r="I44" i="2"/>
  <c r="H44" i="2"/>
  <c r="G44" i="2"/>
  <c r="F44" i="2"/>
  <c r="E44" i="2"/>
  <c r="I43" i="2"/>
  <c r="H43" i="2"/>
  <c r="G43" i="2"/>
  <c r="F43" i="2"/>
  <c r="E43" i="2"/>
  <c r="I41" i="2"/>
  <c r="H41" i="2"/>
  <c r="G41" i="2"/>
  <c r="F41" i="2"/>
  <c r="E41" i="2"/>
  <c r="I40" i="2"/>
  <c r="H40" i="2"/>
  <c r="G40" i="2"/>
  <c r="F40" i="2"/>
  <c r="E40" i="2"/>
  <c r="I39" i="2"/>
  <c r="H39" i="2"/>
  <c r="G39" i="2"/>
  <c r="F39" i="2"/>
  <c r="E39" i="2"/>
  <c r="I38" i="2"/>
  <c r="H38" i="2"/>
  <c r="G38" i="2"/>
  <c r="F38" i="2"/>
  <c r="E38" i="2"/>
  <c r="I36" i="2"/>
  <c r="H36" i="2"/>
  <c r="G36" i="2"/>
  <c r="F36" i="2"/>
  <c r="E36" i="2"/>
  <c r="I35" i="2"/>
  <c r="H35" i="2"/>
  <c r="G35" i="2"/>
  <c r="F35" i="2"/>
  <c r="E35" i="2"/>
  <c r="I34" i="2"/>
  <c r="H34" i="2"/>
  <c r="G34" i="2"/>
  <c r="F34" i="2"/>
  <c r="E34" i="2"/>
  <c r="I33" i="2"/>
  <c r="H33" i="2"/>
  <c r="G33" i="2"/>
  <c r="F33" i="2"/>
  <c r="E33" i="2"/>
  <c r="I31" i="2"/>
  <c r="H31" i="2"/>
  <c r="G31" i="2"/>
  <c r="F31" i="2"/>
  <c r="E31" i="2"/>
  <c r="I30" i="2"/>
  <c r="H30" i="2"/>
  <c r="G30" i="2"/>
  <c r="F30" i="2"/>
  <c r="E30" i="2"/>
  <c r="I29" i="2"/>
  <c r="H29" i="2"/>
  <c r="G29" i="2"/>
  <c r="F29" i="2"/>
  <c r="E29" i="2"/>
  <c r="I28" i="2"/>
  <c r="H28" i="2"/>
  <c r="G28" i="2"/>
  <c r="F28" i="2"/>
  <c r="E28" i="2"/>
  <c r="I26" i="2"/>
  <c r="H26" i="2"/>
  <c r="G26" i="2"/>
  <c r="F26" i="2"/>
  <c r="E26" i="2"/>
  <c r="I25" i="2"/>
  <c r="H25" i="2"/>
  <c r="G25" i="2"/>
  <c r="F25" i="2"/>
  <c r="E25" i="2"/>
  <c r="I24" i="2"/>
  <c r="H24" i="2"/>
  <c r="G24" i="2"/>
  <c r="F24" i="2"/>
  <c r="E24" i="2"/>
  <c r="I23" i="2"/>
  <c r="H23" i="2"/>
  <c r="G23" i="2"/>
  <c r="F23" i="2"/>
  <c r="E23" i="2"/>
  <c r="I21" i="2"/>
  <c r="H21" i="2"/>
  <c r="G21" i="2"/>
  <c r="F21" i="2"/>
  <c r="E21" i="2"/>
  <c r="I20" i="2"/>
  <c r="H20" i="2"/>
  <c r="G20" i="2"/>
  <c r="F20" i="2"/>
  <c r="E20" i="2"/>
  <c r="I19" i="2"/>
  <c r="H19" i="2"/>
  <c r="G19" i="2"/>
  <c r="F19" i="2"/>
  <c r="E19" i="2"/>
  <c r="I18" i="2"/>
  <c r="H18" i="2"/>
  <c r="G18" i="2"/>
  <c r="F18" i="2"/>
  <c r="E18" i="2"/>
  <c r="I11" i="2"/>
  <c r="I10" i="2"/>
  <c r="I9" i="2"/>
  <c r="I8" i="2"/>
  <c r="H11" i="2"/>
  <c r="H10" i="2"/>
  <c r="H9" i="2"/>
  <c r="H8" i="2"/>
  <c r="G11" i="2"/>
  <c r="G10" i="2"/>
  <c r="G9" i="2"/>
  <c r="G8" i="2"/>
  <c r="F11" i="2"/>
  <c r="F10" i="2"/>
  <c r="F9" i="2"/>
  <c r="F8" i="2"/>
  <c r="E11" i="2"/>
  <c r="E10" i="2"/>
  <c r="E9" i="2"/>
  <c r="E8" i="2"/>
  <c r="H22" i="8" l="1"/>
  <c r="H24" i="8"/>
  <c r="H21" i="8"/>
  <c r="H25" i="8"/>
  <c r="H23" i="8"/>
  <c r="J11" i="2"/>
  <c r="J9" i="2"/>
  <c r="J8" i="2"/>
  <c r="J129" i="2"/>
  <c r="J114" i="2"/>
  <c r="Y41" i="9"/>
  <c r="J106" i="2"/>
  <c r="J121" i="2"/>
  <c r="J104" i="2"/>
  <c r="J119" i="2"/>
  <c r="J73" i="2"/>
  <c r="J86" i="2"/>
  <c r="J116" i="2"/>
  <c r="J131" i="2"/>
  <c r="J105" i="2"/>
  <c r="J120" i="2"/>
  <c r="J103" i="2"/>
  <c r="J118" i="2"/>
  <c r="J46" i="2"/>
  <c r="J115" i="2"/>
  <c r="J130" i="2"/>
  <c r="J113" i="2"/>
  <c r="J128" i="2"/>
  <c r="J96" i="2"/>
  <c r="J94" i="2"/>
  <c r="J93" i="2"/>
  <c r="J95" i="2"/>
  <c r="J80" i="2"/>
  <c r="J78" i="2"/>
  <c r="J79" i="2"/>
  <c r="J81" i="2"/>
  <c r="J89" i="2"/>
  <c r="J91" i="2"/>
  <c r="J88" i="2"/>
  <c r="J90" i="2"/>
  <c r="J84" i="2"/>
  <c r="J83" i="2"/>
  <c r="J85" i="2"/>
  <c r="J63" i="2"/>
  <c r="J65" i="2"/>
  <c r="J64" i="2"/>
  <c r="J66" i="2"/>
  <c r="J75" i="2"/>
  <c r="J74" i="2"/>
  <c r="J76" i="2"/>
  <c r="J69" i="2"/>
  <c r="J71" i="2"/>
  <c r="J68" i="2"/>
  <c r="J70" i="2"/>
  <c r="J58" i="2"/>
  <c r="J60" i="2"/>
  <c r="J59" i="2"/>
  <c r="J61" i="2"/>
  <c r="J55" i="2"/>
  <c r="J53" i="2"/>
  <c r="J54" i="2"/>
  <c r="J56" i="2"/>
  <c r="J40" i="2"/>
  <c r="J38" i="2"/>
  <c r="J39" i="2"/>
  <c r="J41" i="2"/>
  <c r="J34" i="2"/>
  <c r="J36" i="2"/>
  <c r="J33" i="2"/>
  <c r="J35" i="2"/>
  <c r="J44" i="2"/>
  <c r="J43" i="2"/>
  <c r="J45" i="2"/>
  <c r="J28" i="2"/>
  <c r="J30" i="2"/>
  <c r="J29" i="2"/>
  <c r="J31" i="2"/>
  <c r="J19" i="2"/>
  <c r="J21" i="2"/>
  <c r="J18" i="2"/>
  <c r="J20" i="2"/>
  <c r="J23" i="2"/>
  <c r="J25" i="2"/>
  <c r="J24" i="2"/>
  <c r="J26" i="2"/>
  <c r="J48" i="2"/>
  <c r="J49" i="2"/>
  <c r="J50" i="2"/>
  <c r="J51" i="2"/>
  <c r="J10" i="2"/>
  <c r="Y31" i="9" l="1"/>
  <c r="Y36" i="9"/>
  <c r="Y21" i="9"/>
  <c r="Y26" i="9"/>
  <c r="Y16" i="9"/>
  <c r="Y6" i="9"/>
  <c r="Y11" i="9"/>
  <c r="E133" i="4"/>
  <c r="I133" i="4" s="1"/>
  <c r="E134" i="4"/>
  <c r="I134" i="4" s="1"/>
  <c r="E135" i="4"/>
  <c r="I135" i="4" s="1"/>
  <c r="E132" i="4"/>
  <c r="I132" i="4" s="1"/>
  <c r="E123" i="4"/>
  <c r="E124" i="4"/>
  <c r="E125" i="4"/>
  <c r="E122" i="4"/>
  <c r="E113" i="4"/>
  <c r="I113" i="4" s="1"/>
  <c r="E114" i="4"/>
  <c r="I114" i="4" s="1"/>
  <c r="E115" i="4"/>
  <c r="E112" i="4"/>
  <c r="I112" i="4" s="1"/>
  <c r="E103" i="4"/>
  <c r="E104" i="4"/>
  <c r="E105" i="4"/>
  <c r="E102" i="4"/>
  <c r="E93" i="4"/>
  <c r="E94" i="4"/>
  <c r="E95" i="4"/>
  <c r="E92" i="4"/>
  <c r="E83" i="4"/>
  <c r="E84" i="4"/>
  <c r="E85" i="4"/>
  <c r="E82" i="4"/>
  <c r="E73" i="4"/>
  <c r="E74" i="4"/>
  <c r="E75" i="4"/>
  <c r="E72" i="4"/>
  <c r="E78" i="4"/>
  <c r="E79" i="4"/>
  <c r="E80" i="4"/>
  <c r="E77" i="4"/>
  <c r="E88" i="4"/>
  <c r="E89" i="4"/>
  <c r="E90" i="4"/>
  <c r="E87" i="4"/>
  <c r="E98" i="4"/>
  <c r="E99" i="4"/>
  <c r="E100" i="4"/>
  <c r="E97" i="4"/>
  <c r="E108" i="4"/>
  <c r="E109" i="4"/>
  <c r="E110" i="4"/>
  <c r="E107" i="4"/>
  <c r="E118" i="4"/>
  <c r="E119" i="4"/>
  <c r="E120" i="4"/>
  <c r="E117" i="4"/>
  <c r="E128" i="4"/>
  <c r="E129" i="4"/>
  <c r="E130" i="4"/>
  <c r="E127" i="4"/>
  <c r="E138" i="4"/>
  <c r="E139" i="4"/>
  <c r="E140" i="4"/>
  <c r="E137" i="4"/>
  <c r="Y128" i="2"/>
  <c r="Y127" i="2"/>
  <c r="Y123" i="2"/>
  <c r="Y122" i="2"/>
  <c r="Y118" i="2"/>
  <c r="Y117" i="2"/>
  <c r="Y113" i="2"/>
  <c r="Y112" i="2"/>
  <c r="Y108" i="2"/>
  <c r="Y107" i="2"/>
  <c r="Y103" i="2"/>
  <c r="Y102" i="2"/>
  <c r="Y98" i="2"/>
  <c r="Y97" i="2"/>
  <c r="Y93" i="2"/>
  <c r="Y92" i="2"/>
  <c r="Y88" i="2"/>
  <c r="Y87" i="2"/>
  <c r="Y83" i="2"/>
  <c r="Y82" i="2"/>
  <c r="Y78" i="2"/>
  <c r="Y77" i="2"/>
  <c r="Y73" i="2"/>
  <c r="Y72" i="2"/>
  <c r="Y68" i="2"/>
  <c r="Y67" i="2"/>
  <c r="Y63" i="2"/>
  <c r="Y62" i="2"/>
  <c r="Y58" i="2"/>
  <c r="Y57" i="2"/>
  <c r="Y53" i="2"/>
  <c r="Y52" i="2"/>
  <c r="Y48" i="2"/>
  <c r="Y47" i="2"/>
  <c r="Y43" i="2"/>
  <c r="Y42" i="2"/>
  <c r="Y38" i="2"/>
  <c r="Y37" i="2"/>
  <c r="Y33" i="2"/>
  <c r="Y32" i="2"/>
  <c r="Y28" i="2"/>
  <c r="Y27" i="2"/>
  <c r="Y23" i="2"/>
  <c r="Y22" i="2"/>
  <c r="Y18" i="2"/>
  <c r="Y17" i="2"/>
  <c r="Y8" i="2"/>
  <c r="R1" i="5"/>
  <c r="C41" i="9" l="1"/>
  <c r="C36" i="9"/>
  <c r="C31" i="9"/>
  <c r="C26" i="9"/>
  <c r="C21" i="9"/>
  <c r="C16" i="9"/>
  <c r="C11" i="9"/>
  <c r="C6" i="9"/>
  <c r="J132" i="4"/>
  <c r="K131" i="4" s="1"/>
  <c r="J131" i="4"/>
  <c r="J112" i="4"/>
  <c r="K111" i="4" s="1"/>
  <c r="J111" i="4"/>
  <c r="AB14" i="6"/>
  <c r="AB9" i="6"/>
  <c r="A18" i="6"/>
  <c r="B18" i="6"/>
  <c r="O18" i="6" s="1"/>
  <c r="B23" i="6"/>
  <c r="A23" i="6"/>
  <c r="B28" i="6"/>
  <c r="A28" i="6"/>
  <c r="B33" i="6"/>
  <c r="A33" i="6"/>
  <c r="B38" i="6"/>
  <c r="A38" i="6"/>
  <c r="B43" i="6"/>
  <c r="A43" i="6"/>
  <c r="B48" i="6"/>
  <c r="A48" i="6"/>
  <c r="B53" i="6"/>
  <c r="A53" i="6"/>
  <c r="B58" i="6"/>
  <c r="A58" i="6"/>
  <c r="B63" i="6"/>
  <c r="A63" i="6"/>
  <c r="B68" i="6"/>
  <c r="A68" i="6"/>
  <c r="B73" i="6"/>
  <c r="A73" i="6"/>
  <c r="B78" i="6"/>
  <c r="A78" i="6"/>
  <c r="A83" i="6"/>
  <c r="B83" i="6"/>
  <c r="B88" i="6"/>
  <c r="A88" i="6"/>
  <c r="B93" i="6"/>
  <c r="A93" i="6"/>
  <c r="B98" i="6"/>
  <c r="A98" i="6"/>
  <c r="B103" i="6"/>
  <c r="A103" i="6"/>
  <c r="A108" i="6"/>
  <c r="B108" i="6"/>
  <c r="B113" i="6"/>
  <c r="A113" i="6"/>
  <c r="B118" i="6"/>
  <c r="A118" i="6"/>
  <c r="B123" i="6"/>
  <c r="A123" i="6"/>
  <c r="A128" i="6"/>
  <c r="B128" i="6"/>
  <c r="B13" i="6"/>
  <c r="A13" i="6"/>
  <c r="B8" i="6"/>
  <c r="A8" i="6"/>
  <c r="AD1" i="6"/>
  <c r="D1" i="6"/>
  <c r="H1" i="8"/>
  <c r="D1" i="8"/>
  <c r="B127" i="2"/>
  <c r="B122" i="2"/>
  <c r="B117" i="2"/>
  <c r="B112" i="2"/>
  <c r="B107" i="2"/>
  <c r="B102" i="2"/>
  <c r="B97" i="2"/>
  <c r="B92" i="2"/>
  <c r="B87" i="2"/>
  <c r="B82" i="2"/>
  <c r="B77" i="2"/>
  <c r="B72" i="2"/>
  <c r="B67" i="2"/>
  <c r="B62" i="2"/>
  <c r="B57" i="2"/>
  <c r="B52" i="2"/>
  <c r="B47" i="2"/>
  <c r="B42" i="2"/>
  <c r="B37" i="2"/>
  <c r="B32" i="2"/>
  <c r="A127" i="2"/>
  <c r="A122" i="2"/>
  <c r="A117" i="2"/>
  <c r="A112" i="2"/>
  <c r="A107" i="2"/>
  <c r="A102" i="2"/>
  <c r="A97" i="2"/>
  <c r="A92" i="2"/>
  <c r="A87" i="2"/>
  <c r="A82" i="2"/>
  <c r="A77" i="2"/>
  <c r="A72" i="2"/>
  <c r="A67" i="2"/>
  <c r="A62" i="2"/>
  <c r="A57" i="2"/>
  <c r="A52" i="2"/>
  <c r="A47" i="2"/>
  <c r="A42" i="2"/>
  <c r="A37" i="2"/>
  <c r="A32" i="2"/>
  <c r="B27" i="2"/>
  <c r="A27" i="2"/>
  <c r="B22" i="2"/>
  <c r="A22" i="2"/>
  <c r="B17" i="2"/>
  <c r="A17" i="2"/>
  <c r="Z97" i="2"/>
  <c r="W132" i="4" l="1"/>
  <c r="U132" i="6"/>
  <c r="U130" i="6"/>
  <c r="O129" i="6"/>
  <c r="O132" i="6"/>
  <c r="O130" i="6"/>
  <c r="U131" i="6"/>
  <c r="U128" i="6"/>
  <c r="O131" i="6"/>
  <c r="V130" i="6"/>
  <c r="U129" i="6"/>
  <c r="O128" i="6"/>
  <c r="P128" i="2"/>
  <c r="P131" i="2"/>
  <c r="P127" i="2"/>
  <c r="P130" i="2"/>
  <c r="P129" i="2"/>
  <c r="P125" i="2"/>
  <c r="P124" i="2"/>
  <c r="P123" i="2"/>
  <c r="P126" i="2"/>
  <c r="P122" i="2"/>
  <c r="U127" i="6"/>
  <c r="U125" i="6"/>
  <c r="U123" i="6"/>
  <c r="O127" i="6"/>
  <c r="V127" i="6" s="1"/>
  <c r="O125" i="6"/>
  <c r="V125" i="6" s="1"/>
  <c r="O123" i="6"/>
  <c r="U126" i="6"/>
  <c r="U124" i="6"/>
  <c r="O126" i="6"/>
  <c r="V126" i="6" s="1"/>
  <c r="O124" i="6"/>
  <c r="V124" i="6" s="1"/>
  <c r="P120" i="2"/>
  <c r="P119" i="2"/>
  <c r="P118" i="2"/>
  <c r="P121" i="2"/>
  <c r="P117" i="2"/>
  <c r="U120" i="6"/>
  <c r="U119" i="6"/>
  <c r="U121" i="6"/>
  <c r="O120" i="6"/>
  <c r="V120" i="6" s="1"/>
  <c r="O119" i="6"/>
  <c r="V119" i="6" s="1"/>
  <c r="U118" i="6"/>
  <c r="U122" i="6"/>
  <c r="O121" i="6"/>
  <c r="O118" i="6"/>
  <c r="O122" i="6"/>
  <c r="P115" i="2"/>
  <c r="P114" i="2"/>
  <c r="P113" i="2"/>
  <c r="P116" i="2"/>
  <c r="P112" i="2"/>
  <c r="W112" i="4"/>
  <c r="O115" i="6"/>
  <c r="U117" i="6"/>
  <c r="U114" i="6"/>
  <c r="O117" i="6"/>
  <c r="U116" i="6"/>
  <c r="O114" i="6"/>
  <c r="V114" i="6" s="1"/>
  <c r="U113" i="6"/>
  <c r="O116" i="6"/>
  <c r="V116" i="6" s="1"/>
  <c r="U115" i="6"/>
  <c r="O113" i="6"/>
  <c r="P110" i="2"/>
  <c r="P109" i="2"/>
  <c r="P108" i="2"/>
  <c r="P111" i="2"/>
  <c r="P107" i="2"/>
  <c r="U111" i="6"/>
  <c r="U108" i="6"/>
  <c r="O111" i="6"/>
  <c r="U109" i="6"/>
  <c r="O108" i="6"/>
  <c r="U112" i="6"/>
  <c r="U110" i="6"/>
  <c r="O109" i="6"/>
  <c r="V109" i="6" s="1"/>
  <c r="O112" i="6"/>
  <c r="O110" i="6"/>
  <c r="V110" i="6" s="1"/>
  <c r="P105" i="2"/>
  <c r="P104" i="2"/>
  <c r="P103" i="2"/>
  <c r="P106" i="2"/>
  <c r="P102" i="2"/>
  <c r="U107" i="6"/>
  <c r="V107" i="6" s="1"/>
  <c r="U105" i="6"/>
  <c r="U103" i="6"/>
  <c r="O107" i="6"/>
  <c r="O105" i="6"/>
  <c r="V105" i="6" s="1"/>
  <c r="O103" i="6"/>
  <c r="U106" i="6"/>
  <c r="U104" i="6"/>
  <c r="O106" i="6"/>
  <c r="O104" i="6"/>
  <c r="V104" i="6" s="1"/>
  <c r="P98" i="2"/>
  <c r="P101" i="2"/>
  <c r="P97" i="2"/>
  <c r="P100" i="2"/>
  <c r="P99" i="2"/>
  <c r="U102" i="6"/>
  <c r="O101" i="6"/>
  <c r="V101" i="6" s="1"/>
  <c r="O98" i="6"/>
  <c r="O102" i="6"/>
  <c r="V99" i="6"/>
  <c r="U100" i="6"/>
  <c r="U99" i="6"/>
  <c r="U101" i="6"/>
  <c r="O100" i="6"/>
  <c r="V100" i="6" s="1"/>
  <c r="O99" i="6"/>
  <c r="U98" i="6"/>
  <c r="V98" i="6" s="1"/>
  <c r="O97" i="6"/>
  <c r="O95" i="6"/>
  <c r="O93" i="6"/>
  <c r="U96" i="6"/>
  <c r="U94" i="6"/>
  <c r="O96" i="6"/>
  <c r="O94" i="6"/>
  <c r="V94" i="6" s="1"/>
  <c r="U97" i="6"/>
  <c r="U95" i="6"/>
  <c r="U93" i="6"/>
  <c r="P95" i="2"/>
  <c r="P94" i="2"/>
  <c r="P93" i="2"/>
  <c r="P96" i="2"/>
  <c r="P92" i="2"/>
  <c r="P90" i="2"/>
  <c r="P89" i="2"/>
  <c r="P88" i="2"/>
  <c r="P91" i="2"/>
  <c r="P87" i="2"/>
  <c r="O92" i="6"/>
  <c r="O91" i="6"/>
  <c r="O90" i="6"/>
  <c r="V90" i="6" s="1"/>
  <c r="O89" i="6"/>
  <c r="U88" i="6"/>
  <c r="U92" i="6"/>
  <c r="U91" i="6"/>
  <c r="U90" i="6"/>
  <c r="U89" i="6"/>
  <c r="O88" i="6"/>
  <c r="P83" i="2"/>
  <c r="P86" i="2"/>
  <c r="P82" i="2"/>
  <c r="P85" i="2"/>
  <c r="P84" i="2"/>
  <c r="U85" i="6"/>
  <c r="U84" i="6"/>
  <c r="U86" i="6"/>
  <c r="O85" i="6"/>
  <c r="V85" i="6" s="1"/>
  <c r="O84" i="6"/>
  <c r="V84" i="6" s="1"/>
  <c r="U83" i="6"/>
  <c r="U87" i="6"/>
  <c r="O86" i="6"/>
  <c r="O83" i="6"/>
  <c r="O87" i="6"/>
  <c r="P81" i="2"/>
  <c r="P77" i="2"/>
  <c r="P80" i="2"/>
  <c r="P79" i="2"/>
  <c r="P78" i="2"/>
  <c r="O78" i="6"/>
  <c r="V78" i="6" s="1"/>
  <c r="U82" i="6"/>
  <c r="U81" i="6"/>
  <c r="U80" i="6"/>
  <c r="V80" i="6" s="1"/>
  <c r="O82" i="6"/>
  <c r="O81" i="6"/>
  <c r="O80" i="6"/>
  <c r="U79" i="6"/>
  <c r="O79" i="6"/>
  <c r="V79" i="6" s="1"/>
  <c r="U78" i="6"/>
  <c r="O77" i="6"/>
  <c r="U76" i="6"/>
  <c r="O74" i="6"/>
  <c r="O76" i="6"/>
  <c r="U75" i="6"/>
  <c r="O75" i="6"/>
  <c r="U73" i="6"/>
  <c r="U77" i="6"/>
  <c r="U74" i="6"/>
  <c r="O73" i="6"/>
  <c r="P75" i="2"/>
  <c r="P74" i="2"/>
  <c r="P73" i="2"/>
  <c r="P76" i="2"/>
  <c r="P72" i="2"/>
  <c r="U70" i="6"/>
  <c r="O69" i="6"/>
  <c r="U68" i="6"/>
  <c r="U71" i="6"/>
  <c r="O70" i="6"/>
  <c r="O68" i="6"/>
  <c r="V68" i="6" s="1"/>
  <c r="U72" i="6"/>
  <c r="O71" i="6"/>
  <c r="O72" i="6"/>
  <c r="U69" i="6"/>
  <c r="P70" i="2"/>
  <c r="P69" i="2"/>
  <c r="P68" i="2"/>
  <c r="P71" i="2"/>
  <c r="P67" i="2"/>
  <c r="U67" i="6"/>
  <c r="U65" i="6"/>
  <c r="U63" i="6"/>
  <c r="O67" i="6"/>
  <c r="O65" i="6"/>
  <c r="V65" i="6" s="1"/>
  <c r="O63" i="6"/>
  <c r="U66" i="6"/>
  <c r="U64" i="6"/>
  <c r="O66" i="6"/>
  <c r="V66" i="6" s="1"/>
  <c r="O64" i="6"/>
  <c r="P63" i="2"/>
  <c r="P66" i="2"/>
  <c r="P62" i="2"/>
  <c r="P65" i="2"/>
  <c r="P64" i="2"/>
  <c r="P58" i="2"/>
  <c r="P61" i="2"/>
  <c r="P57" i="2"/>
  <c r="P60" i="2"/>
  <c r="P59" i="2"/>
  <c r="U61" i="6"/>
  <c r="U58" i="6"/>
  <c r="O61" i="6"/>
  <c r="V61" i="6" s="1"/>
  <c r="U59" i="6"/>
  <c r="O58" i="6"/>
  <c r="U62" i="6"/>
  <c r="U60" i="6"/>
  <c r="O59" i="6"/>
  <c r="V59" i="6" s="1"/>
  <c r="O62" i="6"/>
  <c r="O60" i="6"/>
  <c r="V60" i="6" s="1"/>
  <c r="U56" i="6"/>
  <c r="U54" i="6"/>
  <c r="O53" i="6"/>
  <c r="O56" i="6"/>
  <c r="V56" i="6" s="1"/>
  <c r="O54" i="6"/>
  <c r="U57" i="6"/>
  <c r="U55" i="6"/>
  <c r="O57" i="6"/>
  <c r="O55" i="6"/>
  <c r="U53" i="6"/>
  <c r="V53" i="6" s="1"/>
  <c r="P55" i="2"/>
  <c r="P54" i="2"/>
  <c r="P53" i="2"/>
  <c r="P56" i="2"/>
  <c r="P52" i="2"/>
  <c r="O52" i="6"/>
  <c r="U50" i="6"/>
  <c r="U49" i="6"/>
  <c r="O48" i="6"/>
  <c r="U51" i="6"/>
  <c r="O50" i="6"/>
  <c r="V50" i="6" s="1"/>
  <c r="O49" i="6"/>
  <c r="V49" i="6" s="1"/>
  <c r="O51" i="6"/>
  <c r="V51" i="6" s="1"/>
  <c r="U52" i="6"/>
  <c r="U48" i="6"/>
  <c r="P48" i="2"/>
  <c r="P51" i="2"/>
  <c r="P47" i="2"/>
  <c r="P50" i="2"/>
  <c r="P49" i="2"/>
  <c r="P45" i="2"/>
  <c r="P44" i="2"/>
  <c r="P43" i="2"/>
  <c r="P46" i="2"/>
  <c r="P42" i="2"/>
  <c r="O47" i="6"/>
  <c r="O45" i="6"/>
  <c r="V44" i="6"/>
  <c r="O43" i="6"/>
  <c r="U46" i="6"/>
  <c r="U44" i="6"/>
  <c r="O46" i="6"/>
  <c r="O44" i="6"/>
  <c r="U47" i="6"/>
  <c r="U45" i="6"/>
  <c r="U43" i="6"/>
  <c r="P40" i="2"/>
  <c r="P39" i="2"/>
  <c r="P38" i="2"/>
  <c r="P41" i="2"/>
  <c r="P37" i="2"/>
  <c r="O42" i="6"/>
  <c r="O38" i="6"/>
  <c r="U40" i="6"/>
  <c r="U39" i="6"/>
  <c r="U41" i="6"/>
  <c r="O40" i="6"/>
  <c r="V40" i="6" s="1"/>
  <c r="O39" i="6"/>
  <c r="V39" i="6" s="1"/>
  <c r="U42" i="6"/>
  <c r="O41" i="6"/>
  <c r="V41" i="6" s="1"/>
  <c r="U38" i="6"/>
  <c r="O20" i="6"/>
  <c r="O22" i="6"/>
  <c r="V22" i="6" s="1"/>
  <c r="U19" i="6"/>
  <c r="O21" i="6"/>
  <c r="O19" i="6"/>
  <c r="U18" i="6"/>
  <c r="U21" i="6"/>
  <c r="U22" i="6"/>
  <c r="U20" i="6"/>
  <c r="O27" i="6"/>
  <c r="U26" i="6"/>
  <c r="O26" i="6"/>
  <c r="U25" i="6"/>
  <c r="O25" i="6"/>
  <c r="V25" i="6" s="1"/>
  <c r="U23" i="6"/>
  <c r="U27" i="6"/>
  <c r="O23" i="6"/>
  <c r="U24" i="6"/>
  <c r="O24" i="6"/>
  <c r="V24" i="6" s="1"/>
  <c r="O30" i="6"/>
  <c r="V30" i="6" s="1"/>
  <c r="O28" i="6"/>
  <c r="O31" i="6"/>
  <c r="O32" i="6"/>
  <c r="U29" i="6"/>
  <c r="O29" i="6"/>
  <c r="U28" i="6"/>
  <c r="U32" i="6"/>
  <c r="U31" i="6"/>
  <c r="U30" i="6"/>
  <c r="O37" i="6"/>
  <c r="V37" i="6" s="1"/>
  <c r="U36" i="6"/>
  <c r="O36" i="6"/>
  <c r="U37" i="6"/>
  <c r="O33" i="6"/>
  <c r="U35" i="6"/>
  <c r="O35" i="6"/>
  <c r="V35" i="6" s="1"/>
  <c r="U34" i="6"/>
  <c r="U33" i="6"/>
  <c r="O34" i="6"/>
  <c r="V34" i="6" s="1"/>
  <c r="U13" i="6"/>
  <c r="O13" i="6"/>
  <c r="U14" i="6"/>
  <c r="O17" i="6"/>
  <c r="U17" i="6"/>
  <c r="U16" i="6"/>
  <c r="U15" i="6"/>
  <c r="O16" i="6"/>
  <c r="V16" i="6" s="1"/>
  <c r="O14" i="6"/>
  <c r="O15" i="6"/>
  <c r="U11" i="6"/>
  <c r="O8" i="6"/>
  <c r="U10" i="6"/>
  <c r="U9" i="6"/>
  <c r="U12" i="6"/>
  <c r="U8" i="6"/>
  <c r="O9" i="6"/>
  <c r="O10" i="6"/>
  <c r="O11" i="6"/>
  <c r="V11" i="6" s="1"/>
  <c r="O12" i="6"/>
  <c r="P33" i="2"/>
  <c r="P36" i="2"/>
  <c r="P32" i="2"/>
  <c r="P35" i="2"/>
  <c r="P34" i="2"/>
  <c r="P28" i="2"/>
  <c r="P31" i="2"/>
  <c r="P27" i="2"/>
  <c r="P30" i="2"/>
  <c r="P29" i="2"/>
  <c r="P23" i="2"/>
  <c r="P26" i="2"/>
  <c r="P22" i="2"/>
  <c r="P25" i="2"/>
  <c r="P24" i="2"/>
  <c r="P18" i="2"/>
  <c r="P21" i="2"/>
  <c r="P17" i="2"/>
  <c r="P20" i="2"/>
  <c r="P19" i="2"/>
  <c r="F16" i="8"/>
  <c r="F17" i="8"/>
  <c r="F15" i="8"/>
  <c r="K133" i="4"/>
  <c r="K132" i="4"/>
  <c r="K135" i="4"/>
  <c r="K134" i="4"/>
  <c r="K113" i="4"/>
  <c r="K114" i="4"/>
  <c r="K112" i="4"/>
  <c r="AC13" i="6"/>
  <c r="AC8" i="6"/>
  <c r="Z117" i="2"/>
  <c r="AA117" i="2" s="1"/>
  <c r="Z62" i="2"/>
  <c r="AA62" i="2" s="1"/>
  <c r="Z82" i="2"/>
  <c r="AA82" i="2" s="1"/>
  <c r="Z122" i="2"/>
  <c r="AA122" i="2" s="1"/>
  <c r="Z102" i="2"/>
  <c r="AA102" i="2" s="1"/>
  <c r="AA97" i="2"/>
  <c r="Z77" i="2"/>
  <c r="AA77" i="2" s="1"/>
  <c r="Z57" i="2"/>
  <c r="AA57" i="2" s="1"/>
  <c r="Z42" i="2"/>
  <c r="AA42" i="2" s="1"/>
  <c r="Z37" i="2"/>
  <c r="AA37" i="2" s="1"/>
  <c r="Z22" i="2"/>
  <c r="AA22" i="2" s="1"/>
  <c r="Z17" i="2"/>
  <c r="AA17" i="2" s="1"/>
  <c r="Z72" i="2"/>
  <c r="AA72" i="2" s="1"/>
  <c r="Z112" i="2"/>
  <c r="AA112" i="2" s="1"/>
  <c r="Z92" i="2"/>
  <c r="AA92" i="2" s="1"/>
  <c r="Z52" i="2"/>
  <c r="AA52" i="2" s="1"/>
  <c r="Z67" i="2"/>
  <c r="AA67" i="2" s="1"/>
  <c r="Z47" i="2"/>
  <c r="AA47" i="2" s="1"/>
  <c r="Z27" i="2"/>
  <c r="AA27" i="2" s="1"/>
  <c r="Z32" i="2"/>
  <c r="AA32" i="2" s="1"/>
  <c r="Z127" i="2"/>
  <c r="AA127" i="2" s="1"/>
  <c r="Z107" i="2"/>
  <c r="AA107" i="2" s="1"/>
  <c r="Z87" i="2"/>
  <c r="AA87" i="2" s="1"/>
  <c r="J5" i="11" l="1"/>
  <c r="AE3" i="6"/>
  <c r="V88" i="6"/>
  <c r="V92" i="6"/>
  <c r="V91" i="6"/>
  <c r="V89" i="6"/>
  <c r="V122" i="6"/>
  <c r="V121" i="6"/>
  <c r="V118" i="6"/>
  <c r="V36" i="6"/>
  <c r="V33" i="6"/>
  <c r="V112" i="6"/>
  <c r="V111" i="6"/>
  <c r="V108" i="6"/>
  <c r="V52" i="6"/>
  <c r="V48" i="6"/>
  <c r="X48" i="6" s="1"/>
  <c r="I13" i="11" s="1"/>
  <c r="V42" i="6"/>
  <c r="V38" i="6"/>
  <c r="X38" i="6" s="1"/>
  <c r="I11" i="11" s="1"/>
  <c r="V102" i="6"/>
  <c r="X98" i="6" s="1"/>
  <c r="I23" i="11" s="1"/>
  <c r="V117" i="6"/>
  <c r="V115" i="6"/>
  <c r="V113" i="6"/>
  <c r="V62" i="6"/>
  <c r="V58" i="6"/>
  <c r="X58" i="6" s="1"/>
  <c r="I15" i="11" s="1"/>
  <c r="V57" i="6"/>
  <c r="V55" i="6"/>
  <c r="V54" i="6"/>
  <c r="V82" i="6"/>
  <c r="V81" i="6"/>
  <c r="X78" i="6" s="1"/>
  <c r="I19" i="11" s="1"/>
  <c r="V17" i="6"/>
  <c r="V15" i="6"/>
  <c r="V14" i="6"/>
  <c r="V13" i="6"/>
  <c r="V87" i="6"/>
  <c r="V86" i="6"/>
  <c r="V83" i="6"/>
  <c r="V67" i="6"/>
  <c r="V64" i="6"/>
  <c r="V63" i="6"/>
  <c r="V27" i="6"/>
  <c r="V26" i="6"/>
  <c r="V23" i="6"/>
  <c r="V97" i="6"/>
  <c r="V96" i="6"/>
  <c r="V95" i="6"/>
  <c r="V93" i="6"/>
  <c r="V77" i="6"/>
  <c r="V76" i="6"/>
  <c r="V75" i="6"/>
  <c r="V74" i="6"/>
  <c r="V73" i="6"/>
  <c r="V32" i="6"/>
  <c r="V31" i="6"/>
  <c r="V29" i="6"/>
  <c r="V28" i="6"/>
  <c r="V123" i="6"/>
  <c r="X123" i="6" s="1"/>
  <c r="I28" i="11" s="1"/>
  <c r="V106" i="6"/>
  <c r="V103" i="6"/>
  <c r="X103" i="6" s="1"/>
  <c r="I24" i="11" s="1"/>
  <c r="V132" i="6"/>
  <c r="V131" i="6"/>
  <c r="V129" i="6"/>
  <c r="V128" i="6"/>
  <c r="V72" i="6"/>
  <c r="V71" i="6"/>
  <c r="V70" i="6"/>
  <c r="V69" i="6"/>
  <c r="V47" i="6"/>
  <c r="V46" i="6"/>
  <c r="V45" i="6"/>
  <c r="V43" i="6"/>
  <c r="V21" i="6"/>
  <c r="V20" i="6"/>
  <c r="V19" i="6"/>
  <c r="V18" i="6"/>
  <c r="V12" i="6"/>
  <c r="V10" i="6"/>
  <c r="V9" i="6"/>
  <c r="V8" i="6"/>
  <c r="H15" i="8"/>
  <c r="G15" i="8"/>
  <c r="G17" i="8"/>
  <c r="H17" i="8"/>
  <c r="G16" i="8"/>
  <c r="H16" i="8"/>
  <c r="L134" i="4"/>
  <c r="M134" i="4" s="1"/>
  <c r="L135" i="4"/>
  <c r="M135" i="4" s="1"/>
  <c r="O135" i="4" s="1"/>
  <c r="L132" i="4"/>
  <c r="M132" i="4" s="1"/>
  <c r="L131" i="4"/>
  <c r="M131" i="4" s="1"/>
  <c r="L133" i="4"/>
  <c r="M133" i="4" s="1"/>
  <c r="L113" i="4"/>
  <c r="M113" i="4" s="1"/>
  <c r="L114" i="4"/>
  <c r="M114" i="4" s="1"/>
  <c r="L112" i="4"/>
  <c r="M112" i="4" s="1"/>
  <c r="L111" i="4"/>
  <c r="M111" i="4" s="1"/>
  <c r="Q127" i="2"/>
  <c r="R129" i="2" s="1"/>
  <c r="Q122" i="2"/>
  <c r="R124" i="2" s="1"/>
  <c r="Q117" i="2"/>
  <c r="R119" i="2" s="1"/>
  <c r="Q112" i="2"/>
  <c r="R115" i="2" s="1"/>
  <c r="Q107" i="2"/>
  <c r="R107" i="2" s="1"/>
  <c r="Q102" i="2"/>
  <c r="R104" i="2" s="1"/>
  <c r="Q97" i="2"/>
  <c r="R99" i="2" s="1"/>
  <c r="Q92" i="2"/>
  <c r="R95" i="2" s="1"/>
  <c r="Q87" i="2"/>
  <c r="R88" i="2" s="1"/>
  <c r="Q82" i="2"/>
  <c r="R84" i="2" s="1"/>
  <c r="Q77" i="2"/>
  <c r="R79" i="2" s="1"/>
  <c r="Q72" i="2"/>
  <c r="R75" i="2" s="1"/>
  <c r="Q67" i="2"/>
  <c r="R67" i="2" s="1"/>
  <c r="Q62" i="2"/>
  <c r="R64" i="2" s="1"/>
  <c r="Q57" i="2"/>
  <c r="R59" i="2" s="1"/>
  <c r="Q52" i="2"/>
  <c r="R54" i="2" s="1"/>
  <c r="Q47" i="2"/>
  <c r="R50" i="2" s="1"/>
  <c r="Q42" i="2"/>
  <c r="R44" i="2" s="1"/>
  <c r="Q37" i="2"/>
  <c r="R39" i="2" s="1"/>
  <c r="Q32" i="2"/>
  <c r="R33" i="2" s="1"/>
  <c r="Q27" i="2"/>
  <c r="R27" i="2" s="1"/>
  <c r="Q22" i="2"/>
  <c r="R24" i="2" s="1"/>
  <c r="Q17" i="2"/>
  <c r="R19" i="2" s="1"/>
  <c r="AD33" i="6"/>
  <c r="X88" i="6" l="1"/>
  <c r="I21" i="11" s="1"/>
  <c r="AD118" i="6"/>
  <c r="AD88" i="6"/>
  <c r="X118" i="6"/>
  <c r="I27" i="11" s="1"/>
  <c r="X33" i="6"/>
  <c r="AE33" i="6" s="1"/>
  <c r="X108" i="6"/>
  <c r="I25" i="11" s="1"/>
  <c r="AD48" i="6"/>
  <c r="AE48" i="6" s="1"/>
  <c r="AD108" i="6"/>
  <c r="X18" i="6"/>
  <c r="AD98" i="6"/>
  <c r="AE98" i="6" s="1"/>
  <c r="AD38" i="6"/>
  <c r="AE38" i="6" s="1"/>
  <c r="X113" i="6"/>
  <c r="I26" i="11" s="1"/>
  <c r="AD58" i="6"/>
  <c r="AE58" i="6" s="1"/>
  <c r="AD113" i="6"/>
  <c r="AD53" i="6"/>
  <c r="AD138" i="6"/>
  <c r="AE138" i="6" s="1"/>
  <c r="J31" i="1" s="1"/>
  <c r="X53" i="6"/>
  <c r="I14" i="11" s="1"/>
  <c r="AD83" i="6"/>
  <c r="AD78" i="6"/>
  <c r="AE78" i="6" s="1"/>
  <c r="X13" i="6"/>
  <c r="I6" i="11" s="1"/>
  <c r="X83" i="6"/>
  <c r="I20" i="11" s="1"/>
  <c r="X63" i="6"/>
  <c r="I16" i="11" s="1"/>
  <c r="AD23" i="6"/>
  <c r="AD63" i="6"/>
  <c r="X23" i="6"/>
  <c r="I8" i="11" s="1"/>
  <c r="X93" i="6"/>
  <c r="I22" i="11" s="1"/>
  <c r="AD73" i="6"/>
  <c r="AD93" i="6"/>
  <c r="X73" i="6"/>
  <c r="I18" i="11" s="1"/>
  <c r="X28" i="6"/>
  <c r="I9" i="11" s="1"/>
  <c r="AD123" i="6"/>
  <c r="AE123" i="6" s="1"/>
  <c r="AD28" i="6"/>
  <c r="AD128" i="6"/>
  <c r="AD103" i="6"/>
  <c r="AE103" i="6" s="1"/>
  <c r="X128" i="6"/>
  <c r="I29" i="11" s="1"/>
  <c r="AD68" i="6"/>
  <c r="AD133" i="6"/>
  <c r="AE133" i="6" s="1"/>
  <c r="J30" i="1" s="1"/>
  <c r="AD148" i="6"/>
  <c r="AE148" i="6" s="1"/>
  <c r="J33" i="1" s="1"/>
  <c r="AD143" i="6"/>
  <c r="AE143" i="6" s="1"/>
  <c r="J32" i="1" s="1"/>
  <c r="X68" i="6"/>
  <c r="I17" i="11" s="1"/>
  <c r="X43" i="6"/>
  <c r="I12" i="11" s="1"/>
  <c r="AD18" i="6"/>
  <c r="AD43" i="6"/>
  <c r="X8" i="6"/>
  <c r="J34" i="1"/>
  <c r="R20" i="2"/>
  <c r="R18" i="2"/>
  <c r="R17" i="2"/>
  <c r="R127" i="2"/>
  <c r="R128" i="2"/>
  <c r="R130" i="2"/>
  <c r="R125" i="2"/>
  <c r="R123" i="2"/>
  <c r="R122" i="2"/>
  <c r="R117" i="2"/>
  <c r="R118" i="2"/>
  <c r="R120" i="2"/>
  <c r="R114" i="2"/>
  <c r="R112" i="2"/>
  <c r="R113" i="2"/>
  <c r="R110" i="2"/>
  <c r="R108" i="2"/>
  <c r="R109" i="2"/>
  <c r="R105" i="2"/>
  <c r="R103" i="2"/>
  <c r="R102" i="2"/>
  <c r="R97" i="2"/>
  <c r="R100" i="2"/>
  <c r="R98" i="2"/>
  <c r="R92" i="2"/>
  <c r="R94" i="2"/>
  <c r="R93" i="2"/>
  <c r="R87" i="2"/>
  <c r="R89" i="2"/>
  <c r="R90" i="2"/>
  <c r="R85" i="2"/>
  <c r="R82" i="2"/>
  <c r="R83" i="2"/>
  <c r="R77" i="2"/>
  <c r="R78" i="2"/>
  <c r="R80" i="2"/>
  <c r="R72" i="2"/>
  <c r="R74" i="2"/>
  <c r="R73" i="2"/>
  <c r="R70" i="2"/>
  <c r="R68" i="2"/>
  <c r="R69" i="2"/>
  <c r="R65" i="2"/>
  <c r="R62" i="2"/>
  <c r="R63" i="2"/>
  <c r="R57" i="2"/>
  <c r="R58" i="2"/>
  <c r="R60" i="2"/>
  <c r="R53" i="2"/>
  <c r="R55" i="2"/>
  <c r="R52" i="2"/>
  <c r="R49" i="2"/>
  <c r="R47" i="2"/>
  <c r="R48" i="2"/>
  <c r="R22" i="2"/>
  <c r="R23" i="2"/>
  <c r="R25" i="2"/>
  <c r="R42" i="2"/>
  <c r="R43" i="2"/>
  <c r="R45" i="2"/>
  <c r="R32" i="2"/>
  <c r="R35" i="2"/>
  <c r="R34" i="2"/>
  <c r="R40" i="2"/>
  <c r="R38" i="2"/>
  <c r="R37" i="2"/>
  <c r="R29" i="2"/>
  <c r="R28" i="2"/>
  <c r="R30" i="2"/>
  <c r="N131" i="4"/>
  <c r="N132" i="4"/>
  <c r="P135" i="4"/>
  <c r="Q135" i="4"/>
  <c r="S135" i="4" s="1"/>
  <c r="T135" i="4" s="1"/>
  <c r="U135" i="4" s="1"/>
  <c r="N112" i="4"/>
  <c r="O114" i="4" s="1"/>
  <c r="N111" i="4"/>
  <c r="AD13" i="6"/>
  <c r="AD8" i="6"/>
  <c r="AE88" i="6" l="1"/>
  <c r="AE118" i="6"/>
  <c r="I10" i="11"/>
  <c r="AE108" i="6"/>
  <c r="AE113" i="6"/>
  <c r="AE53" i="6"/>
  <c r="AE83" i="6"/>
  <c r="AE63" i="6"/>
  <c r="AE23" i="6"/>
  <c r="AE93" i="6"/>
  <c r="AE73" i="6"/>
  <c r="AE28" i="6"/>
  <c r="AE128" i="6"/>
  <c r="AE68" i="6"/>
  <c r="AE43" i="6"/>
  <c r="O113" i="4"/>
  <c r="W114" i="4"/>
  <c r="W113" i="4"/>
  <c r="W134" i="4"/>
  <c r="X131" i="4" s="1"/>
  <c r="W133" i="4"/>
  <c r="S20" i="2"/>
  <c r="T20" i="2" s="1"/>
  <c r="S19" i="2"/>
  <c r="T19" i="2" s="1"/>
  <c r="S18" i="2"/>
  <c r="T18" i="2" s="1"/>
  <c r="S17" i="2"/>
  <c r="T17" i="2" s="1"/>
  <c r="S130" i="2"/>
  <c r="T130" i="2" s="1"/>
  <c r="S129" i="2"/>
  <c r="T129" i="2" s="1"/>
  <c r="S128" i="2"/>
  <c r="T128" i="2" s="1"/>
  <c r="S127" i="2"/>
  <c r="T127" i="2" s="1"/>
  <c r="S125" i="2"/>
  <c r="T125" i="2" s="1"/>
  <c r="S124" i="2"/>
  <c r="T124" i="2" s="1"/>
  <c r="S123" i="2"/>
  <c r="T123" i="2" s="1"/>
  <c r="S122" i="2"/>
  <c r="T122" i="2" s="1"/>
  <c r="S120" i="2"/>
  <c r="T120" i="2" s="1"/>
  <c r="S119" i="2"/>
  <c r="T119" i="2" s="1"/>
  <c r="S118" i="2"/>
  <c r="T118" i="2" s="1"/>
  <c r="S117" i="2"/>
  <c r="T117" i="2" s="1"/>
  <c r="S115" i="2"/>
  <c r="T115" i="2" s="1"/>
  <c r="S114" i="2"/>
  <c r="T114" i="2" s="1"/>
  <c r="S113" i="2"/>
  <c r="T113" i="2" s="1"/>
  <c r="S112" i="2"/>
  <c r="T112" i="2" s="1"/>
  <c r="S110" i="2"/>
  <c r="T110" i="2" s="1"/>
  <c r="S109" i="2"/>
  <c r="T109" i="2" s="1"/>
  <c r="S108" i="2"/>
  <c r="T108" i="2" s="1"/>
  <c r="S107" i="2"/>
  <c r="T107" i="2" s="1"/>
  <c r="S105" i="2"/>
  <c r="T105" i="2" s="1"/>
  <c r="S104" i="2"/>
  <c r="T104" i="2" s="1"/>
  <c r="S103" i="2"/>
  <c r="T103" i="2" s="1"/>
  <c r="S102" i="2"/>
  <c r="T102" i="2" s="1"/>
  <c r="S100" i="2"/>
  <c r="T100" i="2" s="1"/>
  <c r="S99" i="2"/>
  <c r="T99" i="2" s="1"/>
  <c r="S98" i="2"/>
  <c r="T98" i="2" s="1"/>
  <c r="S97" i="2"/>
  <c r="T97" i="2" s="1"/>
  <c r="S95" i="2"/>
  <c r="T95" i="2" s="1"/>
  <c r="S94" i="2"/>
  <c r="T94" i="2" s="1"/>
  <c r="S93" i="2"/>
  <c r="T93" i="2" s="1"/>
  <c r="S92" i="2"/>
  <c r="T92" i="2" s="1"/>
  <c r="S90" i="2"/>
  <c r="T90" i="2" s="1"/>
  <c r="S89" i="2"/>
  <c r="T89" i="2" s="1"/>
  <c r="S87" i="2"/>
  <c r="T87" i="2" s="1"/>
  <c r="S88" i="2"/>
  <c r="T88" i="2" s="1"/>
  <c r="S85" i="2"/>
  <c r="T85" i="2" s="1"/>
  <c r="S84" i="2"/>
  <c r="T84" i="2" s="1"/>
  <c r="S83" i="2"/>
  <c r="T83" i="2" s="1"/>
  <c r="S82" i="2"/>
  <c r="T82" i="2" s="1"/>
  <c r="S80" i="2"/>
  <c r="T80" i="2" s="1"/>
  <c r="S79" i="2"/>
  <c r="T79" i="2" s="1"/>
  <c r="S78" i="2"/>
  <c r="T78" i="2" s="1"/>
  <c r="S77" i="2"/>
  <c r="T77" i="2" s="1"/>
  <c r="S75" i="2"/>
  <c r="T75" i="2" s="1"/>
  <c r="S74" i="2"/>
  <c r="T74" i="2" s="1"/>
  <c r="S73" i="2"/>
  <c r="T73" i="2" s="1"/>
  <c r="S72" i="2"/>
  <c r="T72" i="2" s="1"/>
  <c r="S70" i="2"/>
  <c r="T70" i="2" s="1"/>
  <c r="S69" i="2"/>
  <c r="T69" i="2" s="1"/>
  <c r="S68" i="2"/>
  <c r="T68" i="2" s="1"/>
  <c r="S67" i="2"/>
  <c r="T67" i="2" s="1"/>
  <c r="S65" i="2"/>
  <c r="T65" i="2" s="1"/>
  <c r="S64" i="2"/>
  <c r="T64" i="2" s="1"/>
  <c r="S63" i="2"/>
  <c r="T63" i="2" s="1"/>
  <c r="S62" i="2"/>
  <c r="T62" i="2" s="1"/>
  <c r="S60" i="2"/>
  <c r="T60" i="2" s="1"/>
  <c r="S59" i="2"/>
  <c r="T59" i="2" s="1"/>
  <c r="S58" i="2"/>
  <c r="T58" i="2" s="1"/>
  <c r="S57" i="2"/>
  <c r="T57" i="2" s="1"/>
  <c r="S55" i="2"/>
  <c r="T55" i="2" s="1"/>
  <c r="S54" i="2"/>
  <c r="T54" i="2" s="1"/>
  <c r="S53" i="2"/>
  <c r="T53" i="2" s="1"/>
  <c r="S52" i="2"/>
  <c r="T52" i="2" s="1"/>
  <c r="S50" i="2"/>
  <c r="T50" i="2" s="1"/>
  <c r="S49" i="2"/>
  <c r="T49" i="2" s="1"/>
  <c r="S48" i="2"/>
  <c r="T48" i="2" s="1"/>
  <c r="S47" i="2"/>
  <c r="T47" i="2" s="1"/>
  <c r="S25" i="2"/>
  <c r="T25" i="2" s="1"/>
  <c r="S24" i="2"/>
  <c r="T24" i="2" s="1"/>
  <c r="S23" i="2"/>
  <c r="T23" i="2" s="1"/>
  <c r="S22" i="2"/>
  <c r="T22" i="2" s="1"/>
  <c r="S45" i="2"/>
  <c r="T45" i="2" s="1"/>
  <c r="S44" i="2"/>
  <c r="T44" i="2" s="1"/>
  <c r="S43" i="2"/>
  <c r="T43" i="2" s="1"/>
  <c r="S42" i="2"/>
  <c r="T42" i="2" s="1"/>
  <c r="S35" i="2"/>
  <c r="T35" i="2" s="1"/>
  <c r="S34" i="2"/>
  <c r="T34" i="2" s="1"/>
  <c r="S33" i="2"/>
  <c r="T33" i="2" s="1"/>
  <c r="S32" i="2"/>
  <c r="T32" i="2" s="1"/>
  <c r="S40" i="2"/>
  <c r="T40" i="2" s="1"/>
  <c r="S39" i="2"/>
  <c r="T39" i="2" s="1"/>
  <c r="S38" i="2"/>
  <c r="T38" i="2" s="1"/>
  <c r="S37" i="2"/>
  <c r="T37" i="2" s="1"/>
  <c r="S30" i="2"/>
  <c r="T30" i="2" s="1"/>
  <c r="S29" i="2"/>
  <c r="T29" i="2" s="1"/>
  <c r="S28" i="2"/>
  <c r="T28" i="2" s="1"/>
  <c r="S27" i="2"/>
  <c r="T27" i="2" s="1"/>
  <c r="O132" i="4"/>
  <c r="O134" i="4"/>
  <c r="O133" i="4"/>
  <c r="O131" i="4"/>
  <c r="O111" i="4"/>
  <c r="O112" i="4"/>
  <c r="I5" i="11" l="1"/>
  <c r="X111" i="4"/>
  <c r="G26" i="11" s="1"/>
  <c r="P113" i="4"/>
  <c r="Q113" i="4" s="1"/>
  <c r="P111" i="4"/>
  <c r="Q111" i="4" s="1"/>
  <c r="U127" i="2"/>
  <c r="AB127" i="2" s="1"/>
  <c r="E29" i="11" s="1"/>
  <c r="U122" i="2"/>
  <c r="AB122" i="2" s="1"/>
  <c r="E28" i="11" s="1"/>
  <c r="U117" i="2"/>
  <c r="AB117" i="2" s="1"/>
  <c r="E27" i="11" s="1"/>
  <c r="U112" i="2"/>
  <c r="AB112" i="2" s="1"/>
  <c r="E26" i="11" s="1"/>
  <c r="U107" i="2"/>
  <c r="AB107" i="2" s="1"/>
  <c r="E25" i="11" s="1"/>
  <c r="U102" i="2"/>
  <c r="AB102" i="2" s="1"/>
  <c r="E24" i="11" s="1"/>
  <c r="U97" i="2"/>
  <c r="U57" i="2"/>
  <c r="U42" i="2"/>
  <c r="AB42" i="2" s="1"/>
  <c r="E12" i="11" s="1"/>
  <c r="J29" i="1"/>
  <c r="J28" i="1"/>
  <c r="J27" i="1"/>
  <c r="J26" i="1"/>
  <c r="J25" i="1"/>
  <c r="J24" i="1"/>
  <c r="J23" i="1"/>
  <c r="AE13" i="6"/>
  <c r="U37" i="2"/>
  <c r="AB37" i="2" s="1"/>
  <c r="E11" i="11" s="1"/>
  <c r="P131" i="4"/>
  <c r="Q131" i="4" s="1"/>
  <c r="P133" i="4"/>
  <c r="Q133" i="4" s="1"/>
  <c r="P134" i="4"/>
  <c r="Q134" i="4" s="1"/>
  <c r="S134" i="4" s="1"/>
  <c r="T134" i="4" s="1"/>
  <c r="U134" i="4" s="1"/>
  <c r="P132" i="4"/>
  <c r="Q132" i="4" s="1"/>
  <c r="P112" i="4"/>
  <c r="Q112" i="4" s="1"/>
  <c r="P114" i="4"/>
  <c r="Q114" i="4" s="1"/>
  <c r="U92" i="2"/>
  <c r="AB92" i="2" s="1"/>
  <c r="E22" i="11" s="1"/>
  <c r="U77" i="2"/>
  <c r="AB77" i="2" s="1"/>
  <c r="E19" i="11" s="1"/>
  <c r="U87" i="2"/>
  <c r="AB87" i="2" s="1"/>
  <c r="E21" i="11" s="1"/>
  <c r="U82" i="2"/>
  <c r="AB82" i="2" s="1"/>
  <c r="E20" i="11" s="1"/>
  <c r="U62" i="2"/>
  <c r="AB62" i="2" s="1"/>
  <c r="E16" i="11" s="1"/>
  <c r="U72" i="2"/>
  <c r="AB72" i="2" s="1"/>
  <c r="E18" i="11" s="1"/>
  <c r="U67" i="2"/>
  <c r="AB67" i="2" s="1"/>
  <c r="E17" i="11" s="1"/>
  <c r="U52" i="2"/>
  <c r="AB52" i="2" s="1"/>
  <c r="E14" i="11" s="1"/>
  <c r="U32" i="2"/>
  <c r="AB32" i="2" s="1"/>
  <c r="E10" i="11" s="1"/>
  <c r="U47" i="2"/>
  <c r="AB47" i="2" s="1"/>
  <c r="E13" i="11" s="1"/>
  <c r="U27" i="2"/>
  <c r="AB27" i="2" s="1"/>
  <c r="E9" i="11" s="1"/>
  <c r="U17" i="2"/>
  <c r="AB17" i="2" s="1"/>
  <c r="E7" i="11" s="1"/>
  <c r="U22" i="2"/>
  <c r="AB22" i="2" s="1"/>
  <c r="E8" i="11" s="1"/>
  <c r="AE8" i="6" l="1"/>
  <c r="J5" i="1" s="1"/>
  <c r="R111" i="4"/>
  <c r="W115" i="4" s="1"/>
  <c r="AB97" i="2"/>
  <c r="E23" i="11" s="1"/>
  <c r="AB57" i="2"/>
  <c r="E15" i="11" s="1"/>
  <c r="F29" i="1"/>
  <c r="F28" i="1"/>
  <c r="F27" i="1"/>
  <c r="F26" i="1"/>
  <c r="F25" i="1"/>
  <c r="F24" i="1"/>
  <c r="F12" i="1"/>
  <c r="J20" i="1"/>
  <c r="C203" i="6"/>
  <c r="J19" i="1"/>
  <c r="C198" i="6"/>
  <c r="J18" i="1"/>
  <c r="C193" i="6"/>
  <c r="C183" i="6"/>
  <c r="J17" i="1"/>
  <c r="C188" i="6"/>
  <c r="C178" i="6"/>
  <c r="C168" i="6"/>
  <c r="J12" i="1"/>
  <c r="J10" i="1"/>
  <c r="J9" i="1"/>
  <c r="J6" i="1"/>
  <c r="F11" i="1"/>
  <c r="R132" i="4"/>
  <c r="S132" i="4" s="1"/>
  <c r="R131" i="4"/>
  <c r="R112" i="4"/>
  <c r="S113" i="4" s="1"/>
  <c r="F22" i="1"/>
  <c r="F16" i="1"/>
  <c r="F13" i="1"/>
  <c r="F19" i="1"/>
  <c r="F21" i="1"/>
  <c r="F20" i="1"/>
  <c r="F18" i="1"/>
  <c r="F17" i="1"/>
  <c r="F14" i="1"/>
  <c r="F10" i="1"/>
  <c r="F9" i="1"/>
  <c r="F7" i="1"/>
  <c r="F8" i="1"/>
  <c r="J22" i="1"/>
  <c r="J16" i="1"/>
  <c r="J11" i="1"/>
  <c r="J21" i="1"/>
  <c r="J15" i="1"/>
  <c r="J14" i="1"/>
  <c r="J13" i="1"/>
  <c r="J8" i="1"/>
  <c r="I7" i="11" l="1"/>
  <c r="AE18" i="6"/>
  <c r="C88" i="6" s="1"/>
  <c r="W135" i="4"/>
  <c r="F23" i="1"/>
  <c r="F15" i="1"/>
  <c r="S133" i="4"/>
  <c r="S131" i="4"/>
  <c r="T132" i="4" s="1"/>
  <c r="U132" i="4" s="1"/>
  <c r="S111" i="4"/>
  <c r="S112" i="4"/>
  <c r="S114" i="4"/>
  <c r="B7" i="2"/>
  <c r="A7" i="2"/>
  <c r="Q1" i="2"/>
  <c r="D1" i="2"/>
  <c r="C118" i="6" l="1"/>
  <c r="C173" i="6"/>
  <c r="C33" i="6"/>
  <c r="C163" i="6"/>
  <c r="C48" i="6"/>
  <c r="C108" i="6"/>
  <c r="C38" i="6"/>
  <c r="C158" i="6"/>
  <c r="C113" i="6"/>
  <c r="C98" i="6"/>
  <c r="C138" i="6"/>
  <c r="C58" i="6"/>
  <c r="C78" i="6"/>
  <c r="C53" i="6"/>
  <c r="C93" i="6"/>
  <c r="C13" i="6"/>
  <c r="C63" i="6"/>
  <c r="C83" i="6"/>
  <c r="C73" i="6"/>
  <c r="C23" i="6"/>
  <c r="C123" i="6"/>
  <c r="C28" i="6"/>
  <c r="C153" i="6"/>
  <c r="C103" i="6"/>
  <c r="C143" i="6"/>
  <c r="C148" i="6"/>
  <c r="C128" i="6"/>
  <c r="C68" i="6"/>
  <c r="C133" i="6"/>
  <c r="C8" i="6"/>
  <c r="C43" i="6"/>
  <c r="C18" i="6"/>
  <c r="J7" i="1"/>
  <c r="T113" i="4"/>
  <c r="U113" i="4" s="1"/>
  <c r="T111" i="4"/>
  <c r="U111" i="4" s="1"/>
  <c r="N30" i="1"/>
  <c r="G30" i="11"/>
  <c r="P7" i="2"/>
  <c r="P11" i="2"/>
  <c r="P8" i="2"/>
  <c r="P10" i="2"/>
  <c r="P9" i="2"/>
  <c r="T131" i="4"/>
  <c r="U131" i="4" s="1"/>
  <c r="T133" i="4"/>
  <c r="U133" i="4" s="1"/>
  <c r="T114" i="4"/>
  <c r="U114" i="4" s="1"/>
  <c r="T112" i="4"/>
  <c r="U112" i="4" s="1"/>
  <c r="B31" i="8" l="1"/>
  <c r="C31" i="8" s="1"/>
  <c r="B32" i="8"/>
  <c r="C32" i="8" s="1"/>
  <c r="B30" i="8"/>
  <c r="C30" i="8" s="1"/>
  <c r="V111" i="4"/>
  <c r="V131" i="4"/>
  <c r="V132" i="4"/>
  <c r="V112" i="4"/>
  <c r="Q7" i="2"/>
  <c r="R10" i="2" s="1"/>
  <c r="D31" i="8" l="1"/>
  <c r="D30" i="8"/>
  <c r="D32" i="8"/>
  <c r="R9" i="2"/>
  <c r="R8" i="2"/>
  <c r="R7" i="2"/>
  <c r="N26" i="1"/>
  <c r="A106" i="4"/>
  <c r="A101" i="4"/>
  <c r="A96" i="4"/>
  <c r="A91" i="4"/>
  <c r="A86" i="4"/>
  <c r="A81" i="4"/>
  <c r="A76" i="4"/>
  <c r="A71" i="4"/>
  <c r="A66" i="4"/>
  <c r="A61" i="4"/>
  <c r="A56" i="4"/>
  <c r="A51" i="4"/>
  <c r="A46" i="4"/>
  <c r="A41" i="4"/>
  <c r="A36" i="4"/>
  <c r="A31" i="4"/>
  <c r="A26" i="4"/>
  <c r="A21" i="4"/>
  <c r="A16" i="4"/>
  <c r="A11" i="4"/>
  <c r="A6" i="4"/>
  <c r="B106" i="4"/>
  <c r="B101" i="4"/>
  <c r="B96" i="4"/>
  <c r="B91" i="4"/>
  <c r="B86" i="4"/>
  <c r="B81" i="4"/>
  <c r="B76" i="4"/>
  <c r="B71" i="4"/>
  <c r="B66" i="4"/>
  <c r="B61" i="4"/>
  <c r="B56" i="4"/>
  <c r="B51" i="4"/>
  <c r="B46" i="4"/>
  <c r="B41" i="4"/>
  <c r="B36" i="4"/>
  <c r="B31" i="4"/>
  <c r="B26" i="4"/>
  <c r="B21" i="4"/>
  <c r="B16" i="4"/>
  <c r="B11" i="4"/>
  <c r="B6" i="4"/>
  <c r="B7" i="3"/>
  <c r="X1" i="4"/>
  <c r="D1" i="4"/>
  <c r="I9" i="4" l="1"/>
  <c r="S10" i="2"/>
  <c r="T10" i="2" s="1"/>
  <c r="S9" i="2"/>
  <c r="T9" i="2" s="1"/>
  <c r="S8" i="2"/>
  <c r="T8" i="2" s="1"/>
  <c r="S7" i="2"/>
  <c r="T7" i="2" s="1"/>
  <c r="H10" i="3"/>
  <c r="H9" i="3"/>
  <c r="H7" i="3"/>
  <c r="H11" i="3"/>
  <c r="H8" i="3"/>
  <c r="I22" i="4"/>
  <c r="I25" i="4"/>
  <c r="I24" i="4"/>
  <c r="I23" i="4"/>
  <c r="I21" i="4"/>
  <c r="W21" i="4" s="1"/>
  <c r="I42" i="4"/>
  <c r="I41" i="4"/>
  <c r="W41" i="4" s="1"/>
  <c r="I45" i="4"/>
  <c r="I44" i="4"/>
  <c r="I43" i="4"/>
  <c r="I62" i="4"/>
  <c r="I63" i="4"/>
  <c r="I65" i="4"/>
  <c r="I64" i="4"/>
  <c r="I61" i="4"/>
  <c r="W61" i="4" s="1"/>
  <c r="I82" i="4"/>
  <c r="I84" i="4"/>
  <c r="I81" i="4"/>
  <c r="W81" i="4" s="1"/>
  <c r="I85" i="4"/>
  <c r="I83" i="4"/>
  <c r="I102" i="4"/>
  <c r="I105" i="4"/>
  <c r="I103" i="4"/>
  <c r="I101" i="4"/>
  <c r="W101" i="4" s="1"/>
  <c r="I104" i="4"/>
  <c r="I130" i="4"/>
  <c r="I126" i="4"/>
  <c r="I127" i="4"/>
  <c r="I129" i="4"/>
  <c r="I128" i="4"/>
  <c r="I10" i="4"/>
  <c r="I8" i="4"/>
  <c r="I6" i="4"/>
  <c r="I7" i="4"/>
  <c r="I30" i="4"/>
  <c r="I26" i="4"/>
  <c r="W26" i="4" s="1"/>
  <c r="I29" i="4"/>
  <c r="I28" i="4"/>
  <c r="I27" i="4"/>
  <c r="I50" i="4"/>
  <c r="I46" i="4"/>
  <c r="W46" i="4" s="1"/>
  <c r="I47" i="4"/>
  <c r="I49" i="4"/>
  <c r="I48" i="4"/>
  <c r="I70" i="4"/>
  <c r="I66" i="4"/>
  <c r="W66" i="4" s="1"/>
  <c r="I68" i="4"/>
  <c r="I67" i="4"/>
  <c r="I69" i="4"/>
  <c r="I90" i="4"/>
  <c r="I86" i="4"/>
  <c r="I89" i="4"/>
  <c r="I88" i="4"/>
  <c r="I87" i="4"/>
  <c r="I110" i="4"/>
  <c r="I106" i="4"/>
  <c r="W106" i="4" s="1"/>
  <c r="I109" i="4"/>
  <c r="I108" i="4"/>
  <c r="I107" i="4"/>
  <c r="I138" i="4"/>
  <c r="I140" i="4"/>
  <c r="I136" i="4"/>
  <c r="I137" i="4"/>
  <c r="I139" i="4"/>
  <c r="I14" i="4"/>
  <c r="I15" i="4"/>
  <c r="I11" i="4"/>
  <c r="W11" i="4" s="1"/>
  <c r="I13" i="4"/>
  <c r="I12" i="4"/>
  <c r="I34" i="4"/>
  <c r="I31" i="4"/>
  <c r="W31" i="4" s="1"/>
  <c r="I32" i="4"/>
  <c r="I35" i="4"/>
  <c r="I33" i="4"/>
  <c r="I54" i="4"/>
  <c r="I52" i="4"/>
  <c r="I53" i="4"/>
  <c r="I51" i="4"/>
  <c r="W51" i="4" s="1"/>
  <c r="I55" i="4"/>
  <c r="I74" i="4"/>
  <c r="I73" i="4"/>
  <c r="I75" i="4"/>
  <c r="I72" i="4"/>
  <c r="I71" i="4"/>
  <c r="W71" i="4" s="1"/>
  <c r="I94" i="4"/>
  <c r="I95" i="4"/>
  <c r="I93" i="4"/>
  <c r="I92" i="4"/>
  <c r="I91" i="4"/>
  <c r="W91" i="4" s="1"/>
  <c r="I118" i="4"/>
  <c r="I120" i="4"/>
  <c r="I119" i="4"/>
  <c r="I117" i="4"/>
  <c r="I116" i="4"/>
  <c r="I18" i="4"/>
  <c r="I20" i="4"/>
  <c r="I17" i="4"/>
  <c r="I16" i="4"/>
  <c r="W16" i="4" s="1"/>
  <c r="I19" i="4"/>
  <c r="I38" i="4"/>
  <c r="I36" i="4"/>
  <c r="W36" i="4" s="1"/>
  <c r="I39" i="4"/>
  <c r="I37" i="4"/>
  <c r="I40" i="4"/>
  <c r="I58" i="4"/>
  <c r="I57" i="4"/>
  <c r="I60" i="4"/>
  <c r="I59" i="4"/>
  <c r="I56" i="4"/>
  <c r="W56" i="4" s="1"/>
  <c r="I78" i="4"/>
  <c r="I79" i="4"/>
  <c r="I80" i="4"/>
  <c r="I77" i="4"/>
  <c r="I76" i="4"/>
  <c r="W76" i="4" s="1"/>
  <c r="I98" i="4"/>
  <c r="I100" i="4"/>
  <c r="I96" i="4"/>
  <c r="W96" i="4" s="1"/>
  <c r="I99" i="4"/>
  <c r="I97" i="4"/>
  <c r="I122" i="4"/>
  <c r="I125" i="4"/>
  <c r="I124" i="4"/>
  <c r="I123" i="4"/>
  <c r="I121" i="4"/>
  <c r="W126" i="4" l="1"/>
  <c r="W121" i="4"/>
  <c r="W116" i="4"/>
  <c r="W136" i="4"/>
  <c r="W86" i="4"/>
  <c r="M11" i="3"/>
  <c r="M10" i="3"/>
  <c r="I8" i="3"/>
  <c r="J7" i="3" s="1"/>
  <c r="M9" i="3"/>
  <c r="M8" i="3"/>
  <c r="J10" i="3"/>
  <c r="K10" i="3" s="1"/>
  <c r="L10" i="3"/>
  <c r="J11" i="3"/>
  <c r="K11" i="3" s="1"/>
  <c r="L11" i="3"/>
  <c r="M7" i="3"/>
  <c r="J137" i="4"/>
  <c r="K136" i="4" s="1"/>
  <c r="J136" i="4"/>
  <c r="J106" i="4"/>
  <c r="J107" i="4"/>
  <c r="K107" i="4" s="1"/>
  <c r="J96" i="4"/>
  <c r="J116" i="4"/>
  <c r="J127" i="4"/>
  <c r="K127" i="4" s="1"/>
  <c r="J126" i="4"/>
  <c r="J121" i="4"/>
  <c r="J122" i="4"/>
  <c r="K121" i="4" s="1"/>
  <c r="J117" i="4"/>
  <c r="K118" i="4" s="1"/>
  <c r="J101" i="4"/>
  <c r="J102" i="4"/>
  <c r="K102" i="4" s="1"/>
  <c r="J97" i="4"/>
  <c r="K96" i="4" s="1"/>
  <c r="J62" i="4"/>
  <c r="K61" i="4" s="1"/>
  <c r="J51" i="4"/>
  <c r="J86" i="4"/>
  <c r="J31" i="4"/>
  <c r="J32" i="4"/>
  <c r="K31" i="4" s="1"/>
  <c r="J77" i="4"/>
  <c r="K76" i="4" s="1"/>
  <c r="J76" i="4"/>
  <c r="J72" i="4"/>
  <c r="K72" i="4" s="1"/>
  <c r="J61" i="4"/>
  <c r="J42" i="4"/>
  <c r="K41" i="4" s="1"/>
  <c r="J41" i="4"/>
  <c r="J21" i="4"/>
  <c r="J22" i="4"/>
  <c r="K21" i="4" s="1"/>
  <c r="J37" i="4"/>
  <c r="K36" i="4" s="1"/>
  <c r="J36" i="4"/>
  <c r="J92" i="4"/>
  <c r="K91" i="4" s="1"/>
  <c r="J91" i="4"/>
  <c r="J82" i="4"/>
  <c r="K84" i="4" s="1"/>
  <c r="J57" i="4"/>
  <c r="K56" i="4" s="1"/>
  <c r="J11" i="4"/>
  <c r="J87" i="4"/>
  <c r="K86" i="4" s="1"/>
  <c r="J47" i="4"/>
  <c r="K48" i="4" s="1"/>
  <c r="J46" i="4"/>
  <c r="J66" i="4"/>
  <c r="J67" i="4"/>
  <c r="K70" i="4" s="1"/>
  <c r="J26" i="4"/>
  <c r="J56" i="4"/>
  <c r="J17" i="4"/>
  <c r="K16" i="4" s="1"/>
  <c r="J16" i="4"/>
  <c r="J71" i="4"/>
  <c r="J52" i="4"/>
  <c r="K51" i="4" s="1"/>
  <c r="J12" i="4"/>
  <c r="K15" i="4" s="1"/>
  <c r="J27" i="4"/>
  <c r="K26" i="4" s="1"/>
  <c r="J81" i="4"/>
  <c r="W6" i="4"/>
  <c r="J7" i="4"/>
  <c r="K10" i="4" s="1"/>
  <c r="J6" i="4"/>
  <c r="F6" i="1"/>
  <c r="U7" i="2"/>
  <c r="N7" i="3" l="1"/>
  <c r="O3" i="3" s="1"/>
  <c r="K110" i="4"/>
  <c r="K80" i="4"/>
  <c r="K125" i="4"/>
  <c r="W137" i="4"/>
  <c r="W127" i="4"/>
  <c r="W122" i="4"/>
  <c r="W117" i="4"/>
  <c r="W107" i="4"/>
  <c r="W102" i="4"/>
  <c r="W97" i="4"/>
  <c r="W98" i="4"/>
  <c r="W92" i="4"/>
  <c r="W87" i="4"/>
  <c r="W82" i="4"/>
  <c r="W77" i="4"/>
  <c r="W72" i="4"/>
  <c r="W67" i="4"/>
  <c r="W62" i="4"/>
  <c r="W57" i="4"/>
  <c r="W52" i="4"/>
  <c r="W48" i="4"/>
  <c r="W47" i="4"/>
  <c r="W42" i="4"/>
  <c r="W37" i="4"/>
  <c r="W32" i="4"/>
  <c r="W28" i="4"/>
  <c r="W27" i="4"/>
  <c r="W22" i="4"/>
  <c r="W17" i="4"/>
  <c r="J9" i="3"/>
  <c r="J8" i="3"/>
  <c r="K34" i="4"/>
  <c r="K109" i="4"/>
  <c r="K140" i="4"/>
  <c r="K139" i="4"/>
  <c r="K137" i="4"/>
  <c r="K138" i="4"/>
  <c r="K128" i="4"/>
  <c r="K129" i="4"/>
  <c r="K130" i="4"/>
  <c r="K126" i="4"/>
  <c r="K124" i="4"/>
  <c r="K123" i="4"/>
  <c r="K122" i="4"/>
  <c r="K120" i="4"/>
  <c r="K119" i="4"/>
  <c r="K117" i="4"/>
  <c r="K116" i="4"/>
  <c r="K108" i="4"/>
  <c r="K106" i="4"/>
  <c r="K105" i="4"/>
  <c r="K103" i="4"/>
  <c r="K104" i="4"/>
  <c r="K101" i="4"/>
  <c r="K100" i="4"/>
  <c r="K99" i="4"/>
  <c r="K98" i="4"/>
  <c r="K97" i="4"/>
  <c r="K95" i="4"/>
  <c r="K94" i="4"/>
  <c r="K93" i="4"/>
  <c r="K92" i="4"/>
  <c r="K79" i="4"/>
  <c r="K78" i="4"/>
  <c r="K77" i="4"/>
  <c r="K65" i="4"/>
  <c r="K64" i="4"/>
  <c r="K63" i="4"/>
  <c r="K62" i="4"/>
  <c r="K55" i="4"/>
  <c r="K54" i="4"/>
  <c r="K53" i="4"/>
  <c r="K52" i="4"/>
  <c r="K30" i="4"/>
  <c r="K29" i="4"/>
  <c r="K28" i="4"/>
  <c r="K27" i="4"/>
  <c r="K88" i="4"/>
  <c r="K45" i="4"/>
  <c r="K85" i="4"/>
  <c r="K11" i="4"/>
  <c r="K14" i="4"/>
  <c r="K57" i="4"/>
  <c r="K20" i="4"/>
  <c r="K71" i="4"/>
  <c r="K17" i="4"/>
  <c r="K44" i="4"/>
  <c r="K19" i="4"/>
  <c r="K18" i="4"/>
  <c r="K43" i="4"/>
  <c r="K35" i="4"/>
  <c r="K32" i="4"/>
  <c r="K47" i="4"/>
  <c r="K13" i="4"/>
  <c r="K74" i="4"/>
  <c r="K24" i="4"/>
  <c r="K33" i="4"/>
  <c r="K50" i="4"/>
  <c r="K75" i="4"/>
  <c r="K23" i="4"/>
  <c r="K12" i="4"/>
  <c r="K73" i="4"/>
  <c r="K81" i="4"/>
  <c r="K66" i="4"/>
  <c r="K68" i="4"/>
  <c r="K69" i="4"/>
  <c r="K38" i="4"/>
  <c r="K90" i="4"/>
  <c r="K39" i="4"/>
  <c r="K89" i="4"/>
  <c r="K82" i="4"/>
  <c r="K22" i="4"/>
  <c r="K58" i="4"/>
  <c r="K25" i="4"/>
  <c r="K83" i="4"/>
  <c r="K67" i="4"/>
  <c r="K87" i="4"/>
  <c r="K60" i="4"/>
  <c r="K49" i="4"/>
  <c r="K46" i="4"/>
  <c r="W12" i="4"/>
  <c r="K37" i="4"/>
  <c r="K42" i="4"/>
  <c r="K40" i="4"/>
  <c r="K59" i="4"/>
  <c r="W7" i="4"/>
  <c r="K9" i="4"/>
  <c r="K7" i="4"/>
  <c r="K6" i="4"/>
  <c r="K8" i="4"/>
  <c r="K7" i="3" l="1"/>
  <c r="L7" i="3" s="1"/>
  <c r="K8" i="3"/>
  <c r="L8" i="3" s="1"/>
  <c r="K9" i="3"/>
  <c r="L9" i="3" s="1"/>
  <c r="L103" i="4"/>
  <c r="M103" i="4" s="1"/>
  <c r="L128" i="4"/>
  <c r="M128" i="4" s="1"/>
  <c r="L110" i="4"/>
  <c r="M110" i="4" s="1"/>
  <c r="L64" i="4"/>
  <c r="M64" i="4" s="1"/>
  <c r="L55" i="4"/>
  <c r="M55" i="4" s="1"/>
  <c r="O55" i="4" s="1"/>
  <c r="Q55" i="4" s="1"/>
  <c r="S55" i="4" s="1"/>
  <c r="T55" i="4" s="1"/>
  <c r="U55" i="4" s="1"/>
  <c r="L65" i="4"/>
  <c r="M65" i="4" s="1"/>
  <c r="L140" i="4"/>
  <c r="M140" i="4" s="1"/>
  <c r="L138" i="4"/>
  <c r="M138" i="4" s="1"/>
  <c r="L139" i="4"/>
  <c r="M139" i="4" s="1"/>
  <c r="O139" i="4" s="1"/>
  <c r="L137" i="4"/>
  <c r="M137" i="4" s="1"/>
  <c r="L136" i="4"/>
  <c r="M136" i="4" s="1"/>
  <c r="L130" i="4"/>
  <c r="M130" i="4" s="1"/>
  <c r="L126" i="4"/>
  <c r="M126" i="4" s="1"/>
  <c r="L127" i="4"/>
  <c r="M127" i="4" s="1"/>
  <c r="L129" i="4"/>
  <c r="M129" i="4" s="1"/>
  <c r="L125" i="4"/>
  <c r="M125" i="4" s="1"/>
  <c r="L123" i="4"/>
  <c r="M123" i="4" s="1"/>
  <c r="L122" i="4"/>
  <c r="M122" i="4" s="1"/>
  <c r="L124" i="4"/>
  <c r="M124" i="4" s="1"/>
  <c r="L121" i="4"/>
  <c r="M121" i="4" s="1"/>
  <c r="L120" i="4"/>
  <c r="M120" i="4" s="1"/>
  <c r="L118" i="4"/>
  <c r="M118" i="4" s="1"/>
  <c r="L119" i="4"/>
  <c r="M119" i="4" s="1"/>
  <c r="L116" i="4"/>
  <c r="M116" i="4" s="1"/>
  <c r="L117" i="4"/>
  <c r="M117" i="4" s="1"/>
  <c r="L109" i="4"/>
  <c r="M109" i="4" s="1"/>
  <c r="L106" i="4"/>
  <c r="M106" i="4" s="1"/>
  <c r="L108" i="4"/>
  <c r="M108" i="4" s="1"/>
  <c r="L107" i="4"/>
  <c r="M107" i="4" s="1"/>
  <c r="L104" i="4"/>
  <c r="M104" i="4" s="1"/>
  <c r="L105" i="4"/>
  <c r="M105" i="4" s="1"/>
  <c r="L101" i="4"/>
  <c r="M101" i="4" s="1"/>
  <c r="L102" i="4"/>
  <c r="M102" i="4" s="1"/>
  <c r="L100" i="4"/>
  <c r="M100" i="4" s="1"/>
  <c r="L99" i="4"/>
  <c r="M99" i="4" s="1"/>
  <c r="L97" i="4"/>
  <c r="M97" i="4" s="1"/>
  <c r="L98" i="4"/>
  <c r="M98" i="4" s="1"/>
  <c r="L96" i="4"/>
  <c r="M96" i="4" s="1"/>
  <c r="L95" i="4"/>
  <c r="M95" i="4" s="1"/>
  <c r="L91" i="4"/>
  <c r="M91" i="4" s="1"/>
  <c r="L94" i="4"/>
  <c r="M94" i="4" s="1"/>
  <c r="L93" i="4"/>
  <c r="M93" i="4" s="1"/>
  <c r="L92" i="4"/>
  <c r="M92" i="4" s="1"/>
  <c r="L80" i="4"/>
  <c r="M80" i="4" s="1"/>
  <c r="L77" i="4"/>
  <c r="M77" i="4" s="1"/>
  <c r="L79" i="4"/>
  <c r="M79" i="4" s="1"/>
  <c r="L78" i="4"/>
  <c r="M78" i="4" s="1"/>
  <c r="L76" i="4"/>
  <c r="M76" i="4" s="1"/>
  <c r="L63" i="4"/>
  <c r="M63" i="4" s="1"/>
  <c r="L61" i="4"/>
  <c r="M61" i="4" s="1"/>
  <c r="L62" i="4"/>
  <c r="M62" i="4" s="1"/>
  <c r="L52" i="4"/>
  <c r="M52" i="4" s="1"/>
  <c r="L54" i="4"/>
  <c r="M54" i="4" s="1"/>
  <c r="L51" i="4"/>
  <c r="M51" i="4" s="1"/>
  <c r="L53" i="4"/>
  <c r="M53" i="4" s="1"/>
  <c r="L30" i="4"/>
  <c r="M30" i="4" s="1"/>
  <c r="L29" i="4"/>
  <c r="M29" i="4" s="1"/>
  <c r="O29" i="4" s="1"/>
  <c r="L28" i="4"/>
  <c r="M28" i="4" s="1"/>
  <c r="L27" i="4"/>
  <c r="M27" i="4" s="1"/>
  <c r="L26" i="4"/>
  <c r="M26" i="4" s="1"/>
  <c r="L18" i="4"/>
  <c r="M18" i="4" s="1"/>
  <c r="L12" i="4"/>
  <c r="M12" i="4" s="1"/>
  <c r="L16" i="4"/>
  <c r="M16" i="4" s="1"/>
  <c r="L20" i="4"/>
  <c r="M20" i="4" s="1"/>
  <c r="L46" i="4"/>
  <c r="M46" i="4" s="1"/>
  <c r="L25" i="4"/>
  <c r="M25" i="4" s="1"/>
  <c r="L56" i="4"/>
  <c r="M56" i="4" s="1"/>
  <c r="L19" i="4"/>
  <c r="M19" i="4" s="1"/>
  <c r="L36" i="4"/>
  <c r="M36" i="4" s="1"/>
  <c r="L68" i="4"/>
  <c r="M68" i="4" s="1"/>
  <c r="L17" i="4"/>
  <c r="M17" i="4" s="1"/>
  <c r="L42" i="4"/>
  <c r="M42" i="4" s="1"/>
  <c r="L88" i="4"/>
  <c r="M88" i="4" s="1"/>
  <c r="L15" i="4"/>
  <c r="M15" i="4" s="1"/>
  <c r="L75" i="4"/>
  <c r="M75" i="4" s="1"/>
  <c r="L74" i="4"/>
  <c r="M74" i="4" s="1"/>
  <c r="L34" i="4"/>
  <c r="M34" i="4" s="1"/>
  <c r="L32" i="4"/>
  <c r="M32" i="4" s="1"/>
  <c r="L90" i="4"/>
  <c r="M90" i="4" s="1"/>
  <c r="L35" i="4"/>
  <c r="M35" i="4" s="1"/>
  <c r="L33" i="4"/>
  <c r="M33" i="4" s="1"/>
  <c r="L23" i="4"/>
  <c r="M23" i="4" s="1"/>
  <c r="L73" i="4"/>
  <c r="M73" i="4" s="1"/>
  <c r="L11" i="4"/>
  <c r="M11" i="4" s="1"/>
  <c r="L45" i="4"/>
  <c r="M45" i="4" s="1"/>
  <c r="L14" i="4"/>
  <c r="M14" i="4" s="1"/>
  <c r="L24" i="4"/>
  <c r="M24" i="4" s="1"/>
  <c r="L72" i="4"/>
  <c r="M72" i="4" s="1"/>
  <c r="L13" i="4"/>
  <c r="M13" i="4" s="1"/>
  <c r="L40" i="4"/>
  <c r="M40" i="4" s="1"/>
  <c r="O40" i="4" s="1"/>
  <c r="Q40" i="4" s="1"/>
  <c r="S40" i="4" s="1"/>
  <c r="T40" i="4" s="1"/>
  <c r="U40" i="4" s="1"/>
  <c r="L83" i="4"/>
  <c r="M83" i="4" s="1"/>
  <c r="L41" i="4"/>
  <c r="M41" i="4" s="1"/>
  <c r="L31" i="4"/>
  <c r="M31" i="4" s="1"/>
  <c r="L71" i="4"/>
  <c r="M71" i="4" s="1"/>
  <c r="L66" i="4"/>
  <c r="M66" i="4" s="1"/>
  <c r="L57" i="4"/>
  <c r="M57" i="4" s="1"/>
  <c r="L59" i="4"/>
  <c r="M59" i="4" s="1"/>
  <c r="L37" i="4"/>
  <c r="M37" i="4" s="1"/>
  <c r="L49" i="4"/>
  <c r="M49" i="4" s="1"/>
  <c r="L39" i="4"/>
  <c r="M39" i="4" s="1"/>
  <c r="L47" i="4"/>
  <c r="M47" i="4" s="1"/>
  <c r="L69" i="4"/>
  <c r="M69" i="4" s="1"/>
  <c r="L81" i="4"/>
  <c r="M81" i="4" s="1"/>
  <c r="L67" i="4"/>
  <c r="M67" i="4" s="1"/>
  <c r="L44" i="4"/>
  <c r="M44" i="4" s="1"/>
  <c r="L21" i="4"/>
  <c r="M21" i="4" s="1"/>
  <c r="L86" i="4"/>
  <c r="M86" i="4" s="1"/>
  <c r="L70" i="4"/>
  <c r="M70" i="4" s="1"/>
  <c r="L22" i="4"/>
  <c r="M22" i="4" s="1"/>
  <c r="L43" i="4"/>
  <c r="M43" i="4" s="1"/>
  <c r="L60" i="4"/>
  <c r="M60" i="4" s="1"/>
  <c r="L87" i="4"/>
  <c r="M87" i="4" s="1"/>
  <c r="L58" i="4"/>
  <c r="M58" i="4" s="1"/>
  <c r="L82" i="4"/>
  <c r="M82" i="4" s="1"/>
  <c r="L89" i="4"/>
  <c r="M89" i="4" s="1"/>
  <c r="L50" i="4"/>
  <c r="M50" i="4" s="1"/>
  <c r="L38" i="4"/>
  <c r="M38" i="4" s="1"/>
  <c r="L85" i="4"/>
  <c r="M85" i="4" s="1"/>
  <c r="L48" i="4"/>
  <c r="M48" i="4" s="1"/>
  <c r="L84" i="4"/>
  <c r="M84" i="4" s="1"/>
  <c r="L6" i="4"/>
  <c r="M6" i="4" s="1"/>
  <c r="L8" i="4"/>
  <c r="M8" i="4" s="1"/>
  <c r="L9" i="4"/>
  <c r="M9" i="4" s="1"/>
  <c r="L10" i="4"/>
  <c r="M10" i="4" s="1"/>
  <c r="L7" i="4"/>
  <c r="M7" i="4" s="1"/>
  <c r="P55" i="4" l="1"/>
  <c r="P139" i="4"/>
  <c r="Q139" i="4"/>
  <c r="S139" i="4" s="1"/>
  <c r="T139" i="4" s="1"/>
  <c r="U139" i="4" s="1"/>
  <c r="N137" i="4"/>
  <c r="O140" i="4" s="1"/>
  <c r="N136" i="4"/>
  <c r="N127" i="4"/>
  <c r="O126" i="4" s="1"/>
  <c r="N126" i="4"/>
  <c r="N122" i="4"/>
  <c r="O121" i="4" s="1"/>
  <c r="N121" i="4"/>
  <c r="O120" i="4"/>
  <c r="N117" i="4"/>
  <c r="O119" i="4" s="1"/>
  <c r="N116" i="4"/>
  <c r="N107" i="4"/>
  <c r="N106" i="4"/>
  <c r="O105" i="4"/>
  <c r="N101" i="4"/>
  <c r="N102" i="4"/>
  <c r="O103" i="4" s="1"/>
  <c r="N97" i="4"/>
  <c r="N96" i="4"/>
  <c r="N91" i="4"/>
  <c r="N92" i="4"/>
  <c r="O92" i="4" s="1"/>
  <c r="N76" i="4"/>
  <c r="N77" i="4"/>
  <c r="O79" i="4" s="1"/>
  <c r="N62" i="4"/>
  <c r="O62" i="4" s="1"/>
  <c r="N61" i="4"/>
  <c r="N52" i="4"/>
  <c r="O52" i="4" s="1"/>
  <c r="N51" i="4"/>
  <c r="N26" i="4"/>
  <c r="Q29" i="4"/>
  <c r="S29" i="4" s="1"/>
  <c r="T29" i="4" s="1"/>
  <c r="U29" i="4" s="1"/>
  <c r="P29" i="4"/>
  <c r="N27" i="4"/>
  <c r="O27" i="4" s="1"/>
  <c r="N72" i="4"/>
  <c r="O72" i="4" s="1"/>
  <c r="N16" i="4"/>
  <c r="N42" i="4"/>
  <c r="O42" i="4" s="1"/>
  <c r="N31" i="4"/>
  <c r="N17" i="4"/>
  <c r="O20" i="4" s="1"/>
  <c r="N71" i="4"/>
  <c r="N12" i="4"/>
  <c r="O13" i="4" s="1"/>
  <c r="P40" i="4"/>
  <c r="N57" i="4"/>
  <c r="O57" i="4" s="1"/>
  <c r="N32" i="4"/>
  <c r="O32" i="4" s="1"/>
  <c r="N36" i="4"/>
  <c r="N11" i="4"/>
  <c r="N56" i="4"/>
  <c r="N37" i="4"/>
  <c r="O71" i="4"/>
  <c r="N87" i="4"/>
  <c r="O89" i="4" s="1"/>
  <c r="N86" i="4"/>
  <c r="N81" i="4"/>
  <c r="N46" i="4"/>
  <c r="N41" i="4"/>
  <c r="N21" i="4"/>
  <c r="N22" i="4"/>
  <c r="O21" i="4" s="1"/>
  <c r="O65" i="4"/>
  <c r="N67" i="4"/>
  <c r="O70" i="4" s="1"/>
  <c r="N66" i="4"/>
  <c r="N47" i="4"/>
  <c r="O46" i="4" s="1"/>
  <c r="N82" i="4"/>
  <c r="O83" i="4" s="1"/>
  <c r="N7" i="4"/>
  <c r="O6" i="4" s="1"/>
  <c r="N6" i="4"/>
  <c r="O74" i="4" l="1"/>
  <c r="O19" i="4"/>
  <c r="O75" i="4"/>
  <c r="W29" i="4"/>
  <c r="X26" i="4" s="1"/>
  <c r="O35" i="4"/>
  <c r="O90" i="4"/>
  <c r="W89" i="4"/>
  <c r="W88" i="4"/>
  <c r="W119" i="4"/>
  <c r="X116" i="4" s="1"/>
  <c r="W118" i="4"/>
  <c r="W34" i="4"/>
  <c r="W33" i="4"/>
  <c r="W109" i="4"/>
  <c r="W108" i="4"/>
  <c r="W49" i="4"/>
  <c r="W18" i="4"/>
  <c r="W39" i="4"/>
  <c r="X36" i="4" s="1"/>
  <c r="W38" i="4"/>
  <c r="W99" i="4"/>
  <c r="W58" i="4"/>
  <c r="W139" i="4"/>
  <c r="X136" i="4" s="1"/>
  <c r="W138" i="4"/>
  <c r="W53" i="4"/>
  <c r="W54" i="4"/>
  <c r="X51" i="4" s="1"/>
  <c r="O78" i="4"/>
  <c r="W79" i="4"/>
  <c r="W78" i="4"/>
  <c r="O81" i="4"/>
  <c r="W83" i="4"/>
  <c r="O63" i="4"/>
  <c r="W63" i="4"/>
  <c r="W23" i="4"/>
  <c r="W24" i="4"/>
  <c r="W93" i="4"/>
  <c r="O73" i="4"/>
  <c r="P72" i="4" s="1"/>
  <c r="Q72" i="4" s="1"/>
  <c r="W73" i="4"/>
  <c r="W124" i="4"/>
  <c r="W123" i="4"/>
  <c r="W104" i="4"/>
  <c r="W103" i="4"/>
  <c r="O102" i="4"/>
  <c r="W129" i="4"/>
  <c r="X126" i="4" s="1"/>
  <c r="W128" i="4"/>
  <c r="W68" i="4"/>
  <c r="W44" i="4"/>
  <c r="X41" i="4" s="1"/>
  <c r="W43" i="4"/>
  <c r="W8" i="4"/>
  <c r="W13" i="4"/>
  <c r="O138" i="4"/>
  <c r="O137" i="4"/>
  <c r="O136" i="4"/>
  <c r="O130" i="4"/>
  <c r="O127" i="4"/>
  <c r="O129" i="4"/>
  <c r="O128" i="4"/>
  <c r="O125" i="4"/>
  <c r="O123" i="4"/>
  <c r="O124" i="4"/>
  <c r="O122" i="4"/>
  <c r="O117" i="4"/>
  <c r="O118" i="4"/>
  <c r="O116" i="4"/>
  <c r="O108" i="4"/>
  <c r="O110" i="4"/>
  <c r="O109" i="4"/>
  <c r="O107" i="4"/>
  <c r="O106" i="4"/>
  <c r="O104" i="4"/>
  <c r="O101" i="4"/>
  <c r="O96" i="4"/>
  <c r="O100" i="4"/>
  <c r="O97" i="4"/>
  <c r="O99" i="4"/>
  <c r="O98" i="4"/>
  <c r="O95" i="4"/>
  <c r="O94" i="4"/>
  <c r="O91" i="4"/>
  <c r="O93" i="4"/>
  <c r="O88" i="4"/>
  <c r="O80" i="4"/>
  <c r="O77" i="4"/>
  <c r="O76" i="4"/>
  <c r="O68" i="4"/>
  <c r="O64" i="4"/>
  <c r="O61" i="4"/>
  <c r="O59" i="4"/>
  <c r="O56" i="4"/>
  <c r="O58" i="4"/>
  <c r="O53" i="4"/>
  <c r="O51" i="4"/>
  <c r="O54" i="4"/>
  <c r="O50" i="4"/>
  <c r="O45" i="4"/>
  <c r="O44" i="4"/>
  <c r="O43" i="4"/>
  <c r="O11" i="4"/>
  <c r="O16" i="4"/>
  <c r="O18" i="4"/>
  <c r="O30" i="4"/>
  <c r="O28" i="4"/>
  <c r="O26" i="4"/>
  <c r="O41" i="4"/>
  <c r="O60" i="4"/>
  <c r="O17" i="4"/>
  <c r="O12" i="4"/>
  <c r="O82" i="4"/>
  <c r="O15" i="4"/>
  <c r="O14" i="4"/>
  <c r="O84" i="4"/>
  <c r="P20" i="4"/>
  <c r="Q20" i="4" s="1"/>
  <c r="S20" i="4" s="1"/>
  <c r="T20" i="4" s="1"/>
  <c r="U20" i="4" s="1"/>
  <c r="O31" i="4"/>
  <c r="O33" i="4"/>
  <c r="O39" i="4"/>
  <c r="O85" i="4"/>
  <c r="O34" i="4"/>
  <c r="O49" i="4"/>
  <c r="O47" i="4"/>
  <c r="O48" i="4"/>
  <c r="O87" i="4"/>
  <c r="O86" i="4"/>
  <c r="P71" i="4"/>
  <c r="Q71" i="4" s="1"/>
  <c r="O66" i="4"/>
  <c r="O22" i="4"/>
  <c r="O25" i="4"/>
  <c r="O23" i="4"/>
  <c r="O24" i="4"/>
  <c r="O69" i="4"/>
  <c r="O37" i="4"/>
  <c r="O36" i="4"/>
  <c r="O38" i="4"/>
  <c r="O67" i="4"/>
  <c r="O9" i="4"/>
  <c r="O8" i="4"/>
  <c r="O7" i="4"/>
  <c r="O10" i="4"/>
  <c r="B12" i="3"/>
  <c r="B17" i="3"/>
  <c r="B22" i="3"/>
  <c r="B27" i="3"/>
  <c r="B32" i="3"/>
  <c r="B37" i="3"/>
  <c r="B42" i="3"/>
  <c r="B47" i="3"/>
  <c r="B52" i="3"/>
  <c r="B57" i="3"/>
  <c r="B62" i="3"/>
  <c r="B67" i="3"/>
  <c r="B72" i="3"/>
  <c r="B77" i="3"/>
  <c r="B82" i="3"/>
  <c r="B87" i="3"/>
  <c r="B92" i="3"/>
  <c r="B97" i="3"/>
  <c r="B102" i="3"/>
  <c r="B107" i="3"/>
  <c r="B112" i="3"/>
  <c r="B117" i="3"/>
  <c r="B122" i="3"/>
  <c r="B127" i="3"/>
  <c r="B132" i="3"/>
  <c r="B137" i="3"/>
  <c r="B142" i="3"/>
  <c r="B147" i="3"/>
  <c r="B152" i="3"/>
  <c r="A12" i="3"/>
  <c r="A17" i="3"/>
  <c r="A22" i="3"/>
  <c r="A27" i="3"/>
  <c r="A32" i="3"/>
  <c r="A37" i="3"/>
  <c r="A42" i="3"/>
  <c r="A47" i="3"/>
  <c r="A52" i="3"/>
  <c r="A57" i="3"/>
  <c r="A62" i="3"/>
  <c r="A67" i="3"/>
  <c r="A72" i="3"/>
  <c r="A77" i="3"/>
  <c r="A82" i="3"/>
  <c r="A87" i="3"/>
  <c r="A92" i="3"/>
  <c r="A97" i="3"/>
  <c r="A102" i="3"/>
  <c r="A107" i="3"/>
  <c r="A112" i="3"/>
  <c r="A117" i="3"/>
  <c r="A122" i="3"/>
  <c r="A127" i="3"/>
  <c r="A132" i="3"/>
  <c r="A137" i="3"/>
  <c r="A142" i="3"/>
  <c r="A147" i="3"/>
  <c r="A152" i="3"/>
  <c r="A7" i="3"/>
  <c r="B7" i="5"/>
  <c r="K7" i="5" s="1"/>
  <c r="B8" i="5"/>
  <c r="B9" i="5"/>
  <c r="B10" i="5"/>
  <c r="B11" i="5"/>
  <c r="B12" i="5"/>
  <c r="B13" i="5"/>
  <c r="B14" i="5"/>
  <c r="B15" i="5"/>
  <c r="B16" i="5"/>
  <c r="B17" i="5"/>
  <c r="B18" i="5"/>
  <c r="B19" i="5"/>
  <c r="B20" i="5"/>
  <c r="B21" i="5"/>
  <c r="B22" i="5"/>
  <c r="B23" i="5"/>
  <c r="B24" i="5"/>
  <c r="B25" i="5"/>
  <c r="B26" i="5"/>
  <c r="B27" i="5"/>
  <c r="B28" i="5"/>
  <c r="B29" i="5"/>
  <c r="B30" i="5"/>
  <c r="B6" i="5"/>
  <c r="K6" i="5" s="1"/>
  <c r="A7" i="5"/>
  <c r="A8" i="5"/>
  <c r="A9" i="5"/>
  <c r="A10" i="5"/>
  <c r="A11" i="5"/>
  <c r="A12" i="5"/>
  <c r="A13" i="5"/>
  <c r="A14" i="5"/>
  <c r="A15" i="5"/>
  <c r="A16" i="5"/>
  <c r="A17" i="5"/>
  <c r="A18" i="5"/>
  <c r="A19" i="5"/>
  <c r="A20" i="5"/>
  <c r="A21" i="5"/>
  <c r="A22" i="5"/>
  <c r="A23" i="5"/>
  <c r="A24" i="5"/>
  <c r="A25" i="5"/>
  <c r="A26" i="5"/>
  <c r="A27" i="5"/>
  <c r="A28" i="5"/>
  <c r="A29" i="5"/>
  <c r="A30" i="5"/>
  <c r="A6" i="5"/>
  <c r="N1" i="3"/>
  <c r="D1" i="3"/>
  <c r="P35" i="4" l="1"/>
  <c r="Q35" i="4" s="1"/>
  <c r="S35" i="4" s="1"/>
  <c r="T35" i="4" s="1"/>
  <c r="U35" i="4" s="1"/>
  <c r="P90" i="4"/>
  <c r="Q90" i="4" s="1"/>
  <c r="S90" i="4" s="1"/>
  <c r="T90" i="4" s="1"/>
  <c r="U90" i="4" s="1"/>
  <c r="P34" i="4"/>
  <c r="Q34" i="4" s="1"/>
  <c r="P97" i="4"/>
  <c r="Q97" i="4" s="1"/>
  <c r="P78" i="4"/>
  <c r="Q78" i="4" s="1"/>
  <c r="P81" i="4"/>
  <c r="Q81" i="4" s="1"/>
  <c r="P63" i="4"/>
  <c r="Q63" i="4" s="1"/>
  <c r="P21" i="4"/>
  <c r="Q21" i="4" s="1"/>
  <c r="P73" i="4"/>
  <c r="Q73" i="4" s="1"/>
  <c r="P75" i="4"/>
  <c r="Q75" i="4" s="1"/>
  <c r="P74" i="4"/>
  <c r="Q74" i="4" s="1"/>
  <c r="P121" i="4"/>
  <c r="Q121" i="4" s="1"/>
  <c r="P105" i="4"/>
  <c r="Q105" i="4" s="1"/>
  <c r="P102" i="4"/>
  <c r="Q102" i="4" s="1"/>
  <c r="H156" i="3"/>
  <c r="H155" i="3"/>
  <c r="H153" i="3"/>
  <c r="H154" i="3"/>
  <c r="H152" i="3"/>
  <c r="H150" i="3"/>
  <c r="H151" i="3"/>
  <c r="H149" i="3"/>
  <c r="H148" i="3"/>
  <c r="H147" i="3"/>
  <c r="H144" i="3"/>
  <c r="H143" i="3"/>
  <c r="H142" i="3"/>
  <c r="H145" i="3"/>
  <c r="H146" i="3"/>
  <c r="H140" i="3"/>
  <c r="H137" i="3"/>
  <c r="H141" i="3"/>
  <c r="H139" i="3"/>
  <c r="H138" i="3"/>
  <c r="H135" i="3"/>
  <c r="H134" i="3"/>
  <c r="H132" i="3"/>
  <c r="M132" i="3" s="1"/>
  <c r="H136" i="3"/>
  <c r="H133" i="3"/>
  <c r="H131" i="3"/>
  <c r="H130" i="3"/>
  <c r="H128" i="3"/>
  <c r="H129" i="3"/>
  <c r="H127" i="3"/>
  <c r="H125" i="3"/>
  <c r="H122" i="3"/>
  <c r="M122" i="3" s="1"/>
  <c r="H126" i="3"/>
  <c r="H124" i="3"/>
  <c r="H123" i="3"/>
  <c r="H121" i="3"/>
  <c r="H118" i="3"/>
  <c r="H120" i="3"/>
  <c r="H119" i="3"/>
  <c r="H117" i="3"/>
  <c r="M117" i="3" s="1"/>
  <c r="H116" i="3"/>
  <c r="H115" i="3"/>
  <c r="H113" i="3"/>
  <c r="H114" i="3"/>
  <c r="H112" i="3"/>
  <c r="H110" i="3"/>
  <c r="H111" i="3"/>
  <c r="H109" i="3"/>
  <c r="H108" i="3"/>
  <c r="H107" i="3"/>
  <c r="H105" i="3"/>
  <c r="H106" i="3"/>
  <c r="H104" i="3"/>
  <c r="H103" i="3"/>
  <c r="H102" i="3"/>
  <c r="M102" i="3" s="1"/>
  <c r="H100" i="3"/>
  <c r="H97" i="3"/>
  <c r="H101" i="3"/>
  <c r="H99" i="3"/>
  <c r="H98" i="3"/>
  <c r="H96" i="3"/>
  <c r="H93" i="3"/>
  <c r="H95" i="3"/>
  <c r="H94" i="3"/>
  <c r="H92" i="3"/>
  <c r="M92" i="3" s="1"/>
  <c r="H88" i="3"/>
  <c r="H89" i="3"/>
  <c r="H87" i="3"/>
  <c r="H91" i="3"/>
  <c r="H90" i="3"/>
  <c r="H85" i="3"/>
  <c r="H86" i="3"/>
  <c r="H84" i="3"/>
  <c r="H83" i="3"/>
  <c r="H82" i="3"/>
  <c r="H81" i="3"/>
  <c r="H79" i="3"/>
  <c r="H78" i="3"/>
  <c r="H80" i="3"/>
  <c r="H77" i="3"/>
  <c r="H76" i="3"/>
  <c r="H73" i="3"/>
  <c r="H75" i="3"/>
  <c r="H74" i="3"/>
  <c r="H72" i="3"/>
  <c r="M72" i="3" s="1"/>
  <c r="H68" i="3"/>
  <c r="H69" i="3"/>
  <c r="H67" i="3"/>
  <c r="H71" i="3"/>
  <c r="H70" i="3"/>
  <c r="H64" i="3"/>
  <c r="H62" i="3"/>
  <c r="H66" i="3"/>
  <c r="H65" i="3"/>
  <c r="H63" i="3"/>
  <c r="H61" i="3"/>
  <c r="H59" i="3"/>
  <c r="H58" i="3"/>
  <c r="H57" i="3"/>
  <c r="H60" i="3"/>
  <c r="H55" i="3"/>
  <c r="H52" i="3"/>
  <c r="M52" i="3" s="1"/>
  <c r="H56" i="3"/>
  <c r="H54" i="3"/>
  <c r="H53" i="3"/>
  <c r="H48" i="3"/>
  <c r="H50" i="3"/>
  <c r="H49" i="3"/>
  <c r="H47" i="3"/>
  <c r="H51" i="3"/>
  <c r="H44" i="3"/>
  <c r="H43" i="3"/>
  <c r="H42" i="3"/>
  <c r="M42" i="3" s="1"/>
  <c r="H45" i="3"/>
  <c r="H46" i="3"/>
  <c r="H39" i="3"/>
  <c r="H38" i="3"/>
  <c r="H40" i="3"/>
  <c r="H37" i="3"/>
  <c r="M37" i="3" s="1"/>
  <c r="H41" i="3"/>
  <c r="K25" i="5"/>
  <c r="P25" i="5"/>
  <c r="G25" i="5"/>
  <c r="K17" i="5"/>
  <c r="P17" i="5"/>
  <c r="Q17" i="5" s="1"/>
  <c r="G17" i="5"/>
  <c r="K13" i="5"/>
  <c r="P13" i="5"/>
  <c r="Q13" i="5" s="1"/>
  <c r="G13" i="5"/>
  <c r="G24" i="5"/>
  <c r="P24" i="5"/>
  <c r="Q24" i="5" s="1"/>
  <c r="K24" i="5"/>
  <c r="G16" i="5"/>
  <c r="P16" i="5"/>
  <c r="K16" i="5"/>
  <c r="P12" i="5"/>
  <c r="Q12" i="5" s="1"/>
  <c r="K12" i="5"/>
  <c r="G12" i="5"/>
  <c r="K27" i="5"/>
  <c r="P27" i="5"/>
  <c r="Q27" i="5" s="1"/>
  <c r="G27" i="5"/>
  <c r="K23" i="5"/>
  <c r="G23" i="5"/>
  <c r="P23" i="5"/>
  <c r="Q23" i="5" s="1"/>
  <c r="K19" i="5"/>
  <c r="P19" i="5"/>
  <c r="G19" i="5"/>
  <c r="K15" i="5"/>
  <c r="G15" i="5"/>
  <c r="P15" i="5"/>
  <c r="K29" i="5"/>
  <c r="P29" i="5"/>
  <c r="Q29" i="5" s="1"/>
  <c r="G29" i="5"/>
  <c r="K21" i="5"/>
  <c r="P21" i="5"/>
  <c r="Q21" i="5" s="1"/>
  <c r="G21" i="5"/>
  <c r="P28" i="5"/>
  <c r="Q28" i="5" s="1"/>
  <c r="K28" i="5"/>
  <c r="G28" i="5"/>
  <c r="P20" i="5"/>
  <c r="Q20" i="5" s="1"/>
  <c r="K20" i="5"/>
  <c r="G20" i="5"/>
  <c r="K30" i="5"/>
  <c r="G30" i="5"/>
  <c r="P30" i="5"/>
  <c r="Q30" i="5" s="1"/>
  <c r="P26" i="5"/>
  <c r="Q26" i="5" s="1"/>
  <c r="K26" i="5"/>
  <c r="G26" i="5"/>
  <c r="K22" i="5"/>
  <c r="G22" i="5"/>
  <c r="P22" i="5"/>
  <c r="Q22" i="5" s="1"/>
  <c r="P18" i="5"/>
  <c r="K18" i="5"/>
  <c r="G18" i="5"/>
  <c r="K14" i="5"/>
  <c r="G14" i="5"/>
  <c r="P14" i="5"/>
  <c r="Q14" i="5" s="1"/>
  <c r="P11" i="5"/>
  <c r="Q11" i="5" s="1"/>
  <c r="K11" i="5"/>
  <c r="G11" i="5"/>
  <c r="H33" i="3"/>
  <c r="H35" i="3"/>
  <c r="H34" i="3"/>
  <c r="H32" i="3"/>
  <c r="H36" i="3"/>
  <c r="H28" i="3"/>
  <c r="H29" i="3"/>
  <c r="H27" i="3"/>
  <c r="H31" i="3"/>
  <c r="H30" i="3"/>
  <c r="G10" i="5"/>
  <c r="P10" i="5"/>
  <c r="Q10" i="5" s="1"/>
  <c r="K10" i="5"/>
  <c r="H24" i="3"/>
  <c r="H23" i="3"/>
  <c r="H22" i="3"/>
  <c r="H25" i="3"/>
  <c r="H26" i="3"/>
  <c r="G9" i="5"/>
  <c r="P9" i="5"/>
  <c r="Q9" i="5" s="1"/>
  <c r="K9" i="5"/>
  <c r="H20" i="3"/>
  <c r="H17" i="3"/>
  <c r="M17" i="3" s="1"/>
  <c r="H21" i="3"/>
  <c r="H19" i="3"/>
  <c r="H18" i="3"/>
  <c r="P8" i="5"/>
  <c r="Q8" i="5" s="1"/>
  <c r="K8" i="5"/>
  <c r="G8" i="5"/>
  <c r="P13" i="4"/>
  <c r="Q13" i="4" s="1"/>
  <c r="P16" i="4"/>
  <c r="Q16" i="4" s="1"/>
  <c r="P19" i="4"/>
  <c r="Q19" i="4" s="1"/>
  <c r="P140" i="4"/>
  <c r="Q140" i="4" s="1"/>
  <c r="P53" i="4"/>
  <c r="Q53" i="4" s="1"/>
  <c r="S53" i="4" s="1"/>
  <c r="T53" i="4" s="1"/>
  <c r="U53" i="4" s="1"/>
  <c r="P42" i="4"/>
  <c r="Q42" i="4" s="1"/>
  <c r="P137" i="4"/>
  <c r="Q137" i="4" s="1"/>
  <c r="P138" i="4"/>
  <c r="Q138" i="4" s="1"/>
  <c r="P136" i="4"/>
  <c r="Q136" i="4" s="1"/>
  <c r="P128" i="4"/>
  <c r="Q128" i="4" s="1"/>
  <c r="P130" i="4"/>
  <c r="Q130" i="4" s="1"/>
  <c r="S130" i="4" s="1"/>
  <c r="T130" i="4" s="1"/>
  <c r="U130" i="4" s="1"/>
  <c r="P129" i="4"/>
  <c r="Q129" i="4" s="1"/>
  <c r="S129" i="4" s="1"/>
  <c r="T129" i="4" s="1"/>
  <c r="U129" i="4" s="1"/>
  <c r="P126" i="4"/>
  <c r="Q126" i="4" s="1"/>
  <c r="P127" i="4"/>
  <c r="Q127" i="4" s="1"/>
  <c r="P125" i="4"/>
  <c r="Q125" i="4"/>
  <c r="P123" i="4"/>
  <c r="Q123" i="4" s="1"/>
  <c r="P122" i="4"/>
  <c r="Q122" i="4" s="1"/>
  <c r="P124" i="4"/>
  <c r="Q124" i="4" s="1"/>
  <c r="P119" i="4"/>
  <c r="Q119" i="4" s="1"/>
  <c r="P120" i="4"/>
  <c r="Q120" i="4" s="1"/>
  <c r="P117" i="4"/>
  <c r="Q117" i="4" s="1"/>
  <c r="P116" i="4"/>
  <c r="Q116" i="4" s="1"/>
  <c r="P118" i="4"/>
  <c r="Q118" i="4" s="1"/>
  <c r="P110" i="4"/>
  <c r="Q110" i="4"/>
  <c r="P108" i="4"/>
  <c r="Q108" i="4" s="1"/>
  <c r="P109" i="4"/>
  <c r="Q109" i="4" s="1"/>
  <c r="P107" i="4"/>
  <c r="Q107" i="4" s="1"/>
  <c r="P106" i="4"/>
  <c r="Q106" i="4" s="1"/>
  <c r="P103" i="4"/>
  <c r="Q103" i="4" s="1"/>
  <c r="P104" i="4"/>
  <c r="Q104" i="4" s="1"/>
  <c r="P101" i="4"/>
  <c r="Q101" i="4" s="1"/>
  <c r="P100" i="4"/>
  <c r="Q100" i="4" s="1"/>
  <c r="P99" i="4"/>
  <c r="Q99" i="4" s="1"/>
  <c r="P96" i="4"/>
  <c r="Q96" i="4" s="1"/>
  <c r="P98" i="4"/>
  <c r="Q98" i="4" s="1"/>
  <c r="P95" i="4"/>
  <c r="Q95" i="4" s="1"/>
  <c r="P92" i="4"/>
  <c r="Q92" i="4" s="1"/>
  <c r="P94" i="4"/>
  <c r="Q94" i="4" s="1"/>
  <c r="P91" i="4"/>
  <c r="Q91" i="4" s="1"/>
  <c r="P93" i="4"/>
  <c r="Q93" i="4" s="1"/>
  <c r="P88" i="4"/>
  <c r="Q88" i="4" s="1"/>
  <c r="P80" i="4"/>
  <c r="Q80" i="4" s="1"/>
  <c r="P79" i="4"/>
  <c r="Q79" i="4" s="1"/>
  <c r="P76" i="4"/>
  <c r="Q76" i="4" s="1"/>
  <c r="P77" i="4"/>
  <c r="Q77" i="4" s="1"/>
  <c r="P68" i="4"/>
  <c r="Q68" i="4" s="1"/>
  <c r="P65" i="4"/>
  <c r="Q65" i="4" s="1"/>
  <c r="S65" i="4" s="1"/>
  <c r="T65" i="4" s="1"/>
  <c r="U65" i="4" s="1"/>
  <c r="P61" i="4"/>
  <c r="Q61" i="4" s="1"/>
  <c r="P62" i="4"/>
  <c r="Q62" i="4" s="1"/>
  <c r="P64" i="4"/>
  <c r="Q64" i="4" s="1"/>
  <c r="P60" i="4"/>
  <c r="Q60" i="4" s="1"/>
  <c r="P58" i="4"/>
  <c r="Q58" i="4" s="1"/>
  <c r="P57" i="4"/>
  <c r="Q57" i="4" s="1"/>
  <c r="P54" i="4"/>
  <c r="Q54" i="4" s="1"/>
  <c r="P51" i="4"/>
  <c r="Q51" i="4" s="1"/>
  <c r="P52" i="4"/>
  <c r="Q52" i="4" s="1"/>
  <c r="P50" i="4"/>
  <c r="Q50" i="4" s="1"/>
  <c r="P47" i="4"/>
  <c r="Q47" i="4" s="1"/>
  <c r="P44" i="4"/>
  <c r="Q44" i="4" s="1"/>
  <c r="P43" i="4"/>
  <c r="Q43" i="4" s="1"/>
  <c r="P14" i="4"/>
  <c r="Q14" i="4" s="1"/>
  <c r="P11" i="4"/>
  <c r="Q11" i="4" s="1"/>
  <c r="P12" i="4"/>
  <c r="Q12" i="4" s="1"/>
  <c r="P17" i="4"/>
  <c r="Q17" i="4" s="1"/>
  <c r="P18" i="4"/>
  <c r="Q18" i="4" s="1"/>
  <c r="P30" i="4"/>
  <c r="Q30" i="4" s="1"/>
  <c r="S30" i="4" s="1"/>
  <c r="T30" i="4" s="1"/>
  <c r="U30" i="4" s="1"/>
  <c r="P27" i="4"/>
  <c r="Q27" i="4" s="1"/>
  <c r="P28" i="4"/>
  <c r="Q28" i="4" s="1"/>
  <c r="P26" i="4"/>
  <c r="Q26" i="4" s="1"/>
  <c r="P6" i="5"/>
  <c r="Q6" i="5" s="1"/>
  <c r="G6" i="5"/>
  <c r="P7" i="5"/>
  <c r="Q7" i="5" s="1"/>
  <c r="G7" i="5"/>
  <c r="H14" i="3"/>
  <c r="H13" i="3"/>
  <c r="H15" i="3"/>
  <c r="H12" i="3"/>
  <c r="H16" i="3"/>
  <c r="P41" i="4"/>
  <c r="Q41" i="4" s="1"/>
  <c r="P56" i="4"/>
  <c r="Q56" i="4" s="1"/>
  <c r="P15" i="4"/>
  <c r="Q15" i="4" s="1"/>
  <c r="P59" i="4"/>
  <c r="Q59" i="4" s="1"/>
  <c r="P45" i="4"/>
  <c r="Q45" i="4" s="1"/>
  <c r="P82" i="4"/>
  <c r="Q82" i="4" s="1"/>
  <c r="P33" i="4"/>
  <c r="Q33" i="4" s="1"/>
  <c r="P36" i="4"/>
  <c r="Q36" i="4" s="1"/>
  <c r="P25" i="4"/>
  <c r="Q25" i="4" s="1"/>
  <c r="P48" i="4"/>
  <c r="Q48" i="4" s="1"/>
  <c r="P84" i="4"/>
  <c r="Q84" i="4" s="1"/>
  <c r="P32" i="4"/>
  <c r="Q32" i="4" s="1"/>
  <c r="P83" i="4"/>
  <c r="Q83" i="4" s="1"/>
  <c r="P86" i="4"/>
  <c r="Q86" i="4" s="1"/>
  <c r="P46" i="4"/>
  <c r="Q46" i="4" s="1"/>
  <c r="P85" i="4"/>
  <c r="Q85" i="4" s="1"/>
  <c r="P89" i="4"/>
  <c r="Q89" i="4" s="1"/>
  <c r="P31" i="4"/>
  <c r="Q31" i="4" s="1"/>
  <c r="P49" i="4"/>
  <c r="Q49" i="4" s="1"/>
  <c r="P67" i="4"/>
  <c r="Q67" i="4" s="1"/>
  <c r="P38" i="4"/>
  <c r="Q38" i="4" s="1"/>
  <c r="P37" i="4"/>
  <c r="Q37" i="4" s="1"/>
  <c r="P22" i="4"/>
  <c r="Q22" i="4" s="1"/>
  <c r="P70" i="4"/>
  <c r="Q70" i="4" s="1"/>
  <c r="P87" i="4"/>
  <c r="Q87" i="4" s="1"/>
  <c r="S87" i="4" s="1"/>
  <c r="T87" i="4" s="1"/>
  <c r="U87" i="4" s="1"/>
  <c r="P24" i="4"/>
  <c r="Q24" i="4" s="1"/>
  <c r="P69" i="4"/>
  <c r="Q69" i="4" s="1"/>
  <c r="P23" i="4"/>
  <c r="Q23" i="4" s="1"/>
  <c r="P66" i="4"/>
  <c r="Q66" i="4" s="1"/>
  <c r="P39" i="4"/>
  <c r="Q39" i="4" s="1"/>
  <c r="P6" i="4"/>
  <c r="Q6" i="4" s="1"/>
  <c r="P7" i="4"/>
  <c r="Q7" i="4" s="1"/>
  <c r="P9" i="4"/>
  <c r="Q9" i="4" s="1"/>
  <c r="P10" i="4"/>
  <c r="Q10" i="4" s="1"/>
  <c r="P8" i="4"/>
  <c r="Q8" i="4" s="1"/>
  <c r="R17" i="5" l="1"/>
  <c r="H16" i="11" s="1"/>
  <c r="M148" i="3"/>
  <c r="M145" i="3"/>
  <c r="M34" i="3"/>
  <c r="N32" i="3" s="1"/>
  <c r="R72" i="4"/>
  <c r="S72" i="4" s="1"/>
  <c r="M62" i="3"/>
  <c r="I133" i="3"/>
  <c r="R71" i="4"/>
  <c r="W74" i="4" s="1"/>
  <c r="M25" i="3"/>
  <c r="R23" i="5"/>
  <c r="H22" i="11" s="1"/>
  <c r="M135" i="3"/>
  <c r="S80" i="4"/>
  <c r="S73" i="4"/>
  <c r="M89" i="3"/>
  <c r="N87" i="3" s="1"/>
  <c r="M87" i="3"/>
  <c r="M88" i="3"/>
  <c r="I88" i="3"/>
  <c r="J87" i="3" s="1"/>
  <c r="M91" i="3"/>
  <c r="M118" i="3"/>
  <c r="N117" i="3" s="1"/>
  <c r="M33" i="3"/>
  <c r="I33" i="3"/>
  <c r="J34" i="3" s="1"/>
  <c r="M110" i="3"/>
  <c r="M108" i="3"/>
  <c r="M107" i="3"/>
  <c r="M111" i="3"/>
  <c r="M20" i="3"/>
  <c r="M19" i="3"/>
  <c r="N17" i="3" s="1"/>
  <c r="M39" i="3"/>
  <c r="N37" i="3" s="1"/>
  <c r="M41" i="3"/>
  <c r="I38" i="3"/>
  <c r="J37" i="3" s="1"/>
  <c r="I98" i="3"/>
  <c r="M97" i="3"/>
  <c r="M101" i="3"/>
  <c r="M99" i="3"/>
  <c r="N97" i="3" s="1"/>
  <c r="M98" i="3"/>
  <c r="M100" i="3"/>
  <c r="M116" i="3"/>
  <c r="M114" i="3"/>
  <c r="I138" i="3"/>
  <c r="M137" i="3"/>
  <c r="M141" i="3"/>
  <c r="M139" i="3"/>
  <c r="N137" i="3" s="1"/>
  <c r="M138" i="3"/>
  <c r="M140" i="3"/>
  <c r="M79" i="3"/>
  <c r="I78" i="3"/>
  <c r="J78" i="3" s="1"/>
  <c r="M85" i="3"/>
  <c r="M83" i="3"/>
  <c r="M82" i="3"/>
  <c r="M86" i="3"/>
  <c r="M24" i="3"/>
  <c r="M93" i="3"/>
  <c r="M73" i="3"/>
  <c r="M31" i="3"/>
  <c r="M30" i="3"/>
  <c r="M27" i="3"/>
  <c r="M29" i="3"/>
  <c r="M28" i="3"/>
  <c r="I28" i="3"/>
  <c r="J27" i="3" s="1"/>
  <c r="M103" i="3"/>
  <c r="M129" i="3"/>
  <c r="M131" i="3"/>
  <c r="M150" i="3"/>
  <c r="M151" i="3"/>
  <c r="M147" i="3"/>
  <c r="I153" i="3"/>
  <c r="J152" i="3" s="1"/>
  <c r="M154" i="3"/>
  <c r="M153" i="3"/>
  <c r="M156" i="3"/>
  <c r="M133" i="3"/>
  <c r="M134" i="3"/>
  <c r="M71" i="3"/>
  <c r="M70" i="3"/>
  <c r="M67" i="3"/>
  <c r="M43" i="3"/>
  <c r="M46" i="3"/>
  <c r="M44" i="3"/>
  <c r="N42" i="3" s="1"/>
  <c r="M45" i="3"/>
  <c r="R22" i="5"/>
  <c r="H21" i="11" s="1"/>
  <c r="Q16" i="5"/>
  <c r="R16" i="5" s="1"/>
  <c r="R20" i="5"/>
  <c r="H19" i="11" s="1"/>
  <c r="R21" i="5"/>
  <c r="H20" i="11" s="1"/>
  <c r="Q25" i="5"/>
  <c r="R25" i="5" s="1"/>
  <c r="R30" i="5"/>
  <c r="H29" i="11" s="1"/>
  <c r="R13" i="5"/>
  <c r="I12" i="1" s="1"/>
  <c r="M152" i="3"/>
  <c r="L155" i="3"/>
  <c r="J155" i="3"/>
  <c r="K155" i="3" s="1"/>
  <c r="M155" i="3"/>
  <c r="L156" i="3"/>
  <c r="J156" i="3"/>
  <c r="K156" i="3" s="1"/>
  <c r="J151" i="3"/>
  <c r="K151" i="3" s="1"/>
  <c r="L151" i="3"/>
  <c r="I148" i="3"/>
  <c r="J148" i="3" s="1"/>
  <c r="M149" i="3"/>
  <c r="J150" i="3"/>
  <c r="K150" i="3" s="1"/>
  <c r="L150" i="3"/>
  <c r="L146" i="3"/>
  <c r="J146" i="3"/>
  <c r="K146" i="3" s="1"/>
  <c r="M146" i="3"/>
  <c r="M142" i="3"/>
  <c r="M143" i="3"/>
  <c r="I143" i="3"/>
  <c r="J142" i="3" s="1"/>
  <c r="M144" i="3"/>
  <c r="N142" i="3" s="1"/>
  <c r="J145" i="3"/>
  <c r="K145" i="3" s="1"/>
  <c r="L145" i="3"/>
  <c r="J138" i="3"/>
  <c r="J139" i="3"/>
  <c r="J140" i="3"/>
  <c r="K140" i="3" s="1"/>
  <c r="L140" i="3"/>
  <c r="J141" i="3"/>
  <c r="K141" i="3" s="1"/>
  <c r="L141" i="3"/>
  <c r="J137" i="3"/>
  <c r="L134" i="3"/>
  <c r="J134" i="3"/>
  <c r="K134" i="3" s="1"/>
  <c r="L135" i="3"/>
  <c r="J135" i="3"/>
  <c r="K135" i="3" s="1"/>
  <c r="J133" i="3"/>
  <c r="J136" i="3"/>
  <c r="K136" i="3" s="1"/>
  <c r="L136" i="3"/>
  <c r="J132" i="3"/>
  <c r="M136" i="3"/>
  <c r="L130" i="3"/>
  <c r="J130" i="3"/>
  <c r="K130" i="3" s="1"/>
  <c r="M130" i="3"/>
  <c r="L131" i="3"/>
  <c r="J131" i="3"/>
  <c r="K131" i="3" s="1"/>
  <c r="M127" i="3"/>
  <c r="I128" i="3"/>
  <c r="J127" i="3" s="1"/>
  <c r="M128" i="3"/>
  <c r="M123" i="3"/>
  <c r="I123" i="3"/>
  <c r="J122" i="3" s="1"/>
  <c r="M126" i="3"/>
  <c r="R29" i="5"/>
  <c r="M124" i="3"/>
  <c r="N122" i="3" s="1"/>
  <c r="M125" i="3"/>
  <c r="J126" i="3"/>
  <c r="K126" i="3" s="1"/>
  <c r="L126" i="3"/>
  <c r="L120" i="3"/>
  <c r="J120" i="3"/>
  <c r="K120" i="3" s="1"/>
  <c r="M121" i="3"/>
  <c r="I118" i="3"/>
  <c r="J117" i="3" s="1"/>
  <c r="M119" i="3"/>
  <c r="R28" i="5"/>
  <c r="J121" i="3"/>
  <c r="K121" i="3" s="1"/>
  <c r="L121" i="3"/>
  <c r="L119" i="3"/>
  <c r="J119" i="3"/>
  <c r="K119" i="3" s="1"/>
  <c r="M120" i="3"/>
  <c r="L115" i="3"/>
  <c r="J115" i="3"/>
  <c r="K115" i="3" s="1"/>
  <c r="M115" i="3"/>
  <c r="J116" i="3"/>
  <c r="K116" i="3" s="1"/>
  <c r="L116" i="3"/>
  <c r="R27" i="5"/>
  <c r="M112" i="3"/>
  <c r="I113" i="3"/>
  <c r="J112" i="3" s="1"/>
  <c r="M113" i="3"/>
  <c r="R26" i="5"/>
  <c r="J111" i="3"/>
  <c r="K111" i="3" s="1"/>
  <c r="L111" i="3"/>
  <c r="I108" i="3"/>
  <c r="J107" i="3" s="1"/>
  <c r="M109" i="3"/>
  <c r="J110" i="3"/>
  <c r="K110" i="3" s="1"/>
  <c r="L110" i="3"/>
  <c r="I103" i="3"/>
  <c r="J102" i="3" s="1"/>
  <c r="M104" i="3"/>
  <c r="N102" i="3" s="1"/>
  <c r="J105" i="3"/>
  <c r="K105" i="3" s="1"/>
  <c r="L105" i="3"/>
  <c r="M105" i="3"/>
  <c r="J106" i="3"/>
  <c r="K106" i="3" s="1"/>
  <c r="L106" i="3"/>
  <c r="M106" i="3"/>
  <c r="J98" i="3"/>
  <c r="J99" i="3"/>
  <c r="J100" i="3"/>
  <c r="K100" i="3" s="1"/>
  <c r="L100" i="3"/>
  <c r="R24" i="5"/>
  <c r="J101" i="3"/>
  <c r="K101" i="3" s="1"/>
  <c r="L101" i="3"/>
  <c r="J97" i="3"/>
  <c r="L95" i="3"/>
  <c r="J95" i="3"/>
  <c r="K95" i="3" s="1"/>
  <c r="M96" i="3"/>
  <c r="I93" i="3"/>
  <c r="J92" i="3" s="1"/>
  <c r="M94" i="3"/>
  <c r="N92" i="3" s="1"/>
  <c r="J96" i="3"/>
  <c r="K96" i="3" s="1"/>
  <c r="L96" i="3"/>
  <c r="M95" i="3"/>
  <c r="L90" i="3"/>
  <c r="J90" i="3"/>
  <c r="K90" i="3" s="1"/>
  <c r="L91" i="3"/>
  <c r="J91" i="3"/>
  <c r="K91" i="3" s="1"/>
  <c r="M90" i="3"/>
  <c r="J86" i="3"/>
  <c r="K86" i="3" s="1"/>
  <c r="L86" i="3"/>
  <c r="I83" i="3"/>
  <c r="J82" i="3" s="1"/>
  <c r="M84" i="3"/>
  <c r="J85" i="3"/>
  <c r="K85" i="3" s="1"/>
  <c r="L85" i="3"/>
  <c r="J80" i="3"/>
  <c r="K80" i="3" s="1"/>
  <c r="L80" i="3"/>
  <c r="M78" i="3"/>
  <c r="M80" i="3"/>
  <c r="J81" i="3"/>
  <c r="K81" i="3" s="1"/>
  <c r="L81" i="3"/>
  <c r="M81" i="3"/>
  <c r="M77" i="3"/>
  <c r="L75" i="3"/>
  <c r="J75" i="3"/>
  <c r="K75" i="3" s="1"/>
  <c r="M76" i="3"/>
  <c r="I73" i="3"/>
  <c r="J72" i="3" s="1"/>
  <c r="M74" i="3"/>
  <c r="N72" i="3" s="1"/>
  <c r="Q19" i="5"/>
  <c r="R19" i="5" s="1"/>
  <c r="J76" i="3"/>
  <c r="K76" i="3" s="1"/>
  <c r="L76" i="3"/>
  <c r="M75" i="3"/>
  <c r="Q18" i="5"/>
  <c r="R18" i="5" s="1"/>
  <c r="L71" i="3"/>
  <c r="J71" i="3"/>
  <c r="K71" i="3" s="1"/>
  <c r="I68" i="3"/>
  <c r="J67" i="3" s="1"/>
  <c r="M68" i="3"/>
  <c r="N67" i="3" s="1"/>
  <c r="M69" i="3"/>
  <c r="L70" i="3"/>
  <c r="J70" i="3"/>
  <c r="K70" i="3" s="1"/>
  <c r="J69" i="3"/>
  <c r="K69" i="3" s="1"/>
  <c r="L69" i="3"/>
  <c r="I63" i="3"/>
  <c r="J62" i="3" s="1"/>
  <c r="M63" i="3"/>
  <c r="M64" i="3"/>
  <c r="N62" i="3" s="1"/>
  <c r="J65" i="3"/>
  <c r="K65" i="3" s="1"/>
  <c r="L65" i="3"/>
  <c r="M65" i="3"/>
  <c r="L66" i="3"/>
  <c r="J66" i="3"/>
  <c r="K66" i="3" s="1"/>
  <c r="M66" i="3"/>
  <c r="I58" i="3"/>
  <c r="J57" i="3" s="1"/>
  <c r="M59" i="3"/>
  <c r="M60" i="3"/>
  <c r="L61" i="3"/>
  <c r="J61" i="3"/>
  <c r="K61" i="3" s="1"/>
  <c r="M58" i="3"/>
  <c r="J59" i="3"/>
  <c r="K59" i="3" s="1"/>
  <c r="L59" i="3"/>
  <c r="M61" i="3"/>
  <c r="J60" i="3"/>
  <c r="K60" i="3" s="1"/>
  <c r="L60" i="3"/>
  <c r="M57" i="3"/>
  <c r="M53" i="3"/>
  <c r="N52" i="3" s="1"/>
  <c r="I53" i="3"/>
  <c r="J52" i="3" s="1"/>
  <c r="M56" i="3"/>
  <c r="Q15" i="5"/>
  <c r="R15" i="5" s="1"/>
  <c r="L54" i="3"/>
  <c r="J54" i="3"/>
  <c r="K54" i="3" s="1"/>
  <c r="M54" i="3"/>
  <c r="J55" i="3"/>
  <c r="K55" i="3" s="1"/>
  <c r="L55" i="3"/>
  <c r="M55" i="3"/>
  <c r="J56" i="3"/>
  <c r="K56" i="3" s="1"/>
  <c r="L56" i="3"/>
  <c r="J51" i="3"/>
  <c r="K51" i="3" s="1"/>
  <c r="L51" i="3"/>
  <c r="M51" i="3"/>
  <c r="R14" i="5"/>
  <c r="M47" i="3"/>
  <c r="M48" i="3"/>
  <c r="M50" i="3"/>
  <c r="I48" i="3"/>
  <c r="J47" i="3" s="1"/>
  <c r="M49" i="3"/>
  <c r="N47" i="3" s="1"/>
  <c r="L50" i="3"/>
  <c r="J50" i="3"/>
  <c r="K50" i="3" s="1"/>
  <c r="J45" i="3"/>
  <c r="K45" i="3" s="1"/>
  <c r="L45" i="3"/>
  <c r="L46" i="3"/>
  <c r="J46" i="3"/>
  <c r="K46" i="3" s="1"/>
  <c r="I43" i="3"/>
  <c r="J42" i="3" s="1"/>
  <c r="J40" i="3"/>
  <c r="K40" i="3" s="1"/>
  <c r="L40" i="3"/>
  <c r="R12" i="5"/>
  <c r="J41" i="3"/>
  <c r="K41" i="3" s="1"/>
  <c r="L41" i="3"/>
  <c r="J38" i="3"/>
  <c r="M38" i="3"/>
  <c r="M40" i="3"/>
  <c r="M35" i="3"/>
  <c r="M32" i="3"/>
  <c r="M22" i="3"/>
  <c r="I23" i="3"/>
  <c r="J22" i="3" s="1"/>
  <c r="M23" i="3"/>
  <c r="N22" i="3" s="1"/>
  <c r="R10" i="5"/>
  <c r="R9" i="5"/>
  <c r="H8" i="11" s="1"/>
  <c r="R11" i="5"/>
  <c r="L35" i="3"/>
  <c r="J35" i="3"/>
  <c r="K35" i="3" s="1"/>
  <c r="J36" i="3"/>
  <c r="K36" i="3" s="1"/>
  <c r="L36" i="3"/>
  <c r="M36" i="3"/>
  <c r="L30" i="3"/>
  <c r="J30" i="3"/>
  <c r="K30" i="3" s="1"/>
  <c r="L31" i="3"/>
  <c r="J31" i="3"/>
  <c r="K31" i="3" s="1"/>
  <c r="J24" i="3"/>
  <c r="K24" i="3" s="1"/>
  <c r="L24" i="3"/>
  <c r="J25" i="3"/>
  <c r="K25" i="3" s="1"/>
  <c r="L25" i="3"/>
  <c r="L26" i="3"/>
  <c r="J26" i="3"/>
  <c r="K26" i="3" s="1"/>
  <c r="M26" i="3"/>
  <c r="J20" i="3"/>
  <c r="K20" i="3" s="1"/>
  <c r="L20" i="3"/>
  <c r="R8" i="5"/>
  <c r="J21" i="3"/>
  <c r="K21" i="3" s="1"/>
  <c r="L21" i="3"/>
  <c r="M18" i="3"/>
  <c r="I18" i="3"/>
  <c r="J17" i="3" s="1"/>
  <c r="M21" i="3"/>
  <c r="R6" i="5"/>
  <c r="H5" i="11" s="1"/>
  <c r="M16" i="3"/>
  <c r="I13" i="3"/>
  <c r="J14" i="3" s="1"/>
  <c r="M15" i="3"/>
  <c r="M14" i="3"/>
  <c r="M13" i="3"/>
  <c r="M12" i="3"/>
  <c r="L16" i="3"/>
  <c r="J16" i="3"/>
  <c r="K16" i="3" s="1"/>
  <c r="R62" i="4"/>
  <c r="S62" i="4" s="1"/>
  <c r="S136" i="4"/>
  <c r="R136" i="4"/>
  <c r="R137" i="4"/>
  <c r="S140" i="4" s="1"/>
  <c r="R127" i="4"/>
  <c r="S128" i="4" s="1"/>
  <c r="R126" i="4"/>
  <c r="R122" i="4"/>
  <c r="S125" i="4" s="1"/>
  <c r="R121" i="4"/>
  <c r="W125" i="4" s="1"/>
  <c r="X121" i="4" s="1"/>
  <c r="R116" i="4"/>
  <c r="S117" i="4"/>
  <c r="R117" i="4"/>
  <c r="S120" i="4" s="1"/>
  <c r="R106" i="4"/>
  <c r="R107" i="4"/>
  <c r="S110" i="4" s="1"/>
  <c r="R101" i="4"/>
  <c r="R102" i="4"/>
  <c r="S102" i="4" s="1"/>
  <c r="R96" i="4"/>
  <c r="R97" i="4"/>
  <c r="S97" i="4" s="1"/>
  <c r="R91" i="4"/>
  <c r="R92" i="4"/>
  <c r="S94" i="4" s="1"/>
  <c r="R76" i="4"/>
  <c r="R77" i="4"/>
  <c r="S77" i="4" s="1"/>
  <c r="R61" i="4"/>
  <c r="R56" i="4"/>
  <c r="R51" i="4"/>
  <c r="R52" i="4"/>
  <c r="S52" i="4" s="1"/>
  <c r="R41" i="4"/>
  <c r="R12" i="4"/>
  <c r="S13" i="4" s="1"/>
  <c r="R16" i="4"/>
  <c r="R17" i="4"/>
  <c r="S16" i="4" s="1"/>
  <c r="R27" i="4"/>
  <c r="S26" i="4" s="1"/>
  <c r="R26" i="4"/>
  <c r="R31" i="4"/>
  <c r="R7" i="5"/>
  <c r="H6" i="11" s="1"/>
  <c r="R11" i="4"/>
  <c r="W14" i="4" s="1"/>
  <c r="X11" i="4" s="1"/>
  <c r="R57" i="4"/>
  <c r="S59" i="4" s="1"/>
  <c r="R42" i="4"/>
  <c r="S42" i="4" s="1"/>
  <c r="R46" i="4"/>
  <c r="R81" i="4"/>
  <c r="R82" i="4"/>
  <c r="R47" i="4"/>
  <c r="S49" i="4" s="1"/>
  <c r="R32" i="4"/>
  <c r="S33" i="4" s="1"/>
  <c r="S63" i="4"/>
  <c r="T63" i="4" s="1"/>
  <c r="U63" i="4" s="1"/>
  <c r="R21" i="4"/>
  <c r="R66" i="4"/>
  <c r="R67" i="4"/>
  <c r="S66" i="4" s="1"/>
  <c r="R87" i="4"/>
  <c r="S88" i="4" s="1"/>
  <c r="S74" i="4"/>
  <c r="S75" i="4"/>
  <c r="S56" i="4"/>
  <c r="S60" i="4"/>
  <c r="S71" i="4"/>
  <c r="R37" i="4"/>
  <c r="S39" i="4" s="1"/>
  <c r="R22" i="4"/>
  <c r="S25" i="4" s="1"/>
  <c r="S45" i="4"/>
  <c r="R86" i="4"/>
  <c r="R36" i="4"/>
  <c r="R6" i="4"/>
  <c r="R7" i="4"/>
  <c r="H12" i="11" l="1"/>
  <c r="N82" i="3"/>
  <c r="F20" i="11" s="1"/>
  <c r="N57" i="3"/>
  <c r="F15" i="11" s="1"/>
  <c r="N12" i="3"/>
  <c r="N107" i="3"/>
  <c r="F25" i="11" s="1"/>
  <c r="N147" i="3"/>
  <c r="N152" i="3"/>
  <c r="F34" i="11" s="1"/>
  <c r="N112" i="3"/>
  <c r="F26" i="11" s="1"/>
  <c r="N127" i="3"/>
  <c r="F29" i="11" s="1"/>
  <c r="N27" i="3"/>
  <c r="F9" i="11" s="1"/>
  <c r="N77" i="3"/>
  <c r="F19" i="11" s="1"/>
  <c r="W75" i="4"/>
  <c r="X71" i="4" s="1"/>
  <c r="N18" i="1" s="1"/>
  <c r="J68" i="3"/>
  <c r="K68" i="3" s="1"/>
  <c r="L68" i="3" s="1"/>
  <c r="J84" i="3"/>
  <c r="J144" i="3"/>
  <c r="W64" i="4"/>
  <c r="F11" i="11"/>
  <c r="N132" i="3"/>
  <c r="F30" i="11" s="1"/>
  <c r="J39" i="3"/>
  <c r="J74" i="3"/>
  <c r="K72" i="3" s="1"/>
  <c r="L72" i="3" s="1"/>
  <c r="J73" i="3"/>
  <c r="J114" i="3"/>
  <c r="J154" i="3"/>
  <c r="K154" i="3" s="1"/>
  <c r="L154" i="3" s="1"/>
  <c r="S34" i="4"/>
  <c r="S109" i="4"/>
  <c r="S50" i="4"/>
  <c r="S19" i="4"/>
  <c r="S18" i="4"/>
  <c r="T18" i="4" s="1"/>
  <c r="U18" i="4" s="1"/>
  <c r="W19" i="4"/>
  <c r="X16" i="4" s="1"/>
  <c r="S17" i="4"/>
  <c r="W59" i="4"/>
  <c r="X56" i="4" s="1"/>
  <c r="S58" i="4"/>
  <c r="S79" i="4"/>
  <c r="S78" i="4"/>
  <c r="W84" i="4"/>
  <c r="S85" i="4"/>
  <c r="S81" i="4"/>
  <c r="S64" i="4"/>
  <c r="S21" i="4"/>
  <c r="S22" i="4"/>
  <c r="W94" i="4"/>
  <c r="S95" i="4"/>
  <c r="T73" i="4"/>
  <c r="U73" i="4" s="1"/>
  <c r="T72" i="4"/>
  <c r="U72" i="4" s="1"/>
  <c r="S121" i="4"/>
  <c r="S126" i="4"/>
  <c r="S68" i="4"/>
  <c r="W69" i="4"/>
  <c r="J88" i="3"/>
  <c r="J89" i="3"/>
  <c r="F21" i="11"/>
  <c r="J118" i="3"/>
  <c r="K118" i="3" s="1"/>
  <c r="L118" i="3" s="1"/>
  <c r="J32" i="3"/>
  <c r="K32" i="3" s="1"/>
  <c r="L32" i="3" s="1"/>
  <c r="J33" i="3"/>
  <c r="J125" i="3"/>
  <c r="J109" i="3"/>
  <c r="J108" i="3"/>
  <c r="J49" i="3"/>
  <c r="J48" i="3"/>
  <c r="K48" i="3" s="1"/>
  <c r="L48" i="3" s="1"/>
  <c r="F13" i="11"/>
  <c r="J19" i="3"/>
  <c r="J18" i="3"/>
  <c r="K18" i="3" s="1"/>
  <c r="L18" i="3" s="1"/>
  <c r="K39" i="3"/>
  <c r="L39" i="3" s="1"/>
  <c r="K38" i="3"/>
  <c r="L38" i="3" s="1"/>
  <c r="K37" i="3"/>
  <c r="L37" i="3" s="1"/>
  <c r="K99" i="3"/>
  <c r="L99" i="3" s="1"/>
  <c r="K98" i="3"/>
  <c r="L98" i="3" s="1"/>
  <c r="K97" i="3"/>
  <c r="L97" i="3" s="1"/>
  <c r="J113" i="3"/>
  <c r="K113" i="3" s="1"/>
  <c r="L113" i="3" s="1"/>
  <c r="J58" i="3"/>
  <c r="K58" i="3" s="1"/>
  <c r="L58" i="3" s="1"/>
  <c r="K139" i="3"/>
  <c r="L139" i="3" s="1"/>
  <c r="K138" i="3"/>
  <c r="L138" i="3" s="1"/>
  <c r="K137" i="3"/>
  <c r="L137" i="3" s="1"/>
  <c r="J53" i="3"/>
  <c r="K53" i="3" s="1"/>
  <c r="L53" i="3" s="1"/>
  <c r="J79" i="3"/>
  <c r="J77" i="3"/>
  <c r="K77" i="3" s="1"/>
  <c r="L77" i="3" s="1"/>
  <c r="K78" i="3"/>
  <c r="L78" i="3" s="1"/>
  <c r="J83" i="3"/>
  <c r="K83" i="3" s="1"/>
  <c r="L83" i="3" s="1"/>
  <c r="J63" i="3"/>
  <c r="J64" i="3"/>
  <c r="F16" i="11"/>
  <c r="J23" i="3"/>
  <c r="K23" i="3" s="1"/>
  <c r="L23" i="3" s="1"/>
  <c r="K22" i="3"/>
  <c r="L22" i="3" s="1"/>
  <c r="J94" i="3"/>
  <c r="J93" i="3"/>
  <c r="J29" i="3"/>
  <c r="J28" i="3"/>
  <c r="K27" i="3"/>
  <c r="L27" i="3" s="1"/>
  <c r="J124" i="3"/>
  <c r="F28" i="11"/>
  <c r="J123" i="3"/>
  <c r="J104" i="3"/>
  <c r="J103" i="3"/>
  <c r="F24" i="11"/>
  <c r="J129" i="3"/>
  <c r="K129" i="3" s="1"/>
  <c r="L129" i="3" s="1"/>
  <c r="J128" i="3"/>
  <c r="J149" i="3"/>
  <c r="J147" i="3"/>
  <c r="J143" i="3"/>
  <c r="K143" i="3" s="1"/>
  <c r="L143" i="3" s="1"/>
  <c r="J153" i="3"/>
  <c r="K153" i="3" s="1"/>
  <c r="L153" i="3" s="1"/>
  <c r="K152" i="3"/>
  <c r="L152" i="3" s="1"/>
  <c r="K132" i="3"/>
  <c r="L132" i="3" s="1"/>
  <c r="K133" i="3"/>
  <c r="L133" i="3" s="1"/>
  <c r="F17" i="11"/>
  <c r="K67" i="3"/>
  <c r="L67" i="3" s="1"/>
  <c r="J44" i="3"/>
  <c r="J43" i="3"/>
  <c r="K43" i="3" s="1"/>
  <c r="L43" i="3" s="1"/>
  <c r="I19" i="1"/>
  <c r="C39" i="5"/>
  <c r="I21" i="1"/>
  <c r="C37" i="5"/>
  <c r="C22" i="5"/>
  <c r="H10" i="11"/>
  <c r="C38" i="5"/>
  <c r="C36" i="5"/>
  <c r="C32" i="5"/>
  <c r="H15" i="11"/>
  <c r="C16" i="5"/>
  <c r="C20" i="5"/>
  <c r="H14" i="11"/>
  <c r="C15" i="5"/>
  <c r="I14" i="1"/>
  <c r="C21" i="5"/>
  <c r="C17" i="5"/>
  <c r="I20" i="1"/>
  <c r="C40" i="5"/>
  <c r="C23" i="5"/>
  <c r="C19" i="5"/>
  <c r="I18" i="1"/>
  <c r="H18" i="11"/>
  <c r="H24" i="11"/>
  <c r="C35" i="5"/>
  <c r="C25" i="5"/>
  <c r="C30" i="5"/>
  <c r="C31" i="5"/>
  <c r="C34" i="5"/>
  <c r="C33" i="5"/>
  <c r="C18" i="5"/>
  <c r="H17" i="11"/>
  <c r="C13" i="5"/>
  <c r="F33" i="11"/>
  <c r="F32" i="11"/>
  <c r="W140" i="4"/>
  <c r="F31" i="11"/>
  <c r="W130" i="4"/>
  <c r="H28" i="11"/>
  <c r="C29" i="5"/>
  <c r="W120" i="4"/>
  <c r="F27" i="11"/>
  <c r="H27" i="11"/>
  <c r="C28" i="5"/>
  <c r="H26" i="11"/>
  <c r="C27" i="5"/>
  <c r="W110" i="4"/>
  <c r="X106" i="4" s="1"/>
  <c r="H25" i="11"/>
  <c r="C26" i="5"/>
  <c r="W105" i="4"/>
  <c r="X101" i="4" s="1"/>
  <c r="W100" i="4"/>
  <c r="X96" i="4" s="1"/>
  <c r="H23" i="11"/>
  <c r="C24" i="5"/>
  <c r="F23" i="11"/>
  <c r="W95" i="4"/>
  <c r="X91" i="4" s="1"/>
  <c r="F22" i="11"/>
  <c r="W90" i="4"/>
  <c r="X86" i="4" s="1"/>
  <c r="W85" i="4"/>
  <c r="X81" i="4" s="1"/>
  <c r="W80" i="4"/>
  <c r="X76" i="4" s="1"/>
  <c r="F18" i="11"/>
  <c r="W70" i="4"/>
  <c r="X66" i="4" s="1"/>
  <c r="W65" i="4"/>
  <c r="X61" i="4" s="1"/>
  <c r="W60" i="4"/>
  <c r="F14" i="11"/>
  <c r="W55" i="4"/>
  <c r="W50" i="4"/>
  <c r="H13" i="11"/>
  <c r="C14" i="5"/>
  <c r="I13" i="1"/>
  <c r="W45" i="4"/>
  <c r="F12" i="11"/>
  <c r="W40" i="4"/>
  <c r="H11" i="11"/>
  <c r="C12" i="5"/>
  <c r="I11" i="1"/>
  <c r="F10" i="11"/>
  <c r="I9" i="1"/>
  <c r="H9" i="11"/>
  <c r="F8" i="11"/>
  <c r="F7" i="11"/>
  <c r="I7" i="1"/>
  <c r="H7" i="11"/>
  <c r="C10" i="5"/>
  <c r="C9" i="5"/>
  <c r="I8" i="1"/>
  <c r="C11" i="5"/>
  <c r="W35" i="4"/>
  <c r="X31" i="4" s="1"/>
  <c r="W30" i="4"/>
  <c r="W25" i="4"/>
  <c r="X21" i="4" s="1"/>
  <c r="W20" i="4"/>
  <c r="C8" i="5"/>
  <c r="C6" i="5"/>
  <c r="C7" i="5"/>
  <c r="W9" i="4"/>
  <c r="X6" i="4" s="1"/>
  <c r="Y3" i="4" s="1"/>
  <c r="S14" i="4"/>
  <c r="S12" i="4"/>
  <c r="J15" i="3"/>
  <c r="J12" i="3"/>
  <c r="J13" i="3"/>
  <c r="S15" i="4"/>
  <c r="S11" i="4"/>
  <c r="S51" i="4"/>
  <c r="S61" i="4"/>
  <c r="T61" i="4" s="1"/>
  <c r="U61" i="4" s="1"/>
  <c r="S137" i="4"/>
  <c r="T136" i="4" s="1"/>
  <c r="U136" i="4" s="1"/>
  <c r="S138" i="4"/>
  <c r="T140" i="4" s="1"/>
  <c r="U140" i="4" s="1"/>
  <c r="S127" i="4"/>
  <c r="S123" i="4"/>
  <c r="S122" i="4"/>
  <c r="T125" i="4" s="1"/>
  <c r="U125" i="4" s="1"/>
  <c r="S124" i="4"/>
  <c r="S118" i="4"/>
  <c r="S119" i="4"/>
  <c r="S116" i="4"/>
  <c r="T120" i="4" s="1"/>
  <c r="U120" i="4" s="1"/>
  <c r="S107" i="4"/>
  <c r="S108" i="4"/>
  <c r="T108" i="4" s="1"/>
  <c r="U108" i="4" s="1"/>
  <c r="S106" i="4"/>
  <c r="S104" i="4"/>
  <c r="S105" i="4"/>
  <c r="S103" i="4"/>
  <c r="S101" i="4"/>
  <c r="S100" i="4"/>
  <c r="S96" i="4"/>
  <c r="S99" i="4"/>
  <c r="T97" i="4" s="1"/>
  <c r="U97" i="4" s="1"/>
  <c r="S98" i="4"/>
  <c r="S93" i="4"/>
  <c r="S91" i="4"/>
  <c r="S92" i="4"/>
  <c r="T94" i="4" s="1"/>
  <c r="U94" i="4" s="1"/>
  <c r="S84" i="4"/>
  <c r="S83" i="4"/>
  <c r="S76" i="4"/>
  <c r="S67" i="4"/>
  <c r="S57" i="4"/>
  <c r="S54" i="4"/>
  <c r="T54" i="4" s="1"/>
  <c r="U54" i="4" s="1"/>
  <c r="S48" i="4"/>
  <c r="S44" i="4"/>
  <c r="S43" i="4"/>
  <c r="S41" i="4"/>
  <c r="S36" i="4"/>
  <c r="S27" i="4"/>
  <c r="S28" i="4"/>
  <c r="I26" i="1"/>
  <c r="I25" i="1"/>
  <c r="I24" i="1"/>
  <c r="I15" i="1"/>
  <c r="I29" i="1"/>
  <c r="I27" i="1"/>
  <c r="I10" i="1"/>
  <c r="I28" i="1"/>
  <c r="I23" i="1"/>
  <c r="I22" i="1"/>
  <c r="I17" i="1"/>
  <c r="I16" i="1"/>
  <c r="I6" i="1"/>
  <c r="S37" i="4"/>
  <c r="S46" i="4"/>
  <c r="S82" i="4"/>
  <c r="S31" i="4"/>
  <c r="S47" i="4"/>
  <c r="S32" i="4"/>
  <c r="S70" i="4"/>
  <c r="T71" i="4"/>
  <c r="U71" i="4" s="1"/>
  <c r="T45" i="4"/>
  <c r="U45" i="4" s="1"/>
  <c r="S38" i="4"/>
  <c r="T60" i="4"/>
  <c r="U60" i="4" s="1"/>
  <c r="T74" i="4"/>
  <c r="U74" i="4" s="1"/>
  <c r="S86" i="4"/>
  <c r="S89" i="4"/>
  <c r="S69" i="4"/>
  <c r="S24" i="4"/>
  <c r="T16" i="4"/>
  <c r="U16" i="4" s="1"/>
  <c r="T75" i="4"/>
  <c r="U75" i="4" s="1"/>
  <c r="S23" i="4"/>
  <c r="S6" i="4"/>
  <c r="S7" i="4"/>
  <c r="S9" i="4"/>
  <c r="S8" i="4"/>
  <c r="S10" i="4"/>
  <c r="E1" i="5"/>
  <c r="G18" i="11" l="1"/>
  <c r="K63" i="3"/>
  <c r="L63" i="3" s="1"/>
  <c r="K29" i="3"/>
  <c r="L29" i="3" s="1"/>
  <c r="K74" i="3"/>
  <c r="L74" i="3" s="1"/>
  <c r="K114" i="3"/>
  <c r="L114" i="3" s="1"/>
  <c r="T19" i="4"/>
  <c r="U19" i="4" s="1"/>
  <c r="V17" i="4" s="1"/>
  <c r="T41" i="4"/>
  <c r="U41" i="4" s="1"/>
  <c r="K93" i="3"/>
  <c r="L93" i="3" s="1"/>
  <c r="K107" i="3"/>
  <c r="L107" i="3" s="1"/>
  <c r="K73" i="3"/>
  <c r="L73" i="3" s="1"/>
  <c r="X46" i="4"/>
  <c r="G13" i="11" s="1"/>
  <c r="T117" i="4"/>
  <c r="U117" i="4" s="1"/>
  <c r="T34" i="4"/>
  <c r="U34" i="4" s="1"/>
  <c r="T31" i="4"/>
  <c r="U31" i="4" s="1"/>
  <c r="T109" i="4"/>
  <c r="U109" i="4" s="1"/>
  <c r="T50" i="4"/>
  <c r="U50" i="4" s="1"/>
  <c r="T17" i="4"/>
  <c r="U17" i="4" s="1"/>
  <c r="T96" i="4"/>
  <c r="U96" i="4" s="1"/>
  <c r="T57" i="4"/>
  <c r="U57" i="4" s="1"/>
  <c r="T58" i="4"/>
  <c r="U58" i="4" s="1"/>
  <c r="T76" i="4"/>
  <c r="U76" i="4" s="1"/>
  <c r="T80" i="4"/>
  <c r="U80" i="4" s="1"/>
  <c r="T78" i="4"/>
  <c r="U78" i="4" s="1"/>
  <c r="T85" i="4"/>
  <c r="U85" i="4" s="1"/>
  <c r="T81" i="4"/>
  <c r="U81" i="4" s="1"/>
  <c r="T21" i="4"/>
  <c r="U21" i="4" s="1"/>
  <c r="T22" i="4"/>
  <c r="U22" i="4" s="1"/>
  <c r="T23" i="4"/>
  <c r="U23" i="4" s="1"/>
  <c r="T95" i="4"/>
  <c r="U95" i="4" s="1"/>
  <c r="T91" i="4"/>
  <c r="U91" i="4" s="1"/>
  <c r="T27" i="4"/>
  <c r="U27" i="4" s="1"/>
  <c r="T121" i="4"/>
  <c r="U121" i="4" s="1"/>
  <c r="T102" i="4"/>
  <c r="U102" i="4" s="1"/>
  <c r="T127" i="4"/>
  <c r="U127" i="4" s="1"/>
  <c r="T68" i="4"/>
  <c r="U68" i="4" s="1"/>
  <c r="K88" i="3"/>
  <c r="L88" i="3" s="1"/>
  <c r="K89" i="3"/>
  <c r="L89" i="3" s="1"/>
  <c r="K87" i="3"/>
  <c r="L87" i="3" s="1"/>
  <c r="K117" i="3"/>
  <c r="L117" i="3" s="1"/>
  <c r="K33" i="3"/>
  <c r="L33" i="3" s="1"/>
  <c r="K34" i="3"/>
  <c r="L34" i="3" s="1"/>
  <c r="K123" i="3"/>
  <c r="L123" i="3" s="1"/>
  <c r="K125" i="3"/>
  <c r="L125" i="3" s="1"/>
  <c r="K108" i="3"/>
  <c r="L108" i="3" s="1"/>
  <c r="K109" i="3"/>
  <c r="L109" i="3" s="1"/>
  <c r="K49" i="3"/>
  <c r="L49" i="3" s="1"/>
  <c r="K47" i="3"/>
  <c r="L47" i="3" s="1"/>
  <c r="K19" i="3"/>
  <c r="L19" i="3" s="1"/>
  <c r="K17" i="3"/>
  <c r="L17" i="3" s="1"/>
  <c r="K112" i="3"/>
  <c r="L112" i="3" s="1"/>
  <c r="K57" i="3"/>
  <c r="L57" i="3" s="1"/>
  <c r="K52" i="3"/>
  <c r="L52" i="3" s="1"/>
  <c r="K79" i="3"/>
  <c r="L79" i="3" s="1"/>
  <c r="K82" i="3"/>
  <c r="L82" i="3" s="1"/>
  <c r="K84" i="3"/>
  <c r="L84" i="3" s="1"/>
  <c r="K62" i="3"/>
  <c r="L62" i="3" s="1"/>
  <c r="K64" i="3"/>
  <c r="L64" i="3" s="1"/>
  <c r="K92" i="3"/>
  <c r="L92" i="3" s="1"/>
  <c r="K94" i="3"/>
  <c r="L94" i="3" s="1"/>
  <c r="K28" i="3"/>
  <c r="L28" i="3" s="1"/>
  <c r="K124" i="3"/>
  <c r="L124" i="3" s="1"/>
  <c r="K122" i="3"/>
  <c r="L122" i="3" s="1"/>
  <c r="K102" i="3"/>
  <c r="L102" i="3" s="1"/>
  <c r="K103" i="3"/>
  <c r="L103" i="3" s="1"/>
  <c r="K104" i="3"/>
  <c r="L104" i="3" s="1"/>
  <c r="K128" i="3"/>
  <c r="L128" i="3" s="1"/>
  <c r="K127" i="3"/>
  <c r="L127" i="3" s="1"/>
  <c r="K149" i="3"/>
  <c r="L149" i="3" s="1"/>
  <c r="K148" i="3"/>
  <c r="L148" i="3" s="1"/>
  <c r="K147" i="3"/>
  <c r="L147" i="3" s="1"/>
  <c r="K144" i="3"/>
  <c r="L144" i="3" s="1"/>
  <c r="K142" i="3"/>
  <c r="L142" i="3" s="1"/>
  <c r="K44" i="3"/>
  <c r="L44" i="3" s="1"/>
  <c r="K42" i="3"/>
  <c r="L42" i="3" s="1"/>
  <c r="D22" i="5"/>
  <c r="D39" i="5"/>
  <c r="D28" i="5"/>
  <c r="D37" i="5"/>
  <c r="D38" i="5"/>
  <c r="D26" i="5"/>
  <c r="D14" i="5"/>
  <c r="D36" i="5"/>
  <c r="D12" i="5"/>
  <c r="D24" i="5"/>
  <c r="D27" i="5"/>
  <c r="D16" i="5"/>
  <c r="D32" i="5"/>
  <c r="D15" i="5"/>
  <c r="D20" i="5"/>
  <c r="D21" i="5"/>
  <c r="D40" i="5"/>
  <c r="D17" i="5"/>
  <c r="D23" i="5"/>
  <c r="D19" i="5"/>
  <c r="D29" i="5"/>
  <c r="D25" i="5"/>
  <c r="D30" i="5"/>
  <c r="D34" i="5"/>
  <c r="D33" i="5"/>
  <c r="D35" i="5"/>
  <c r="D31" i="5"/>
  <c r="D18" i="5"/>
  <c r="D13" i="5"/>
  <c r="N31" i="1"/>
  <c r="G31" i="11"/>
  <c r="N29" i="1"/>
  <c r="G29" i="11"/>
  <c r="N28" i="1"/>
  <c r="G28" i="11"/>
  <c r="N27" i="1"/>
  <c r="G27" i="11"/>
  <c r="N25" i="1"/>
  <c r="G25" i="11"/>
  <c r="N24" i="1"/>
  <c r="G24" i="11"/>
  <c r="N23" i="1"/>
  <c r="G23" i="11"/>
  <c r="N22" i="1"/>
  <c r="G22" i="11"/>
  <c r="N21" i="1"/>
  <c r="G21" i="11"/>
  <c r="N20" i="1"/>
  <c r="G20" i="11"/>
  <c r="N19" i="1"/>
  <c r="G19" i="11"/>
  <c r="N17" i="1"/>
  <c r="G17" i="11"/>
  <c r="N16" i="1"/>
  <c r="G16" i="11"/>
  <c r="N15" i="1"/>
  <c r="G15" i="11"/>
  <c r="N14" i="1"/>
  <c r="G14" i="11"/>
  <c r="N12" i="1"/>
  <c r="G12" i="11"/>
  <c r="N11" i="1"/>
  <c r="G11" i="11"/>
  <c r="N10" i="1"/>
  <c r="G10" i="11"/>
  <c r="N9" i="1"/>
  <c r="G9" i="11"/>
  <c r="N8" i="1"/>
  <c r="G8" i="11"/>
  <c r="N7" i="1"/>
  <c r="G7" i="11"/>
  <c r="D11" i="5"/>
  <c r="D10" i="5"/>
  <c r="D8" i="5"/>
  <c r="D9" i="5"/>
  <c r="D7" i="5"/>
  <c r="D6" i="5"/>
  <c r="T13" i="4"/>
  <c r="U13" i="4" s="1"/>
  <c r="T12" i="4"/>
  <c r="U12" i="4" s="1"/>
  <c r="T14" i="4"/>
  <c r="U14" i="4" s="1"/>
  <c r="K12" i="3"/>
  <c r="L12" i="3" s="1"/>
  <c r="K13" i="3"/>
  <c r="L13" i="3" s="1"/>
  <c r="K15" i="3"/>
  <c r="L15" i="3" s="1"/>
  <c r="K14" i="3"/>
  <c r="L14" i="3" s="1"/>
  <c r="T104" i="4"/>
  <c r="U104" i="4" s="1"/>
  <c r="T11" i="4"/>
  <c r="U11" i="4" s="1"/>
  <c r="T15" i="4"/>
  <c r="U15" i="4" s="1"/>
  <c r="T110" i="4"/>
  <c r="U110" i="4" s="1"/>
  <c r="T88" i="4"/>
  <c r="U88" i="4" s="1"/>
  <c r="T64" i="4"/>
  <c r="U64" i="4" s="1"/>
  <c r="T62" i="4"/>
  <c r="U62" i="4" s="1"/>
  <c r="T51" i="4"/>
  <c r="U51" i="4" s="1"/>
  <c r="T52" i="4"/>
  <c r="U52" i="4" s="1"/>
  <c r="T137" i="4"/>
  <c r="U137" i="4" s="1"/>
  <c r="T138" i="4"/>
  <c r="U138" i="4" s="1"/>
  <c r="T128" i="4"/>
  <c r="U128" i="4" s="1"/>
  <c r="T126" i="4"/>
  <c r="U126" i="4" s="1"/>
  <c r="T123" i="4"/>
  <c r="U123" i="4" s="1"/>
  <c r="T124" i="4"/>
  <c r="U124" i="4" s="1"/>
  <c r="T122" i="4"/>
  <c r="U122" i="4" s="1"/>
  <c r="T118" i="4"/>
  <c r="U118" i="4" s="1"/>
  <c r="T119" i="4"/>
  <c r="U119" i="4" s="1"/>
  <c r="T116" i="4"/>
  <c r="U116" i="4" s="1"/>
  <c r="T106" i="4"/>
  <c r="U106" i="4" s="1"/>
  <c r="T107" i="4"/>
  <c r="U107" i="4" s="1"/>
  <c r="T105" i="4"/>
  <c r="U105" i="4" s="1"/>
  <c r="T103" i="4"/>
  <c r="U103" i="4" s="1"/>
  <c r="T101" i="4"/>
  <c r="U101" i="4" s="1"/>
  <c r="T100" i="4"/>
  <c r="U100" i="4" s="1"/>
  <c r="T98" i="4"/>
  <c r="U98" i="4" s="1"/>
  <c r="T99" i="4"/>
  <c r="U99" i="4" s="1"/>
  <c r="T93" i="4"/>
  <c r="U93" i="4" s="1"/>
  <c r="T92" i="4"/>
  <c r="U92" i="4" s="1"/>
  <c r="T83" i="4"/>
  <c r="U83" i="4" s="1"/>
  <c r="T79" i="4"/>
  <c r="U79" i="4" s="1"/>
  <c r="T77" i="4"/>
  <c r="U77" i="4" s="1"/>
  <c r="T67" i="4"/>
  <c r="U67" i="4" s="1"/>
  <c r="T59" i="4"/>
  <c r="U59" i="4" s="1"/>
  <c r="T56" i="4"/>
  <c r="U56" i="4" s="1"/>
  <c r="T47" i="4"/>
  <c r="U47" i="4" s="1"/>
  <c r="T48" i="4"/>
  <c r="U48" i="4" s="1"/>
  <c r="T44" i="4"/>
  <c r="U44" i="4" s="1"/>
  <c r="T43" i="4"/>
  <c r="U43" i="4" s="1"/>
  <c r="T42" i="4"/>
  <c r="U42" i="4" s="1"/>
  <c r="T36" i="4"/>
  <c r="U36" i="4" s="1"/>
  <c r="T38" i="4"/>
  <c r="U38" i="4" s="1"/>
  <c r="T26" i="4"/>
  <c r="U26" i="4" s="1"/>
  <c r="T28" i="4"/>
  <c r="U28" i="4" s="1"/>
  <c r="B24" i="8"/>
  <c r="C24" i="8" s="1"/>
  <c r="B25" i="8"/>
  <c r="D25" i="8" s="1"/>
  <c r="B26" i="8"/>
  <c r="C26" i="8" s="1"/>
  <c r="T82" i="4"/>
  <c r="U82" i="4" s="1"/>
  <c r="T84" i="4"/>
  <c r="U84" i="4" s="1"/>
  <c r="T49" i="4"/>
  <c r="U49" i="4" s="1"/>
  <c r="T69" i="4"/>
  <c r="U69" i="4" s="1"/>
  <c r="T33" i="4"/>
  <c r="U33" i="4" s="1"/>
  <c r="T39" i="4"/>
  <c r="U39" i="4" s="1"/>
  <c r="T46" i="4"/>
  <c r="U46" i="4" s="1"/>
  <c r="T32" i="4"/>
  <c r="U32" i="4" s="1"/>
  <c r="T86" i="4"/>
  <c r="U86" i="4" s="1"/>
  <c r="T25" i="4"/>
  <c r="U25" i="4" s="1"/>
  <c r="V72" i="4"/>
  <c r="T37" i="4"/>
  <c r="U37" i="4" s="1"/>
  <c r="V71" i="4"/>
  <c r="T66" i="4"/>
  <c r="U66" i="4" s="1"/>
  <c r="T70" i="4"/>
  <c r="U70" i="4" s="1"/>
  <c r="T24" i="4"/>
  <c r="U24" i="4" s="1"/>
  <c r="T89" i="4"/>
  <c r="U89" i="4" s="1"/>
  <c r="T7" i="4"/>
  <c r="U7" i="4" s="1"/>
  <c r="T6" i="4"/>
  <c r="U6" i="4" s="1"/>
  <c r="T9" i="4"/>
  <c r="U9" i="4" s="1"/>
  <c r="T10" i="4"/>
  <c r="U10" i="4" s="1"/>
  <c r="T8" i="4"/>
  <c r="U8" i="4" s="1"/>
  <c r="V16" i="4" l="1"/>
  <c r="V136" i="4"/>
  <c r="V12" i="4"/>
  <c r="M31" i="1"/>
  <c r="M28" i="1"/>
  <c r="V11" i="4"/>
  <c r="W15" i="4" s="1"/>
  <c r="V26" i="4"/>
  <c r="V76" i="4"/>
  <c r="V62" i="4"/>
  <c r="V51" i="4"/>
  <c r="V27" i="4"/>
  <c r="V127" i="4"/>
  <c r="V107" i="4"/>
  <c r="V61" i="4"/>
  <c r="V52" i="4"/>
  <c r="V137" i="4"/>
  <c r="V126" i="4"/>
  <c r="V122" i="4"/>
  <c r="V121" i="4"/>
  <c r="V117" i="4"/>
  <c r="V116" i="4"/>
  <c r="V106" i="4"/>
  <c r="V102" i="4"/>
  <c r="V101" i="4"/>
  <c r="V97" i="4"/>
  <c r="V96" i="4"/>
  <c r="V91" i="4"/>
  <c r="V92" i="4"/>
  <c r="V82" i="4"/>
  <c r="V77" i="4"/>
  <c r="V57" i="4"/>
  <c r="V56" i="4"/>
  <c r="V47" i="4"/>
  <c r="V42" i="4"/>
  <c r="V41" i="4"/>
  <c r="M7" i="1"/>
  <c r="M8" i="1"/>
  <c r="M34" i="1"/>
  <c r="M33" i="1"/>
  <c r="M32" i="1"/>
  <c r="M30" i="1"/>
  <c r="M29" i="1"/>
  <c r="M27" i="1"/>
  <c r="M26" i="1"/>
  <c r="M25" i="1"/>
  <c r="M24" i="1"/>
  <c r="M23" i="1"/>
  <c r="M12" i="1"/>
  <c r="D24" i="8"/>
  <c r="D26" i="8"/>
  <c r="C25" i="8"/>
  <c r="M17" i="1"/>
  <c r="V81" i="4"/>
  <c r="V46" i="4"/>
  <c r="V36" i="4"/>
  <c r="M20" i="1"/>
  <c r="M16" i="1"/>
  <c r="V31" i="4"/>
  <c r="M14" i="1"/>
  <c r="M22" i="1"/>
  <c r="M18" i="1"/>
  <c r="V32" i="4"/>
  <c r="F6" i="11"/>
  <c r="M15" i="1"/>
  <c r="V37" i="4"/>
  <c r="V86" i="4"/>
  <c r="V22" i="4"/>
  <c r="V21" i="4"/>
  <c r="V66" i="4"/>
  <c r="V67" i="4"/>
  <c r="V87" i="4"/>
  <c r="V6" i="4"/>
  <c r="V7" i="4"/>
  <c r="I5" i="1"/>
  <c r="N6" i="1" l="1"/>
  <c r="G6" i="11"/>
  <c r="M6" i="1"/>
  <c r="W10" i="4"/>
  <c r="N13" i="1"/>
  <c r="N5" i="1" l="1"/>
  <c r="G5" i="11"/>
  <c r="M13" i="1"/>
  <c r="M11" i="1"/>
  <c r="M10" i="1"/>
  <c r="M21" i="1"/>
  <c r="Y161" i="4" l="1"/>
  <c r="Y146" i="4"/>
  <c r="Y151" i="4"/>
  <c r="Y156" i="4"/>
  <c r="Y166" i="4"/>
  <c r="Y171" i="4"/>
  <c r="Y176" i="4"/>
  <c r="Y136" i="4"/>
  <c r="Y141" i="4"/>
  <c r="Y126" i="4"/>
  <c r="Y131" i="4"/>
  <c r="H30" i="1" s="1"/>
  <c r="Y121" i="4"/>
  <c r="H28" i="1" s="1"/>
  <c r="Y116" i="4"/>
  <c r="Y106" i="4"/>
  <c r="Y111" i="4"/>
  <c r="H26" i="1" s="1"/>
  <c r="Y96" i="4"/>
  <c r="Y101" i="4"/>
  <c r="H24" i="1" s="1"/>
  <c r="Y86" i="4"/>
  <c r="Y91" i="4"/>
  <c r="H22" i="1" s="1"/>
  <c r="Y81" i="4"/>
  <c r="Y76" i="4"/>
  <c r="Y66" i="4"/>
  <c r="Y71" i="4"/>
  <c r="Y56" i="4"/>
  <c r="Y61" i="4"/>
  <c r="Y46" i="4"/>
  <c r="Y51" i="4"/>
  <c r="H14" i="1" s="1"/>
  <c r="Y36" i="4"/>
  <c r="Y41" i="4"/>
  <c r="Y26" i="4"/>
  <c r="Y31" i="4"/>
  <c r="H35" i="1"/>
  <c r="Y6" i="4"/>
  <c r="H5" i="1" s="1"/>
  <c r="Y21" i="4"/>
  <c r="Y16" i="4"/>
  <c r="Y11" i="4"/>
  <c r="H33" i="1" l="1"/>
  <c r="C146" i="4"/>
  <c r="H44" i="1"/>
  <c r="C201" i="4"/>
  <c r="H32" i="1"/>
  <c r="C141" i="4"/>
  <c r="H36" i="1"/>
  <c r="C161" i="4"/>
  <c r="H43" i="1"/>
  <c r="C196" i="4"/>
  <c r="H37" i="1"/>
  <c r="C166" i="4"/>
  <c r="H40" i="1"/>
  <c r="C181" i="4"/>
  <c r="H38" i="1"/>
  <c r="C171" i="4"/>
  <c r="C156" i="4"/>
  <c r="C186" i="4"/>
  <c r="H41" i="1"/>
  <c r="H39" i="1"/>
  <c r="C176" i="4"/>
  <c r="H42" i="1"/>
  <c r="C191" i="4"/>
  <c r="H34" i="1"/>
  <c r="C151" i="4"/>
  <c r="H31" i="1"/>
  <c r="C136" i="4"/>
  <c r="C131" i="4"/>
  <c r="H29" i="1"/>
  <c r="C126" i="4"/>
  <c r="C121" i="4"/>
  <c r="H27" i="1"/>
  <c r="C116" i="4"/>
  <c r="C111" i="4"/>
  <c r="H25" i="1"/>
  <c r="C106" i="4"/>
  <c r="C101" i="4"/>
  <c r="C96" i="4"/>
  <c r="H23" i="1"/>
  <c r="C91" i="4"/>
  <c r="C86" i="4"/>
  <c r="C76" i="4"/>
  <c r="H19" i="1"/>
  <c r="C61" i="4"/>
  <c r="C56" i="4"/>
  <c r="C51" i="4"/>
  <c r="C6" i="4"/>
  <c r="C11" i="4"/>
  <c r="C16" i="4"/>
  <c r="C26" i="4"/>
  <c r="H9" i="1"/>
  <c r="H20" i="1"/>
  <c r="C81" i="4"/>
  <c r="H18" i="1"/>
  <c r="C71" i="4"/>
  <c r="H17" i="1"/>
  <c r="C66" i="4"/>
  <c r="H13" i="1"/>
  <c r="C46" i="4"/>
  <c r="H12" i="1"/>
  <c r="C41" i="4"/>
  <c r="H11" i="1"/>
  <c r="C36" i="4"/>
  <c r="H10" i="1"/>
  <c r="C31" i="4"/>
  <c r="H8" i="1"/>
  <c r="C21" i="4"/>
  <c r="H7" i="1"/>
  <c r="H15" i="1"/>
  <c r="H16" i="1"/>
  <c r="H21" i="1"/>
  <c r="H6" i="1"/>
  <c r="M19" i="1"/>
  <c r="B19" i="8" l="1"/>
  <c r="D19" i="8" s="1"/>
  <c r="B20" i="8"/>
  <c r="D20" i="8" s="1"/>
  <c r="B18" i="8"/>
  <c r="C18" i="8" s="1"/>
  <c r="M9" i="1"/>
  <c r="C19" i="8" l="1"/>
  <c r="C20" i="8"/>
  <c r="D18" i="8"/>
  <c r="G39" i="1" l="1"/>
  <c r="K39" i="1" s="1"/>
  <c r="G40" i="1"/>
  <c r="K40" i="1" s="1"/>
  <c r="G42" i="1"/>
  <c r="K42" i="1" s="1"/>
  <c r="G41" i="1"/>
  <c r="K41" i="1" s="1"/>
  <c r="G43" i="1"/>
  <c r="K43" i="1" s="1"/>
  <c r="G44" i="1"/>
  <c r="K44" i="1" s="1"/>
  <c r="Y7" i="2" l="1"/>
  <c r="Z7" i="2" s="1"/>
  <c r="AA7" i="2" s="1"/>
  <c r="AB7" i="2" s="1"/>
  <c r="E5" i="11" s="1"/>
  <c r="C17" i="2" l="1"/>
  <c r="C202" i="2"/>
  <c r="C132" i="2"/>
  <c r="C147" i="2"/>
  <c r="C127" i="2"/>
  <c r="C117" i="2"/>
  <c r="C107" i="2"/>
  <c r="C97" i="2"/>
  <c r="C72" i="2"/>
  <c r="C22" i="2"/>
  <c r="C92" i="2"/>
  <c r="C47" i="2"/>
  <c r="C192" i="2"/>
  <c r="C172" i="2"/>
  <c r="C197" i="2"/>
  <c r="C142" i="2"/>
  <c r="C87" i="2"/>
  <c r="C67" i="2"/>
  <c r="C12" i="2"/>
  <c r="C37" i="2"/>
  <c r="C182" i="2"/>
  <c r="C167" i="2"/>
  <c r="C177" i="2"/>
  <c r="C187" i="2"/>
  <c r="C122" i="2"/>
  <c r="C112" i="2"/>
  <c r="C82" i="2"/>
  <c r="C52" i="2"/>
  <c r="C42" i="2"/>
  <c r="C62" i="2"/>
  <c r="C137" i="2"/>
  <c r="C157" i="2"/>
  <c r="C162" i="2"/>
  <c r="C152" i="2"/>
  <c r="C102" i="2"/>
  <c r="C77" i="2"/>
  <c r="C57" i="2"/>
  <c r="C32" i="2"/>
  <c r="C27" i="2"/>
  <c r="C7" i="2"/>
  <c r="F5" i="1"/>
  <c r="E42" i="1" l="1"/>
  <c r="E43" i="1"/>
  <c r="E44" i="1"/>
  <c r="E40" i="1"/>
  <c r="E41" i="1"/>
  <c r="B8" i="8"/>
  <c r="B7" i="8"/>
  <c r="B6" i="8"/>
  <c r="D6" i="8" l="1"/>
  <c r="C6" i="8"/>
  <c r="D7" i="8"/>
  <c r="C7" i="8"/>
  <c r="C8" i="8"/>
  <c r="D8" i="8"/>
  <c r="M5" i="1"/>
  <c r="F5" i="11"/>
  <c r="O167" i="3" l="1"/>
  <c r="O157" i="3"/>
  <c r="G35" i="1" s="1"/>
  <c r="K35" i="1" s="1"/>
  <c r="O172" i="3"/>
  <c r="O162" i="3"/>
  <c r="O147" i="3"/>
  <c r="G33" i="1" s="1"/>
  <c r="K33" i="1" s="1"/>
  <c r="O152" i="3"/>
  <c r="O137" i="3"/>
  <c r="O142" i="3"/>
  <c r="O132" i="3"/>
  <c r="O127" i="3"/>
  <c r="O117" i="3"/>
  <c r="O122" i="3"/>
  <c r="G28" i="1" s="1"/>
  <c r="K28" i="1" s="1"/>
  <c r="O112" i="3"/>
  <c r="O107" i="3"/>
  <c r="O97" i="3"/>
  <c r="G23" i="1" s="1"/>
  <c r="K23" i="1" s="1"/>
  <c r="O102" i="3"/>
  <c r="O87" i="3"/>
  <c r="O92" i="3"/>
  <c r="G22" i="1" s="1"/>
  <c r="K22" i="1" s="1"/>
  <c r="O77" i="3"/>
  <c r="G19" i="1" s="1"/>
  <c r="K19" i="1" s="1"/>
  <c r="O82" i="3"/>
  <c r="O67" i="3"/>
  <c r="G17" i="1" s="1"/>
  <c r="K17" i="1" s="1"/>
  <c r="O72" i="3"/>
  <c r="O62" i="3"/>
  <c r="O57" i="3"/>
  <c r="O47" i="3"/>
  <c r="G13" i="1" s="1"/>
  <c r="K13" i="1" s="1"/>
  <c r="O52" i="3"/>
  <c r="G14" i="1" s="1"/>
  <c r="K14" i="1" s="1"/>
  <c r="O37" i="3"/>
  <c r="O42" i="3"/>
  <c r="G12" i="1" s="1"/>
  <c r="K12" i="1" s="1"/>
  <c r="O27" i="3"/>
  <c r="G9" i="1" s="1"/>
  <c r="K9" i="1" s="1"/>
  <c r="O32" i="3"/>
  <c r="G10" i="1" s="1"/>
  <c r="K10" i="1" s="1"/>
  <c r="O7" i="3"/>
  <c r="G5" i="1" s="1"/>
  <c r="K5" i="1" s="1"/>
  <c r="O22" i="3"/>
  <c r="G8" i="1" s="1"/>
  <c r="K8" i="1" s="1"/>
  <c r="G21" i="1"/>
  <c r="K21" i="1" s="1"/>
  <c r="O17" i="3"/>
  <c r="O12" i="3"/>
  <c r="C22" i="3" l="1"/>
  <c r="C162" i="3"/>
  <c r="G36" i="1"/>
  <c r="K36" i="1" s="1"/>
  <c r="C172" i="3"/>
  <c r="G38" i="1"/>
  <c r="K38" i="1" s="1"/>
  <c r="C102" i="3"/>
  <c r="G24" i="1"/>
  <c r="K24" i="1" s="1"/>
  <c r="C57" i="3"/>
  <c r="G15" i="1"/>
  <c r="K15" i="1" s="1"/>
  <c r="G7" i="1"/>
  <c r="K7" i="1" s="1"/>
  <c r="C17" i="3"/>
  <c r="C137" i="3"/>
  <c r="G31" i="1"/>
  <c r="K31" i="1" s="1"/>
  <c r="C77" i="3"/>
  <c r="C87" i="3"/>
  <c r="C52" i="3"/>
  <c r="C32" i="3"/>
  <c r="C112" i="3"/>
  <c r="G26" i="1"/>
  <c r="K26" i="1" s="1"/>
  <c r="C167" i="3"/>
  <c r="G37" i="1"/>
  <c r="K37" i="1" s="1"/>
  <c r="C72" i="3"/>
  <c r="G18" i="1"/>
  <c r="K18" i="1" s="1"/>
  <c r="G32" i="1"/>
  <c r="K32" i="1" s="1"/>
  <c r="C142" i="3"/>
  <c r="C37" i="3"/>
  <c r="G11" i="1"/>
  <c r="K11" i="1" s="1"/>
  <c r="C97" i="3"/>
  <c r="C47" i="3"/>
  <c r="C42" i="3"/>
  <c r="C62" i="3"/>
  <c r="G16" i="1"/>
  <c r="K16" i="1" s="1"/>
  <c r="C12" i="3"/>
  <c r="G6" i="1"/>
  <c r="K6" i="1" s="1"/>
  <c r="C92" i="3"/>
  <c r="C127" i="3"/>
  <c r="G29" i="1"/>
  <c r="K29" i="1" s="1"/>
  <c r="C132" i="3"/>
  <c r="G30" i="1"/>
  <c r="K30" i="1" s="1"/>
  <c r="C7" i="3"/>
  <c r="C122" i="3"/>
  <c r="C147" i="3"/>
  <c r="C152" i="3"/>
  <c r="G34" i="1"/>
  <c r="K34" i="1" s="1"/>
  <c r="C82" i="3"/>
  <c r="G20" i="1"/>
  <c r="K20" i="1" s="1"/>
  <c r="G25" i="1"/>
  <c r="K25" i="1" s="1"/>
  <c r="C107" i="3"/>
  <c r="C117" i="3"/>
  <c r="G27" i="1"/>
  <c r="K27" i="1" s="1"/>
  <c r="C27" i="3"/>
  <c r="C157" i="3"/>
  <c r="C67" i="3"/>
  <c r="E39" i="1" l="1"/>
  <c r="E21" i="1"/>
  <c r="E35" i="1"/>
  <c r="E24" i="1"/>
  <c r="E36" i="1"/>
  <c r="E25" i="1"/>
  <c r="E6" i="1"/>
  <c r="E9" i="1"/>
  <c r="E5" i="1"/>
  <c r="E12" i="1"/>
  <c r="E17" i="1"/>
  <c r="E23" i="1"/>
  <c r="E22" i="1"/>
  <c r="E14" i="1"/>
  <c r="E32" i="1"/>
  <c r="E8" i="1"/>
  <c r="E7" i="1"/>
  <c r="E34" i="1"/>
  <c r="E13" i="1"/>
  <c r="E30" i="1"/>
  <c r="E37" i="1"/>
  <c r="E33" i="1"/>
  <c r="E19" i="1"/>
  <c r="E27" i="1"/>
  <c r="E20" i="1"/>
  <c r="E29" i="1"/>
  <c r="E11" i="1"/>
  <c r="E18" i="1"/>
  <c r="E26" i="1"/>
  <c r="E31" i="1"/>
  <c r="E15" i="1"/>
  <c r="E38" i="1"/>
  <c r="B13" i="8"/>
  <c r="B12" i="8"/>
  <c r="B14" i="8"/>
  <c r="E16" i="1"/>
  <c r="E10" i="1"/>
  <c r="E28" i="1"/>
  <c r="D12" i="8" l="1"/>
  <c r="C12" i="8"/>
  <c r="D13" i="8"/>
  <c r="C13" i="8"/>
  <c r="F6" i="8"/>
  <c r="F11" i="8"/>
  <c r="F7" i="8"/>
  <c r="F8" i="8"/>
  <c r="F10" i="8"/>
  <c r="F9" i="8"/>
  <c r="C14" i="8"/>
  <c r="D14" i="8"/>
  <c r="H8" i="8" l="1"/>
  <c r="G8" i="8"/>
  <c r="G7" i="8"/>
  <c r="H7" i="8"/>
  <c r="H9" i="8"/>
  <c r="G9" i="8"/>
  <c r="H11" i="8"/>
  <c r="G11" i="8"/>
  <c r="G10" i="8"/>
  <c r="H10" i="8"/>
  <c r="G6" i="8"/>
  <c r="H6" i="8"/>
</calcChain>
</file>

<file path=xl/sharedStrings.xml><?xml version="1.0" encoding="utf-8"?>
<sst xmlns="http://schemas.openxmlformats.org/spreadsheetml/2006/main" count="2864" uniqueCount="162">
  <si>
    <t>DATE:</t>
  </si>
  <si>
    <t>CHAPTER:</t>
  </si>
  <si>
    <t>Chapter</t>
  </si>
  <si>
    <t>NAME OF COMPETITION:</t>
  </si>
  <si>
    <t>B</t>
  </si>
  <si>
    <t>D</t>
  </si>
  <si>
    <t>E</t>
  </si>
  <si>
    <t>A</t>
  </si>
  <si>
    <t>C</t>
  </si>
  <si>
    <t>THROWLINE</t>
  </si>
  <si>
    <t>POINTS (0-13) each</t>
  </si>
  <si>
    <t>TOTAL SCORE</t>
  </si>
  <si>
    <t>Side 1 Total</t>
  </si>
  <si>
    <t>Side 2 Total</t>
  </si>
  <si>
    <t>min</t>
  </si>
  <si>
    <t>sec</t>
  </si>
  <si>
    <t>1/100</t>
  </si>
  <si>
    <t>TIME POINTS</t>
  </si>
  <si>
    <t>FINAL SCORE</t>
  </si>
  <si>
    <t>FINAL TIME
(in secs)</t>
  </si>
  <si>
    <t>Aerial Rescue</t>
  </si>
  <si>
    <t>Name</t>
  </si>
  <si>
    <t>Score</t>
  </si>
  <si>
    <t>Belayed Speed Climb</t>
  </si>
  <si>
    <t>Time</t>
  </si>
  <si>
    <t>Secured Footlock</t>
  </si>
  <si>
    <t>Throwline</t>
  </si>
  <si>
    <t>Work Climb</t>
  </si>
  <si>
    <t>Overall Preliminary Ranking</t>
  </si>
  <si>
    <t>BELAYED SPEED CLIMB</t>
  </si>
  <si>
    <t>Timer</t>
  </si>
  <si>
    <t>TIME
(in secs)</t>
  </si>
  <si>
    <t>TIME</t>
  </si>
  <si>
    <t>AVG.
TIME</t>
  </si>
  <si>
    <t>SCORE</t>
  </si>
  <si>
    <t>Fastest Time:</t>
  </si>
  <si>
    <t>Time (secs)</t>
  </si>
  <si>
    <t>SECURED FOOTLOCK</t>
  </si>
  <si>
    <r>
      <t xml:space="preserve">PENALTY
</t>
    </r>
    <r>
      <rPr>
        <sz val="11"/>
        <color theme="1"/>
        <rFont val="Calibri"/>
        <family val="2"/>
        <scheme val="minor"/>
      </rPr>
      <t>(+3 secs)</t>
    </r>
  </si>
  <si>
    <r>
      <t xml:space="preserve">TIME
</t>
    </r>
    <r>
      <rPr>
        <sz val="11"/>
        <color theme="1"/>
        <rFont val="Calibri"/>
        <family val="2"/>
        <scheme val="minor"/>
      </rPr>
      <t>(in secs)</t>
    </r>
  </si>
  <si>
    <t>AERIAL RESCUE</t>
  </si>
  <si>
    <t>NO.</t>
  </si>
  <si>
    <t>AERIAL RESCUE RANK</t>
  </si>
  <si>
    <t>JUDGE</t>
  </si>
  <si>
    <t>TOTAL</t>
  </si>
  <si>
    <t>AVG.
MIDDLE
SCORE</t>
  </si>
  <si>
    <t>TIME LIMIT FOR EVENT (secs)=</t>
  </si>
  <si>
    <t>(5 mins = 300 secs)</t>
  </si>
  <si>
    <t>RANK</t>
  </si>
  <si>
    <t>TIMER</t>
  </si>
  <si>
    <t>DQ</t>
  </si>
  <si>
    <t>WORK CLIMB</t>
  </si>
  <si>
    <t>FASTEST TIME (in secs):</t>
  </si>
  <si>
    <t>EFFIC'Y POINTS</t>
  </si>
  <si>
    <t>FIRST TIME 
(in secs)</t>
  </si>
  <si>
    <t>WORK
CLIMB RANK</t>
  </si>
  <si>
    <r>
      <t xml:space="preserve">PENALTIES
</t>
    </r>
    <r>
      <rPr>
        <sz val="10"/>
        <color theme="1"/>
        <rFont val="Calibri"/>
        <family val="2"/>
        <scheme val="minor"/>
      </rPr>
      <t>(0 or 3)</t>
    </r>
  </si>
  <si>
    <t>Throwline Ranking Tiebreaker</t>
  </si>
  <si>
    <t>Calculation of Time</t>
  </si>
  <si>
    <r>
      <t xml:space="preserve">TOTAL PENALTIES
</t>
    </r>
    <r>
      <rPr>
        <sz val="11"/>
        <color theme="1"/>
        <rFont val="Calibri"/>
        <family val="2"/>
        <scheme val="minor"/>
      </rPr>
      <t>(0-13)</t>
    </r>
  </si>
  <si>
    <t>HANDSAW STATION</t>
  </si>
  <si>
    <t>LIMB TOSS STATION</t>
  </si>
  <si>
    <t>POLE PRUNER STATION</t>
  </si>
  <si>
    <t>LIMB WALK STATION</t>
  </si>
  <si>
    <t>LANDING STATION</t>
  </si>
  <si>
    <t>SCORING POINTS</t>
  </si>
  <si>
    <t>DISCRETIONARY POINTS</t>
  </si>
  <si>
    <t>RISK ASSESSMENT</t>
  </si>
  <si>
    <t>ASCENT &amp; MOVEMENT</t>
  </si>
  <si>
    <t>CASUALTY ASSESSMENT</t>
  </si>
  <si>
    <t>DESCENT</t>
  </si>
  <si>
    <t>LANDING</t>
  </si>
  <si>
    <t>ASCENT&amp; MOVEMENT</t>
  </si>
  <si>
    <t>INSTALLATION</t>
  </si>
  <si>
    <t>THROWLINE INSTALLATION</t>
  </si>
  <si>
    <t>HEIGHT OF UNION</t>
  </si>
  <si>
    <t>BONUS THROW</t>
  </si>
  <si>
    <t>VISUAL ASSESSMENT</t>
  </si>
  <si>
    <t>EFFICIENT SET UP</t>
  </si>
  <si>
    <t>ENTRY ALWAYS SECURE</t>
  </si>
  <si>
    <t>SMOOTH ASCENT</t>
  </si>
  <si>
    <t>SETUP</t>
  </si>
  <si>
    <t>PROPER TENSION</t>
  </si>
  <si>
    <t>ROPE MANAGEMENT</t>
  </si>
  <si>
    <t>TIE-IN POINT</t>
  </si>
  <si>
    <t>CONFIDENT POSTURE</t>
  </si>
  <si>
    <t>OVERALL WORK PLAN</t>
  </si>
  <si>
    <t>COMPLETED STATION</t>
  </si>
  <si>
    <t>PENALTIES</t>
  </si>
  <si>
    <t>BONUS</t>
  </si>
  <si>
    <t>WELL-PLANNED</t>
  </si>
  <si>
    <t>DESCENT SPEED</t>
  </si>
  <si>
    <t>SMOOTH GEAR RETRIEVAL</t>
  </si>
  <si>
    <t>SAFE GEAR RETRIEVAL</t>
  </si>
  <si>
    <t>OVERALL SKILL</t>
  </si>
  <si>
    <t>INNOVATION</t>
  </si>
  <si>
    <t>SAFE WORK PRACTICES</t>
  </si>
  <si>
    <t>UNSAFE ACTS</t>
  </si>
  <si>
    <t>MANDATORY PENALTY: GEAR RETRIEVAL</t>
  </si>
  <si>
    <t>MANDATORY PENALTY: AUDIBLE</t>
  </si>
  <si>
    <t>DISCRETIONARY PENALTIES</t>
  </si>
  <si>
    <t>MEAN</t>
  </si>
  <si>
    <t>DIST. FROM MEAN</t>
  </si>
  <si>
    <t xml:space="preserve">
MEAN</t>
  </si>
  <si>
    <t>DIST.
FROM
MEAN</t>
  </si>
  <si>
    <t>AVG.
MIDDLE SCORE</t>
  </si>
  <si>
    <t>TIME IN SECS</t>
  </si>
  <si>
    <t>MASTERS' RANK</t>
  </si>
  <si>
    <t>HEAD-TO-HEAD FOOTLOCK</t>
  </si>
  <si>
    <t>Head-to-Head Footlock</t>
  </si>
  <si>
    <t>OVERALL SCORESHEET - MEN</t>
  </si>
  <si>
    <t>LANDING &amp; UNCLIPPING</t>
  </si>
  <si>
    <t>Time Difference:</t>
  </si>
  <si>
    <t>PLUMB BOB STATION</t>
  </si>
  <si>
    <t>COMPETITOR</t>
  </si>
  <si>
    <t>ROTATION</t>
  </si>
  <si>
    <t>CHAPTER</t>
  </si>
  <si>
    <t>Men's Preliminary Winners</t>
  </si>
  <si>
    <t>Masters' Winners</t>
  </si>
  <si>
    <t>MEN'S MASTERS' CHALLENGE</t>
  </si>
  <si>
    <t>EVENT TIME (in secs):</t>
  </si>
  <si>
    <t>+</t>
  </si>
  <si>
    <t>-</t>
  </si>
  <si>
    <t>PENALTIES
(0 or 3)</t>
  </si>
  <si>
    <t>SCORING POINTS TOTAL</t>
  </si>
  <si>
    <t>DISCR. POINTS TOTAL</t>
  </si>
  <si>
    <t>NUMBER OF STATIONS NOT VISITED</t>
  </si>
  <si>
    <t>If a competitor does not complete a task, they do not receive scoring or discretionary points for that station. Look to see if the judges circled YES or NO for "All Tasks Completed?" If NO, you may need to zero out a station if points were given on the scoresheet.</t>
  </si>
  <si>
    <t>HANDSAW STATION 1</t>
  </si>
  <si>
    <t>HANDAW STATION 2</t>
  </si>
  <si>
    <t>OVERALL PRELIM RANKING</t>
  </si>
  <si>
    <t>AERIAL RESCUE (50 max)</t>
  </si>
  <si>
    <t>SPEED CLIMB
(20 max)</t>
  </si>
  <si>
    <t>SECURED FOOTLOCK (20 max)</t>
  </si>
  <si>
    <t>THROW LINE 
(30 max)</t>
  </si>
  <si>
    <t>WORK CLIMB 
(80 max)</t>
  </si>
  <si>
    <t>FINAL SPEED CLIMB RANK</t>
  </si>
  <si>
    <r>
      <t xml:space="preserve">AVERAGE TIME 
</t>
    </r>
    <r>
      <rPr>
        <sz val="11"/>
        <color theme="1"/>
        <rFont val="Calibri"/>
        <family val="2"/>
        <scheme val="minor"/>
      </rPr>
      <t>(+ penalty)</t>
    </r>
  </si>
  <si>
    <t>FINAL FOOTLOCK RANK</t>
  </si>
  <si>
    <t>FINAL THROWLINE RANKING</t>
  </si>
  <si>
    <t>FIRST SCORE TIME</t>
  </si>
  <si>
    <t>FINAL SCORE TIME</t>
  </si>
  <si>
    <t>FINAL 
H-H RANKING</t>
  </si>
  <si>
    <r>
      <t xml:space="preserve">AVERAGE TIME
</t>
    </r>
    <r>
      <rPr>
        <sz val="11"/>
        <color theme="1"/>
        <rFont val="Calibri"/>
        <family val="2"/>
        <scheme val="minor"/>
      </rPr>
      <t>(+ penalty)</t>
    </r>
  </si>
  <si>
    <t>AERIAL RESCUE 
(50 max)</t>
  </si>
  <si>
    <t>SECURED FOOTLOCK TIME 
(sec)</t>
  </si>
  <si>
    <t>SCOREBOARD - MEN</t>
  </si>
  <si>
    <t>These are not final scores. They are preliminary scores only if your chapter uses a scoreboard.</t>
  </si>
  <si>
    <t>FOOTLOCK TIME 
(sec)</t>
  </si>
  <si>
    <t>PRELIMINARY TOTAL
(200 max)</t>
  </si>
  <si>
    <t>B. SPEED TIME
(sec)</t>
  </si>
  <si>
    <t>If timed out, enter 999 in minute cell of the final score time. If disqualified, enter "DQ" in column S.</t>
  </si>
  <si>
    <t>If timed-out, enter 999 in minute cell. If disqualified, enter "DQ" in column AC.</t>
  </si>
  <si>
    <t>If timed out, enter 999 in minute cell. If disqualified, enter "DQ" in column BF.
If there is a tie, use the preliminary ranking as a tiebreaker.</t>
  </si>
  <si>
    <t>SPEED TIME 
(sec)</t>
  </si>
  <si>
    <t>Masters</t>
  </si>
  <si>
    <r>
      <rPr>
        <b/>
        <sz val="11"/>
        <color rgb="FFFF0000"/>
        <rFont val="Calibri"/>
        <family val="2"/>
      </rPr>
      <t xml:space="preserve">• </t>
    </r>
    <r>
      <rPr>
        <b/>
        <sz val="11"/>
        <color rgb="FFFF0000"/>
        <rFont val="Calibri"/>
        <family val="2"/>
        <scheme val="minor"/>
      </rPr>
      <t>If timed out, enter 999 into minute cell. 
• If disqualified, enter "DQ" in column Z.
• If only four times are recorded, do not enter the outlier. If they are equidistant to the mean (no outlier), enter all four times.</t>
    </r>
  </si>
  <si>
    <r>
      <rPr>
        <b/>
        <sz val="10"/>
        <color rgb="FFFF0000"/>
        <rFont val="Calibri"/>
        <family val="2"/>
      </rPr>
      <t xml:space="preserve">• </t>
    </r>
    <r>
      <rPr>
        <b/>
        <sz val="10"/>
        <color rgb="FFFF0000"/>
        <rFont val="Calibri"/>
        <family val="2"/>
        <scheme val="minor"/>
      </rPr>
      <t xml:space="preserve">If the competitor did not complete the event, enter 999 in the minutes cell. 
• If disqualified, enter "DQ" in column P.
• If only four times are recorded, do not enter the outlier. If they are equidistant to the mean (no outlier), enter all four times.
</t>
    </r>
  </si>
  <si>
    <t>• If timed out, enter 999 into minute cell. 
• If disqualified, enter "DQ" in column Z.
• If only four times are recorded, do not enter the outlier. If they are equidistant to the mean (no outlier), enter all four times.</t>
  </si>
  <si>
    <r>
      <t xml:space="preserve">WORK CLIMB
</t>
    </r>
    <r>
      <rPr>
        <b/>
        <sz val="8"/>
        <color theme="1"/>
        <rFont val="Calibri"/>
        <family val="2"/>
        <scheme val="minor"/>
      </rPr>
      <t>(time not included)</t>
    </r>
    <r>
      <rPr>
        <b/>
        <sz val="12"/>
        <color theme="1"/>
        <rFont val="Calibri"/>
        <family val="2"/>
        <scheme val="minor"/>
      </rPr>
      <t xml:space="preserve"> 
(50 max)</t>
    </r>
  </si>
  <si>
    <t>WORK CLIMB TIME
(in sec)</t>
  </si>
  <si>
    <t>If timed out, enter 999 in minute cell. If disqualified, enter "DQ" in column AF.</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</si>
</sst>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b/>
      <sz val="11"/>
      <color theme="1"/>
      <name val="Calibri"/>
      <family val="2"/>
      <scheme val="minor"/>
    </font>
    <font>
      <b/>
      <sz val="14"/>
      <color theme="1"/>
      <name val="Calibri"/>
      <family val="2"/>
      <scheme val="minor"/>
    </font>
    <font>
      <b/>
      <sz val="18"/>
      <color theme="1"/>
      <name val="Calibri"/>
      <family val="2"/>
      <scheme val="minor"/>
    </font>
    <font>
      <b/>
      <sz val="16"/>
      <color theme="1"/>
      <name val="Calibri"/>
      <family val="2"/>
      <scheme val="minor"/>
    </font>
    <font>
      <b/>
      <sz val="12"/>
      <color theme="1"/>
      <name val="Calibri"/>
      <family val="2"/>
      <scheme val="minor"/>
    </font>
    <font>
      <b/>
      <sz val="12"/>
      <color rgb="FFFF0000"/>
      <name val="Calibri"/>
      <family val="2"/>
      <scheme val="minor"/>
    </font>
    <font>
      <b/>
      <sz val="12"/>
      <name val="Calibri"/>
      <family val="2"/>
      <scheme val="minor"/>
    </font>
    <font>
      <b/>
      <sz val="16"/>
      <color rgb="FFFF0000"/>
      <name val="Calibri"/>
      <family val="2"/>
      <scheme val="minor"/>
    </font>
    <font>
      <b/>
      <sz val="14"/>
      <color rgb="FFFF0000"/>
      <name val="Calibri"/>
      <family val="2"/>
      <scheme val="minor"/>
    </font>
    <font>
      <b/>
      <sz val="10"/>
      <color theme="1"/>
      <name val="Calibri"/>
      <family val="2"/>
      <scheme val="minor"/>
    </font>
    <font>
      <sz val="10"/>
      <color theme="1"/>
      <name val="Calibri"/>
      <family val="2"/>
      <scheme val="minor"/>
    </font>
    <font>
      <sz val="11"/>
      <name val="Calibri"/>
      <family val="2"/>
      <scheme val="minor"/>
    </font>
    <font>
      <b/>
      <sz val="14"/>
      <name val="Calibri"/>
      <family val="2"/>
      <scheme val="minor"/>
    </font>
    <font>
      <b/>
      <sz val="10"/>
      <color rgb="FFFF0000"/>
      <name val="Calibri"/>
      <family val="2"/>
      <scheme val="minor"/>
    </font>
    <font>
      <b/>
      <sz val="10"/>
      <color rgb="FFFF0000"/>
      <name val="Calibri"/>
      <family val="2"/>
    </font>
    <font>
      <b/>
      <sz val="18"/>
      <color rgb="FFFF0000"/>
      <name val="Calibri"/>
      <family val="2"/>
      <scheme val="minor"/>
    </font>
    <font>
      <b/>
      <sz val="26"/>
      <color theme="1"/>
      <name val="Calibri"/>
      <family val="2"/>
      <scheme val="minor"/>
    </font>
    <font>
      <b/>
      <sz val="12"/>
      <color theme="4" tint="-0.499984740745262"/>
      <name val="Calibri"/>
      <family val="2"/>
      <scheme val="minor"/>
    </font>
    <font>
      <b/>
      <u/>
      <sz val="14"/>
      <name val="Calibri"/>
      <family val="2"/>
      <scheme val="minor"/>
    </font>
    <font>
      <b/>
      <sz val="11"/>
      <color rgb="FFFF0000"/>
      <name val="Calibri"/>
      <family val="2"/>
      <scheme val="minor"/>
    </font>
    <font>
      <b/>
      <sz val="11"/>
      <color rgb="FFFF0000"/>
      <name val="Calibri"/>
      <family val="2"/>
    </font>
    <font>
      <b/>
      <sz val="8"/>
      <color theme="1"/>
      <name val="Calibri"/>
      <family val="2"/>
      <scheme val="minor"/>
    </font>
  </fonts>
  <fills count="12">
    <fill>
      <patternFill patternType="none"/>
    </fill>
    <fill>
      <patternFill patternType="gray125"/>
    </fill>
    <fill>
      <patternFill patternType="solid">
        <fgColor theme="9"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7" tint="-0.249977111117893"/>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rgb="FF7030A0"/>
        <bgColor indexed="64"/>
      </patternFill>
    </fill>
    <fill>
      <patternFill patternType="solid">
        <fgColor theme="5" tint="0.59999389629810485"/>
        <bgColor indexed="64"/>
      </patternFill>
    </fill>
  </fills>
  <borders count="10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bottom style="thin">
        <color indexed="64"/>
      </bottom>
      <diagonal/>
    </border>
    <border>
      <left/>
      <right/>
      <top style="thin">
        <color indexed="64"/>
      </top>
      <bottom style="thin">
        <color indexed="64"/>
      </bottom>
      <diagonal/>
    </border>
    <border diagonalUp="1" diagonalDown="1">
      <left/>
      <right/>
      <top style="thin">
        <color indexed="64"/>
      </top>
      <bottom style="thin">
        <color indexed="64"/>
      </bottom>
      <diagonal style="thin">
        <color indexed="64"/>
      </diagonal>
    </border>
    <border diagonalUp="1" diagonalDown="1">
      <left/>
      <right/>
      <top style="thin">
        <color indexed="64"/>
      </top>
      <bottom style="medium">
        <color indexed="64"/>
      </bottom>
      <diagonal style="thin">
        <color indexed="64"/>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diagonalUp="1" diagonalDown="1">
      <left style="thin">
        <color indexed="64"/>
      </left>
      <right style="thin">
        <color indexed="64"/>
      </right>
      <top style="thin">
        <color indexed="64"/>
      </top>
      <bottom style="medium">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diagonalUp="1" diagonalDown="1">
      <left style="medium">
        <color indexed="64"/>
      </left>
      <right style="thin">
        <color indexed="64"/>
      </right>
      <top style="thin">
        <color indexed="64"/>
      </top>
      <bottom style="thin">
        <color indexed="64"/>
      </bottom>
      <diagonal style="thin">
        <color indexed="64"/>
      </diagonal>
    </border>
    <border diagonalUp="1" diagonalDown="1">
      <left style="thin">
        <color indexed="64"/>
      </left>
      <right style="medium">
        <color indexed="64"/>
      </right>
      <top style="thin">
        <color indexed="64"/>
      </top>
      <bottom style="thin">
        <color indexed="64"/>
      </bottom>
      <diagonal style="thin">
        <color indexed="64"/>
      </diagonal>
    </border>
    <border diagonalUp="1" diagonalDown="1">
      <left style="medium">
        <color indexed="64"/>
      </left>
      <right style="thin">
        <color indexed="64"/>
      </right>
      <top style="thin">
        <color indexed="64"/>
      </top>
      <bottom style="medium">
        <color indexed="64"/>
      </bottom>
      <diagonal style="thin">
        <color indexed="64"/>
      </diagonal>
    </border>
    <border diagonalUp="1" diagonalDown="1">
      <left style="thin">
        <color indexed="64"/>
      </left>
      <right style="medium">
        <color indexed="64"/>
      </right>
      <top style="thin">
        <color indexed="64"/>
      </top>
      <bottom style="medium">
        <color indexed="64"/>
      </bottom>
      <diagonal style="thin">
        <color indexed="64"/>
      </diagonal>
    </border>
    <border>
      <left style="thin">
        <color indexed="64"/>
      </left>
      <right style="thin">
        <color indexed="64"/>
      </right>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ck">
        <color indexed="64"/>
      </right>
      <top style="thin">
        <color indexed="64"/>
      </top>
      <bottom/>
      <diagonal/>
    </border>
    <border>
      <left style="thin">
        <color indexed="64"/>
      </left>
      <right style="thick">
        <color indexed="64"/>
      </right>
      <top style="medium">
        <color indexed="64"/>
      </top>
      <bottom style="thin">
        <color indexed="64"/>
      </bottom>
      <diagonal/>
    </border>
    <border diagonalUp="1" diagonalDown="1">
      <left style="medium">
        <color indexed="64"/>
      </left>
      <right style="thin">
        <color indexed="64"/>
      </right>
      <top style="thin">
        <color indexed="64"/>
      </top>
      <bottom/>
      <diagonal style="thin">
        <color indexed="64"/>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medium">
        <color indexed="64"/>
      </right>
      <top style="thin">
        <color indexed="64"/>
      </top>
      <bottom/>
      <diagonal style="thin">
        <color indexed="64"/>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thin">
        <color indexed="64"/>
      </left>
      <right/>
      <top style="medium">
        <color indexed="64"/>
      </top>
      <bottom/>
      <diagonal/>
    </border>
    <border diagonalUp="1" diagonalDown="1">
      <left/>
      <right/>
      <top style="thin">
        <color indexed="64"/>
      </top>
      <bottom/>
      <diagonal style="thin">
        <color indexed="64"/>
      </diagonal>
    </border>
    <border>
      <left/>
      <right style="thick">
        <color indexed="64"/>
      </right>
      <top style="medium">
        <color indexed="64"/>
      </top>
      <bottom/>
      <diagonal/>
    </border>
    <border>
      <left style="thick">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ck">
        <color indexed="64"/>
      </right>
      <top style="medium">
        <color indexed="64"/>
      </top>
      <bottom/>
      <diagonal/>
    </border>
    <border>
      <left style="medium">
        <color indexed="64"/>
      </left>
      <right style="thick">
        <color indexed="64"/>
      </right>
      <top/>
      <bottom style="thin">
        <color indexed="64"/>
      </bottom>
      <diagonal/>
    </border>
    <border>
      <left style="medium">
        <color indexed="64"/>
      </left>
      <right style="thick">
        <color indexed="64"/>
      </right>
      <top style="thin">
        <color indexed="64"/>
      </top>
      <bottom/>
      <diagonal/>
    </border>
    <border>
      <left style="medium">
        <color indexed="64"/>
      </left>
      <right style="thick">
        <color indexed="64"/>
      </right>
      <top style="thin">
        <color indexed="64"/>
      </top>
      <bottom style="medium">
        <color indexed="64"/>
      </bottom>
      <diagonal/>
    </border>
    <border>
      <left style="medium">
        <color indexed="64"/>
      </left>
      <right style="thick">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ck">
        <color indexed="64"/>
      </left>
      <right/>
      <top/>
      <bottom style="thin">
        <color indexed="64"/>
      </bottom>
      <diagonal/>
    </border>
    <border>
      <left style="thin">
        <color indexed="64"/>
      </left>
      <right/>
      <top/>
      <bottom/>
      <diagonal/>
    </border>
    <border>
      <left/>
      <right style="thin">
        <color indexed="64"/>
      </right>
      <top style="medium">
        <color indexed="64"/>
      </top>
      <bottom/>
      <diagonal/>
    </border>
  </borders>
  <cellStyleXfs count="1">
    <xf numFmtId="0" fontId="0" fillId="0" borderId="0"/>
  </cellStyleXfs>
  <cellXfs count="1017">
    <xf numFmtId="0" fontId="0" fillId="0" borderId="0" xfId="0"/>
    <xf numFmtId="0" fontId="0" fillId="0" borderId="0" xfId="0" applyAlignment="1">
      <alignment horizontal="center"/>
    </xf>
    <xf numFmtId="0" fontId="3" fillId="0" borderId="0" xfId="0" applyFont="1"/>
    <xf numFmtId="0" fontId="2" fillId="5" borderId="1" xfId="0" applyFont="1" applyFill="1" applyBorder="1" applyAlignment="1">
      <alignment horizontal="center" vertical="center"/>
    </xf>
    <xf numFmtId="0" fontId="0" fillId="0" borderId="0" xfId="0" applyFill="1" applyBorder="1"/>
    <xf numFmtId="0" fontId="5" fillId="5" borderId="16" xfId="0" applyFont="1" applyFill="1" applyBorder="1" applyAlignment="1">
      <alignment horizontal="center"/>
    </xf>
    <xf numFmtId="0" fontId="5" fillId="0" borderId="0" xfId="0" applyFont="1" applyBorder="1" applyAlignment="1">
      <alignment horizontal="center" wrapText="1"/>
    </xf>
    <xf numFmtId="0" fontId="0" fillId="0" borderId="0" xfId="0" applyFill="1"/>
    <xf numFmtId="0" fontId="0" fillId="5" borderId="8" xfId="0" applyFill="1" applyBorder="1" applyAlignment="1">
      <alignment horizontal="center"/>
    </xf>
    <xf numFmtId="0" fontId="1" fillId="5" borderId="18" xfId="0" applyFont="1" applyFill="1" applyBorder="1" applyAlignment="1">
      <alignment horizontal="center" wrapText="1"/>
    </xf>
    <xf numFmtId="0" fontId="0" fillId="0" borderId="21" xfId="0" applyBorder="1" applyAlignment="1">
      <alignment horizontal="center"/>
    </xf>
    <xf numFmtId="0" fontId="0" fillId="0" borderId="22" xfId="0" applyBorder="1" applyAlignment="1">
      <alignment horizontal="center"/>
    </xf>
    <xf numFmtId="0" fontId="1" fillId="4" borderId="9" xfId="0" applyFont="1" applyFill="1" applyBorder="1" applyAlignment="1">
      <alignment horizontal="center"/>
    </xf>
    <xf numFmtId="0" fontId="1" fillId="4" borderId="18" xfId="0" applyFont="1" applyFill="1" applyBorder="1" applyAlignment="1">
      <alignment horizontal="center"/>
    </xf>
    <xf numFmtId="0" fontId="0" fillId="3" borderId="21" xfId="0" applyFill="1" applyBorder="1" applyAlignment="1">
      <alignment horizontal="center"/>
    </xf>
    <xf numFmtId="0" fontId="0" fillId="0" borderId="0" xfId="0" applyBorder="1"/>
    <xf numFmtId="0" fontId="0" fillId="0" borderId="0" xfId="0" applyFill="1" applyBorder="1" applyAlignment="1">
      <alignment horizontal="center"/>
    </xf>
    <xf numFmtId="2" fontId="0" fillId="0" borderId="0" xfId="0" applyNumberFormat="1"/>
    <xf numFmtId="0" fontId="1" fillId="0" borderId="24" xfId="0" applyFont="1" applyBorder="1" applyAlignment="1">
      <alignment horizontal="center"/>
    </xf>
    <xf numFmtId="0" fontId="1" fillId="0" borderId="37" xfId="0" applyFont="1" applyBorder="1" applyAlignment="1">
      <alignment horizontal="center"/>
    </xf>
    <xf numFmtId="0" fontId="1" fillId="3" borderId="23" xfId="0" applyFont="1" applyFill="1" applyBorder="1" applyAlignment="1">
      <alignment horizontal="center"/>
    </xf>
    <xf numFmtId="0" fontId="1" fillId="3" borderId="24" xfId="0" applyFont="1" applyFill="1" applyBorder="1" applyAlignment="1">
      <alignment horizontal="center"/>
    </xf>
    <xf numFmtId="0" fontId="1" fillId="3" borderId="25" xfId="0" applyFont="1" applyFill="1" applyBorder="1" applyAlignment="1">
      <alignment horizontal="center"/>
    </xf>
    <xf numFmtId="0" fontId="1" fillId="0" borderId="23" xfId="0" applyFont="1" applyBorder="1" applyAlignment="1">
      <alignment horizontal="center"/>
    </xf>
    <xf numFmtId="0" fontId="1" fillId="0" borderId="25" xfId="0" applyFont="1" applyBorder="1" applyAlignment="1">
      <alignment horizontal="center"/>
    </xf>
    <xf numFmtId="0" fontId="2" fillId="5" borderId="31" xfId="0" applyFont="1" applyFill="1" applyBorder="1" applyAlignment="1">
      <alignment horizontal="center" vertical="center"/>
    </xf>
    <xf numFmtId="0" fontId="5" fillId="5" borderId="14" xfId="0" applyFont="1" applyFill="1" applyBorder="1" applyAlignment="1">
      <alignment horizontal="center"/>
    </xf>
    <xf numFmtId="0" fontId="5" fillId="5" borderId="17" xfId="0" applyFont="1" applyFill="1" applyBorder="1" applyAlignment="1">
      <alignment horizontal="center"/>
    </xf>
    <xf numFmtId="2" fontId="0" fillId="0" borderId="8" xfId="0" applyNumberFormat="1" applyBorder="1" applyAlignment="1">
      <alignment horizontal="center"/>
    </xf>
    <xf numFmtId="0" fontId="1" fillId="5" borderId="52" xfId="0" applyFont="1" applyFill="1" applyBorder="1" applyAlignment="1">
      <alignment horizontal="center"/>
    </xf>
    <xf numFmtId="0" fontId="1" fillId="5" borderId="41" xfId="0" applyFont="1" applyFill="1" applyBorder="1" applyAlignment="1">
      <alignment horizontal="center"/>
    </xf>
    <xf numFmtId="2" fontId="0" fillId="0" borderId="9" xfId="0" applyNumberFormat="1" applyBorder="1" applyAlignment="1">
      <alignment horizontal="center"/>
    </xf>
    <xf numFmtId="2" fontId="0" fillId="3" borderId="9" xfId="0" applyNumberFormat="1" applyFill="1" applyBorder="1" applyAlignment="1">
      <alignment horizontal="center"/>
    </xf>
    <xf numFmtId="15" fontId="2" fillId="0" borderId="6" xfId="0" applyNumberFormat="1" applyFont="1" applyBorder="1" applyAlignment="1">
      <alignment vertical="center"/>
    </xf>
    <xf numFmtId="2" fontId="0" fillId="0" borderId="21" xfId="0" applyNumberFormat="1" applyBorder="1" applyAlignment="1">
      <alignment horizontal="center"/>
    </xf>
    <xf numFmtId="0" fontId="0" fillId="0" borderId="0" xfId="0" applyFill="1" applyAlignment="1"/>
    <xf numFmtId="0" fontId="2" fillId="0" borderId="33" xfId="0" applyFont="1" applyBorder="1"/>
    <xf numFmtId="0" fontId="2" fillId="0" borderId="0" xfId="0" applyFont="1" applyBorder="1"/>
    <xf numFmtId="0" fontId="0" fillId="0" borderId="61" xfId="0" applyBorder="1"/>
    <xf numFmtId="0" fontId="0" fillId="0" borderId="60" xfId="0" applyBorder="1"/>
    <xf numFmtId="2" fontId="0" fillId="3" borderId="21" xfId="0" applyNumberFormat="1" applyFill="1" applyBorder="1" applyAlignment="1">
      <alignment horizontal="center"/>
    </xf>
    <xf numFmtId="2" fontId="0" fillId="3" borderId="8" xfId="0" applyNumberFormat="1" applyFill="1" applyBorder="1" applyAlignment="1">
      <alignment horizontal="center"/>
    </xf>
    <xf numFmtId="0" fontId="1" fillId="0" borderId="53" xfId="0" applyFont="1" applyBorder="1" applyAlignment="1">
      <alignment horizontal="center"/>
    </xf>
    <xf numFmtId="0" fontId="1" fillId="3" borderId="29" xfId="0" applyFont="1" applyFill="1" applyBorder="1" applyAlignment="1">
      <alignment horizontal="center"/>
    </xf>
    <xf numFmtId="0" fontId="1" fillId="3" borderId="53" xfId="0" applyFont="1" applyFill="1" applyBorder="1" applyAlignment="1">
      <alignment horizontal="center"/>
    </xf>
    <xf numFmtId="0" fontId="1" fillId="3" borderId="50" xfId="0" applyFont="1" applyFill="1" applyBorder="1" applyAlignment="1">
      <alignment horizontal="center"/>
    </xf>
    <xf numFmtId="0" fontId="1" fillId="0" borderId="29" xfId="0" applyFont="1" applyBorder="1" applyAlignment="1">
      <alignment horizontal="center"/>
    </xf>
    <xf numFmtId="0" fontId="1" fillId="0" borderId="53" xfId="0" applyFont="1" applyFill="1" applyBorder="1" applyAlignment="1">
      <alignment horizontal="center"/>
    </xf>
    <xf numFmtId="0" fontId="5" fillId="4" borderId="23" xfId="0" applyFont="1" applyFill="1" applyBorder="1" applyAlignment="1">
      <alignment horizontal="center" wrapText="1"/>
    </xf>
    <xf numFmtId="0" fontId="5" fillId="4" borderId="20" xfId="0" applyFont="1" applyFill="1" applyBorder="1" applyAlignment="1">
      <alignment horizontal="center" wrapText="1"/>
    </xf>
    <xf numFmtId="0" fontId="5" fillId="4" borderId="16" xfId="0" applyFont="1" applyFill="1" applyBorder="1" applyAlignment="1">
      <alignment horizontal="center" wrapText="1"/>
    </xf>
    <xf numFmtId="0" fontId="5" fillId="4" borderId="17" xfId="0" applyFont="1" applyFill="1" applyBorder="1" applyAlignment="1">
      <alignment horizontal="center" wrapText="1"/>
    </xf>
    <xf numFmtId="0" fontId="5" fillId="4" borderId="14" xfId="0" applyFont="1" applyFill="1" applyBorder="1" applyAlignment="1">
      <alignment horizontal="center" wrapText="1"/>
    </xf>
    <xf numFmtId="0" fontId="5" fillId="4" borderId="15" xfId="0" applyFont="1" applyFill="1" applyBorder="1" applyAlignment="1">
      <alignment horizontal="center" wrapText="1"/>
    </xf>
    <xf numFmtId="0" fontId="1" fillId="4" borderId="2" xfId="0" applyFont="1" applyFill="1" applyBorder="1" applyAlignment="1">
      <alignment horizontal="center" wrapText="1"/>
    </xf>
    <xf numFmtId="0" fontId="1" fillId="4" borderId="52" xfId="0" applyFont="1" applyFill="1" applyBorder="1" applyAlignment="1">
      <alignment horizontal="center" wrapText="1"/>
    </xf>
    <xf numFmtId="0" fontId="0" fillId="0" borderId="71" xfId="0" applyBorder="1" applyAlignment="1">
      <alignment horizontal="center"/>
    </xf>
    <xf numFmtId="0" fontId="0" fillId="0" borderId="6" xfId="0" applyBorder="1"/>
    <xf numFmtId="0" fontId="1" fillId="5" borderId="21" xfId="0" applyFont="1" applyFill="1" applyBorder="1" applyAlignment="1">
      <alignment horizontal="center" wrapText="1"/>
    </xf>
    <xf numFmtId="0" fontId="0" fillId="3" borderId="71" xfId="0" applyFill="1" applyBorder="1" applyAlignment="1">
      <alignment horizontal="center"/>
    </xf>
    <xf numFmtId="0" fontId="0" fillId="5" borderId="9" xfId="0" applyFill="1" applyBorder="1" applyAlignment="1">
      <alignment horizontal="center"/>
    </xf>
    <xf numFmtId="0" fontId="0" fillId="5" borderId="10" xfId="0" applyFill="1" applyBorder="1" applyAlignment="1">
      <alignment horizontal="center"/>
    </xf>
    <xf numFmtId="0" fontId="0" fillId="0" borderId="10" xfId="0" applyBorder="1" applyAlignment="1">
      <alignment horizontal="center"/>
    </xf>
    <xf numFmtId="0" fontId="0" fillId="3" borderId="10" xfId="0" applyFill="1" applyBorder="1" applyAlignment="1">
      <alignment horizontal="center"/>
    </xf>
    <xf numFmtId="0" fontId="0" fillId="0" borderId="13" xfId="0" applyBorder="1" applyAlignment="1">
      <alignment horizontal="center"/>
    </xf>
    <xf numFmtId="2" fontId="2" fillId="5" borderId="31" xfId="0" applyNumberFormat="1" applyFont="1" applyFill="1" applyBorder="1" applyAlignment="1">
      <alignment horizontal="center" vertical="center"/>
    </xf>
    <xf numFmtId="0" fontId="1" fillId="3" borderId="37" xfId="0" applyFont="1" applyFill="1" applyBorder="1" applyAlignment="1">
      <alignment horizontal="center"/>
    </xf>
    <xf numFmtId="0" fontId="1" fillId="3" borderId="30" xfId="0" applyFont="1" applyFill="1" applyBorder="1" applyAlignment="1">
      <alignment horizontal="center"/>
    </xf>
    <xf numFmtId="2" fontId="2" fillId="0" borderId="3" xfId="0" applyNumberFormat="1" applyFont="1" applyFill="1" applyBorder="1" applyAlignment="1">
      <alignment horizontal="center" vertical="center"/>
    </xf>
    <xf numFmtId="1" fontId="2" fillId="0" borderId="3" xfId="0" applyNumberFormat="1" applyFont="1" applyFill="1" applyBorder="1" applyAlignment="1">
      <alignment horizontal="center" vertical="center"/>
    </xf>
    <xf numFmtId="0" fontId="1" fillId="4" borderId="42" xfId="0" applyFont="1" applyFill="1" applyBorder="1" applyAlignment="1">
      <alignment horizontal="center"/>
    </xf>
    <xf numFmtId="0" fontId="1" fillId="4" borderId="73" xfId="0" applyFont="1" applyFill="1" applyBorder="1" applyAlignment="1">
      <alignment horizontal="center"/>
    </xf>
    <xf numFmtId="2" fontId="0" fillId="10" borderId="8" xfId="0" applyNumberFormat="1" applyFill="1" applyBorder="1" applyAlignment="1">
      <alignment horizontal="center"/>
    </xf>
    <xf numFmtId="2" fontId="0" fillId="2" borderId="8" xfId="0" applyNumberFormat="1" applyFill="1" applyBorder="1" applyAlignment="1">
      <alignment horizontal="center"/>
    </xf>
    <xf numFmtId="2" fontId="0" fillId="7" borderId="8" xfId="0" applyNumberFormat="1" applyFill="1" applyBorder="1" applyAlignment="1">
      <alignment horizontal="center"/>
    </xf>
    <xf numFmtId="2" fontId="0" fillId="8" borderId="8" xfId="0" applyNumberFormat="1" applyFill="1" applyBorder="1" applyAlignment="1">
      <alignment horizontal="center"/>
    </xf>
    <xf numFmtId="2" fontId="0" fillId="10" borderId="12" xfId="0" applyNumberFormat="1" applyFill="1" applyBorder="1" applyAlignment="1">
      <alignment horizontal="center"/>
    </xf>
    <xf numFmtId="2" fontId="0" fillId="2" borderId="12" xfId="0" applyNumberFormat="1" applyFill="1" applyBorder="1" applyAlignment="1">
      <alignment horizontal="center"/>
    </xf>
    <xf numFmtId="2" fontId="0" fillId="7" borderId="12" xfId="0" applyNumberFormat="1" applyFill="1" applyBorder="1" applyAlignment="1">
      <alignment horizontal="center"/>
    </xf>
    <xf numFmtId="2" fontId="0" fillId="8" borderId="12" xfId="0" applyNumberFormat="1" applyFill="1" applyBorder="1" applyAlignment="1">
      <alignment horizontal="center"/>
    </xf>
    <xf numFmtId="2" fontId="0" fillId="10" borderId="16" xfId="0" applyNumberFormat="1" applyFill="1" applyBorder="1" applyAlignment="1">
      <alignment horizontal="center"/>
    </xf>
    <xf numFmtId="0" fontId="1" fillId="0" borderId="34" xfId="0" applyFont="1" applyBorder="1" applyAlignment="1">
      <alignment horizontal="center"/>
    </xf>
    <xf numFmtId="2" fontId="0" fillId="2" borderId="16" xfId="0" applyNumberFormat="1" applyFill="1" applyBorder="1" applyAlignment="1">
      <alignment horizontal="center"/>
    </xf>
    <xf numFmtId="2" fontId="0" fillId="7" borderId="16" xfId="0" applyNumberFormat="1" applyFill="1" applyBorder="1" applyAlignment="1">
      <alignment horizontal="center"/>
    </xf>
    <xf numFmtId="2" fontId="0" fillId="8" borderId="16" xfId="0" applyNumberFormat="1" applyFill="1" applyBorder="1" applyAlignment="1">
      <alignment horizontal="center"/>
    </xf>
    <xf numFmtId="0" fontId="1" fillId="0" borderId="40" xfId="0" applyFont="1" applyBorder="1" applyAlignment="1">
      <alignment horizontal="center"/>
    </xf>
    <xf numFmtId="0" fontId="1" fillId="0" borderId="41" xfId="0" applyFont="1" applyBorder="1" applyAlignment="1">
      <alignment horizontal="center"/>
    </xf>
    <xf numFmtId="0" fontId="1" fillId="0" borderId="40" xfId="0" applyFont="1" applyFill="1" applyBorder="1" applyAlignment="1">
      <alignment horizontal="center"/>
    </xf>
    <xf numFmtId="0" fontId="1" fillId="0" borderId="41" xfId="0" applyFont="1" applyFill="1" applyBorder="1" applyAlignment="1">
      <alignment horizontal="center"/>
    </xf>
    <xf numFmtId="0" fontId="2" fillId="0" borderId="6" xfId="0" applyFont="1" applyBorder="1" applyAlignment="1">
      <alignment horizontal="center" vertical="center"/>
    </xf>
    <xf numFmtId="0" fontId="12" fillId="0" borderId="0" xfId="0" applyFont="1" applyFill="1"/>
    <xf numFmtId="0" fontId="7" fillId="5" borderId="41" xfId="0" applyFont="1" applyFill="1" applyBorder="1" applyAlignment="1">
      <alignment horizontal="center"/>
    </xf>
    <xf numFmtId="0" fontId="1" fillId="4" borderId="71" xfId="0" applyFont="1" applyFill="1" applyBorder="1"/>
    <xf numFmtId="0" fontId="0" fillId="0" borderId="29" xfId="0" applyBorder="1" applyAlignment="1">
      <alignment horizontal="center"/>
    </xf>
    <xf numFmtId="0" fontId="0" fillId="0" borderId="24" xfId="0" applyBorder="1" applyAlignment="1">
      <alignment horizontal="center"/>
    </xf>
    <xf numFmtId="0" fontId="0" fillId="0" borderId="37" xfId="0" applyBorder="1" applyAlignment="1">
      <alignment horizontal="center"/>
    </xf>
    <xf numFmtId="0" fontId="0" fillId="0" borderId="18" xfId="0" applyBorder="1" applyAlignment="1">
      <alignment horizontal="center"/>
    </xf>
    <xf numFmtId="0" fontId="0" fillId="0" borderId="73" xfId="0" applyBorder="1" applyAlignment="1">
      <alignment horizontal="center"/>
    </xf>
    <xf numFmtId="0" fontId="0" fillId="0" borderId="9" xfId="0" applyBorder="1" applyAlignment="1">
      <alignment horizontal="center"/>
    </xf>
    <xf numFmtId="0" fontId="0" fillId="0" borderId="42" xfId="0" applyBorder="1" applyAlignment="1">
      <alignment horizontal="center"/>
    </xf>
    <xf numFmtId="0" fontId="0" fillId="0" borderId="23" xfId="0" applyBorder="1" applyAlignment="1">
      <alignment horizontal="center"/>
    </xf>
    <xf numFmtId="0" fontId="0" fillId="0" borderId="25" xfId="0"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0" fillId="0" borderId="11" xfId="0" applyBorder="1" applyAlignment="1">
      <alignment horizontal="center"/>
    </xf>
    <xf numFmtId="0" fontId="0" fillId="3" borderId="23" xfId="0" applyFill="1" applyBorder="1" applyAlignment="1">
      <alignment horizontal="center"/>
    </xf>
    <xf numFmtId="0" fontId="0" fillId="3" borderId="24" xfId="0" applyFill="1" applyBorder="1" applyAlignment="1">
      <alignment horizontal="center"/>
    </xf>
    <xf numFmtId="0" fontId="0" fillId="3" borderId="25" xfId="0"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19" xfId="0" applyFill="1" applyBorder="1" applyAlignment="1">
      <alignment horizontal="center"/>
    </xf>
    <xf numFmtId="0" fontId="0" fillId="3" borderId="9" xfId="0" applyFill="1" applyBorder="1" applyAlignment="1">
      <alignment horizontal="center"/>
    </xf>
    <xf numFmtId="0" fontId="0" fillId="3" borderId="11" xfId="0" applyFill="1" applyBorder="1" applyAlignment="1">
      <alignment horizontal="center"/>
    </xf>
    <xf numFmtId="0" fontId="0" fillId="0" borderId="30" xfId="0" applyBorder="1" applyAlignment="1">
      <alignment horizontal="center"/>
    </xf>
    <xf numFmtId="0" fontId="0" fillId="0" borderId="53" xfId="0" applyBorder="1" applyAlignment="1">
      <alignment horizontal="center"/>
    </xf>
    <xf numFmtId="0" fontId="0" fillId="0" borderId="40" xfId="0" applyBorder="1" applyAlignment="1">
      <alignment horizontal="center"/>
    </xf>
    <xf numFmtId="0" fontId="0" fillId="0" borderId="56" xfId="0" applyBorder="1" applyAlignment="1">
      <alignment horizontal="center"/>
    </xf>
    <xf numFmtId="0" fontId="0" fillId="3" borderId="29" xfId="0" applyFill="1" applyBorder="1" applyAlignment="1">
      <alignment horizontal="center"/>
    </xf>
    <xf numFmtId="0" fontId="0" fillId="3" borderId="53" xfId="0" applyFill="1" applyBorder="1" applyAlignment="1">
      <alignment horizontal="center"/>
    </xf>
    <xf numFmtId="0" fontId="0" fillId="3" borderId="50" xfId="0" applyFill="1" applyBorder="1" applyAlignment="1">
      <alignment horizontal="center"/>
    </xf>
    <xf numFmtId="0" fontId="0" fillId="0" borderId="41" xfId="0" applyBorder="1" applyAlignment="1">
      <alignment horizontal="center"/>
    </xf>
    <xf numFmtId="0" fontId="0" fillId="0" borderId="50" xfId="0" applyBorder="1" applyAlignment="1">
      <alignment horizontal="center"/>
    </xf>
    <xf numFmtId="0" fontId="0" fillId="0" borderId="16" xfId="0" applyBorder="1" applyAlignment="1">
      <alignment horizontal="center"/>
    </xf>
    <xf numFmtId="0" fontId="0" fillId="0" borderId="8" xfId="0" applyBorder="1" applyAlignment="1">
      <alignment horizontal="center"/>
    </xf>
    <xf numFmtId="0" fontId="0" fillId="0" borderId="12" xfId="0" applyBorder="1" applyAlignment="1">
      <alignment horizontal="center"/>
    </xf>
    <xf numFmtId="0" fontId="0" fillId="3" borderId="8" xfId="0" applyFill="1" applyBorder="1" applyAlignment="1">
      <alignment horizontal="center"/>
    </xf>
    <xf numFmtId="0" fontId="0" fillId="3" borderId="16" xfId="0" applyFill="1" applyBorder="1" applyAlignment="1">
      <alignment horizontal="center"/>
    </xf>
    <xf numFmtId="0" fontId="0" fillId="3" borderId="12" xfId="0" applyFill="1" applyBorder="1" applyAlignment="1">
      <alignment horizontal="center"/>
    </xf>
    <xf numFmtId="0" fontId="0" fillId="0" borderId="35" xfId="0" applyBorder="1" applyAlignment="1">
      <alignment horizontal="center"/>
    </xf>
    <xf numFmtId="0" fontId="0" fillId="0" borderId="38" xfId="0" applyBorder="1" applyAlignment="1">
      <alignment horizontal="center"/>
    </xf>
    <xf numFmtId="0" fontId="0" fillId="0" borderId="47" xfId="0"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0" borderId="9" xfId="0" applyBorder="1" applyAlignment="1">
      <alignment horizontal="center"/>
    </xf>
    <xf numFmtId="0" fontId="0" fillId="0" borderId="42" xfId="0" applyBorder="1" applyAlignment="1">
      <alignment horizontal="center"/>
    </xf>
    <xf numFmtId="0" fontId="0" fillId="0" borderId="18" xfId="0" applyBorder="1" applyAlignment="1">
      <alignment horizontal="center"/>
    </xf>
    <xf numFmtId="0" fontId="0" fillId="0" borderId="73" xfId="0" applyBorder="1" applyAlignment="1">
      <alignment horizontal="center"/>
    </xf>
    <xf numFmtId="0" fontId="0" fillId="3" borderId="24" xfId="0" applyFill="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1" fillId="5" borderId="32" xfId="0" applyFont="1" applyFill="1" applyBorder="1" applyAlignment="1">
      <alignment horizontal="center"/>
    </xf>
    <xf numFmtId="15" fontId="2" fillId="0" borderId="6" xfId="0" applyNumberFormat="1"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 fillId="5" borderId="33" xfId="0" applyFont="1" applyFill="1" applyBorder="1" applyAlignment="1">
      <alignment horizontal="center"/>
    </xf>
    <xf numFmtId="0" fontId="1" fillId="5" borderId="0" xfId="0" applyFont="1" applyFill="1" applyBorder="1" applyAlignment="1">
      <alignment horizontal="center"/>
    </xf>
    <xf numFmtId="0" fontId="1" fillId="5" borderId="61" xfId="0" applyFont="1" applyFill="1" applyBorder="1" applyAlignment="1">
      <alignment horizontal="center"/>
    </xf>
    <xf numFmtId="0" fontId="2" fillId="0" borderId="3" xfId="0" applyFont="1" applyBorder="1" applyAlignment="1">
      <alignment horizontal="center" vertical="center"/>
    </xf>
    <xf numFmtId="0" fontId="0" fillId="0" borderId="8" xfId="0" applyBorder="1" applyAlignment="1">
      <alignment horizontal="center"/>
    </xf>
    <xf numFmtId="0" fontId="0" fillId="0" borderId="38" xfId="0" applyBorder="1" applyAlignment="1">
      <alignment horizontal="center"/>
    </xf>
    <xf numFmtId="0" fontId="4" fillId="0" borderId="3" xfId="0" applyFont="1" applyBorder="1" applyAlignment="1">
      <alignment horizontal="left"/>
    </xf>
    <xf numFmtId="0" fontId="2" fillId="0" borderId="3" xfId="0" applyFont="1" applyBorder="1" applyAlignment="1">
      <alignment horizontal="center"/>
    </xf>
    <xf numFmtId="0" fontId="0" fillId="0" borderId="61" xfId="0" applyBorder="1" applyAlignment="1">
      <alignment horizontal="center"/>
    </xf>
    <xf numFmtId="0" fontId="0" fillId="0" borderId="47"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0" fillId="0" borderId="59" xfId="0" applyBorder="1" applyAlignment="1">
      <alignment horizontal="center"/>
    </xf>
    <xf numFmtId="0" fontId="0" fillId="0" borderId="39" xfId="0" applyBorder="1" applyAlignment="1">
      <alignment horizontal="center"/>
    </xf>
    <xf numFmtId="0" fontId="0" fillId="3" borderId="20" xfId="0" applyFill="1" applyBorder="1" applyAlignment="1">
      <alignment horizontal="center"/>
    </xf>
    <xf numFmtId="0" fontId="0" fillId="3" borderId="13" xfId="0" applyFill="1" applyBorder="1" applyAlignment="1">
      <alignment horizontal="center"/>
    </xf>
    <xf numFmtId="0" fontId="0" fillId="3" borderId="22" xfId="0" applyFill="1" applyBorder="1" applyAlignment="1">
      <alignment horizontal="center"/>
    </xf>
    <xf numFmtId="0" fontId="0" fillId="0" borderId="46" xfId="0" applyBorder="1" applyAlignment="1">
      <alignment horizontal="center"/>
    </xf>
    <xf numFmtId="0" fontId="0" fillId="0" borderId="20" xfId="0" applyBorder="1" applyAlignment="1">
      <alignment horizontal="center"/>
    </xf>
    <xf numFmtId="0" fontId="6" fillId="0" borderId="3" xfId="0" applyFont="1" applyFill="1" applyBorder="1" applyAlignment="1"/>
    <xf numFmtId="0" fontId="6" fillId="0" borderId="4" xfId="0" applyFont="1" applyFill="1" applyBorder="1" applyAlignment="1"/>
    <xf numFmtId="2" fontId="0" fillId="2" borderId="6" xfId="0" applyNumberFormat="1" applyFill="1" applyBorder="1" applyAlignment="1">
      <alignment horizontal="center"/>
    </xf>
    <xf numFmtId="2" fontId="0" fillId="0" borderId="53" xfId="0" applyNumberFormat="1" applyBorder="1" applyAlignment="1">
      <alignment horizontal="center"/>
    </xf>
    <xf numFmtId="0" fontId="0" fillId="0" borderId="65" xfId="0" applyBorder="1" applyAlignment="1">
      <alignment horizontal="center"/>
    </xf>
    <xf numFmtId="0" fontId="0" fillId="0" borderId="51" xfId="0" applyBorder="1" applyAlignment="1">
      <alignment horizontal="center"/>
    </xf>
    <xf numFmtId="0" fontId="0" fillId="0" borderId="66" xfId="0" applyBorder="1" applyAlignment="1">
      <alignment horizontal="center"/>
    </xf>
    <xf numFmtId="2" fontId="0" fillId="0" borderId="54" xfId="0" applyNumberFormat="1" applyBorder="1" applyAlignment="1">
      <alignment horizontal="center"/>
    </xf>
    <xf numFmtId="0" fontId="0" fillId="0" borderId="79" xfId="0" applyBorder="1" applyAlignment="1">
      <alignment horizontal="center"/>
    </xf>
    <xf numFmtId="0" fontId="0" fillId="0" borderId="80" xfId="0" applyBorder="1" applyAlignment="1">
      <alignment horizontal="center"/>
    </xf>
    <xf numFmtId="0" fontId="0" fillId="0" borderId="81" xfId="0" applyBorder="1" applyAlignment="1">
      <alignment horizontal="center"/>
    </xf>
    <xf numFmtId="2" fontId="0" fillId="0" borderId="86" xfId="0" applyNumberFormat="1" applyBorder="1" applyAlignment="1">
      <alignment horizontal="center"/>
    </xf>
    <xf numFmtId="2" fontId="0" fillId="3" borderId="29" xfId="0" applyNumberFormat="1" applyFill="1" applyBorder="1" applyAlignment="1">
      <alignment horizontal="center"/>
    </xf>
    <xf numFmtId="2" fontId="0" fillId="3" borderId="53" xfId="0" applyNumberFormat="1" applyFill="1" applyBorder="1" applyAlignment="1">
      <alignment horizontal="center"/>
    </xf>
    <xf numFmtId="0" fontId="0" fillId="3" borderId="65" xfId="0" applyFill="1" applyBorder="1" applyAlignment="1">
      <alignment horizontal="center"/>
    </xf>
    <xf numFmtId="0" fontId="0" fillId="3" borderId="51" xfId="0" applyFill="1" applyBorder="1" applyAlignment="1">
      <alignment horizontal="center"/>
    </xf>
    <xf numFmtId="0" fontId="0" fillId="3" borderId="66" xfId="0" applyFill="1" applyBorder="1" applyAlignment="1">
      <alignment horizontal="center"/>
    </xf>
    <xf numFmtId="2" fontId="0" fillId="3" borderId="54" xfId="0" applyNumberFormat="1" applyFill="1" applyBorder="1" applyAlignment="1">
      <alignment horizontal="center"/>
    </xf>
    <xf numFmtId="0" fontId="0" fillId="3" borderId="67" xfId="0" applyFill="1" applyBorder="1" applyAlignment="1">
      <alignment horizontal="center"/>
    </xf>
    <xf numFmtId="0" fontId="0" fillId="3" borderId="62" xfId="0" applyFill="1" applyBorder="1" applyAlignment="1">
      <alignment horizontal="center"/>
    </xf>
    <xf numFmtId="0" fontId="0" fillId="3" borderId="68" xfId="0" applyFill="1" applyBorder="1" applyAlignment="1">
      <alignment horizontal="center"/>
    </xf>
    <xf numFmtId="2" fontId="0" fillId="3" borderId="55" xfId="0" applyNumberFormat="1" applyFill="1" applyBorder="1" applyAlignment="1">
      <alignment horizontal="center"/>
    </xf>
    <xf numFmtId="2" fontId="0" fillId="0" borderId="41" xfId="0" applyNumberFormat="1" applyBorder="1" applyAlignment="1">
      <alignment horizontal="center"/>
    </xf>
    <xf numFmtId="2" fontId="0" fillId="3" borderId="41" xfId="0" applyNumberFormat="1" applyFill="1" applyBorder="1" applyAlignment="1">
      <alignment horizontal="center"/>
    </xf>
    <xf numFmtId="0" fontId="0" fillId="0" borderId="65" xfId="0" applyFill="1" applyBorder="1" applyAlignment="1">
      <alignment horizontal="center"/>
    </xf>
    <xf numFmtId="0" fontId="0" fillId="0" borderId="51" xfId="0" applyFill="1" applyBorder="1" applyAlignment="1">
      <alignment horizontal="center"/>
    </xf>
    <xf numFmtId="0" fontId="0" fillId="0" borderId="66" xfId="0" applyFill="1" applyBorder="1" applyAlignment="1">
      <alignment horizontal="center"/>
    </xf>
    <xf numFmtId="2" fontId="0" fillId="0" borderId="54" xfId="0" applyNumberFormat="1" applyFill="1" applyBorder="1" applyAlignment="1">
      <alignment horizontal="center"/>
    </xf>
    <xf numFmtId="0" fontId="0" fillId="0" borderId="79" xfId="0" applyFill="1" applyBorder="1" applyAlignment="1">
      <alignment horizontal="center"/>
    </xf>
    <xf numFmtId="0" fontId="0" fillId="0" borderId="80" xfId="0" applyFill="1" applyBorder="1" applyAlignment="1">
      <alignment horizontal="center"/>
    </xf>
    <xf numFmtId="0" fontId="0" fillId="0" borderId="81" xfId="0" applyFill="1" applyBorder="1" applyAlignment="1">
      <alignment horizontal="center"/>
    </xf>
    <xf numFmtId="2" fontId="0" fillId="0" borderId="86" xfId="0" applyNumberFormat="1" applyFill="1" applyBorder="1" applyAlignment="1">
      <alignment horizontal="center"/>
    </xf>
    <xf numFmtId="2" fontId="0" fillId="0" borderId="0" xfId="0" applyNumberFormat="1" applyAlignment="1">
      <alignment horizontal="center"/>
    </xf>
    <xf numFmtId="2" fontId="2" fillId="0" borderId="3" xfId="0" applyNumberFormat="1" applyFont="1" applyBorder="1" applyAlignment="1">
      <alignment horizontal="center" vertical="center"/>
    </xf>
    <xf numFmtId="1" fontId="2" fillId="0" borderId="3" xfId="0" applyNumberFormat="1" applyFont="1" applyBorder="1" applyAlignment="1">
      <alignment horizontal="center" vertical="center"/>
    </xf>
    <xf numFmtId="2" fontId="2" fillId="0" borderId="4" xfId="0" applyNumberFormat="1" applyFont="1" applyBorder="1" applyAlignment="1">
      <alignment horizontal="center" vertical="center"/>
    </xf>
    <xf numFmtId="2" fontId="0" fillId="0" borderId="0" xfId="0" applyNumberFormat="1" applyBorder="1" applyAlignment="1">
      <alignment horizontal="center"/>
    </xf>
    <xf numFmtId="1" fontId="0" fillId="0" borderId="0" xfId="0" applyNumberFormat="1" applyAlignment="1">
      <alignment horizontal="center"/>
    </xf>
    <xf numFmtId="2" fontId="2" fillId="0" borderId="6" xfId="0" applyNumberFormat="1" applyFont="1" applyBorder="1" applyAlignment="1">
      <alignment horizontal="center" vertical="center"/>
    </xf>
    <xf numFmtId="1" fontId="2" fillId="0" borderId="6" xfId="0" applyNumberFormat="1" applyFont="1" applyBorder="1" applyAlignment="1">
      <alignment horizontal="center" vertical="center"/>
    </xf>
    <xf numFmtId="2" fontId="2" fillId="0" borderId="6" xfId="0" applyNumberFormat="1" applyFont="1" applyFill="1" applyBorder="1" applyAlignment="1">
      <alignment horizontal="center" vertical="center"/>
    </xf>
    <xf numFmtId="1" fontId="0" fillId="2" borderId="6" xfId="0" applyNumberFormat="1" applyFill="1" applyBorder="1" applyAlignment="1">
      <alignment horizontal="center"/>
    </xf>
    <xf numFmtId="2" fontId="0" fillId="0" borderId="59" xfId="0" applyNumberFormat="1" applyFill="1" applyBorder="1" applyAlignment="1">
      <alignment horizontal="center"/>
    </xf>
    <xf numFmtId="2" fontId="0" fillId="0" borderId="0" xfId="0" applyNumberFormat="1" applyFill="1" applyBorder="1" applyAlignment="1">
      <alignment horizontal="center"/>
    </xf>
    <xf numFmtId="1" fontId="0" fillId="0" borderId="0" xfId="0" applyNumberFormat="1" applyFill="1" applyBorder="1" applyAlignment="1">
      <alignment horizontal="center"/>
    </xf>
    <xf numFmtId="2" fontId="7" fillId="0" borderId="0" xfId="0" applyNumberFormat="1" applyFont="1" applyFill="1" applyBorder="1" applyAlignment="1">
      <alignment horizontal="center" vertical="center"/>
    </xf>
    <xf numFmtId="1"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2" fontId="0" fillId="0" borderId="83" xfId="0" applyNumberFormat="1" applyBorder="1" applyAlignment="1">
      <alignment horizontal="center"/>
    </xf>
    <xf numFmtId="1" fontId="0" fillId="10" borderId="16" xfId="0" applyNumberFormat="1" applyFill="1" applyBorder="1" applyAlignment="1">
      <alignment horizontal="center"/>
    </xf>
    <xf numFmtId="1" fontId="0" fillId="2" borderId="16" xfId="0" applyNumberFormat="1" applyFill="1" applyBorder="1" applyAlignment="1">
      <alignment horizontal="center"/>
    </xf>
    <xf numFmtId="1" fontId="0" fillId="7" borderId="16" xfId="0" applyNumberFormat="1" applyFill="1" applyBorder="1" applyAlignment="1">
      <alignment horizontal="center"/>
    </xf>
    <xf numFmtId="2" fontId="0" fillId="8" borderId="29" xfId="0" applyNumberFormat="1" applyFill="1" applyBorder="1" applyAlignment="1">
      <alignment horizontal="center"/>
    </xf>
    <xf numFmtId="2" fontId="0" fillId="0" borderId="71" xfId="0" applyNumberFormat="1" applyBorder="1" applyAlignment="1">
      <alignment horizontal="center"/>
    </xf>
    <xf numFmtId="1" fontId="0" fillId="10" borderId="8" xfId="0" applyNumberFormat="1" applyFill="1" applyBorder="1" applyAlignment="1">
      <alignment horizontal="center"/>
    </xf>
    <xf numFmtId="2" fontId="0" fillId="10" borderId="35" xfId="0" applyNumberFormat="1" applyFill="1" applyBorder="1" applyAlignment="1">
      <alignment horizontal="center"/>
    </xf>
    <xf numFmtId="1" fontId="0" fillId="2" borderId="8" xfId="0" applyNumberFormat="1" applyFill="1" applyBorder="1" applyAlignment="1">
      <alignment horizontal="center"/>
    </xf>
    <xf numFmtId="2" fontId="0" fillId="2" borderId="35" xfId="0" applyNumberFormat="1" applyFill="1" applyBorder="1" applyAlignment="1">
      <alignment horizontal="center"/>
    </xf>
    <xf numFmtId="1" fontId="0" fillId="7" borderId="8" xfId="0" applyNumberFormat="1" applyFill="1" applyBorder="1" applyAlignment="1">
      <alignment horizontal="center"/>
    </xf>
    <xf numFmtId="2" fontId="0" fillId="7" borderId="35" xfId="0" applyNumberFormat="1" applyFill="1" applyBorder="1" applyAlignment="1">
      <alignment horizontal="center"/>
    </xf>
    <xf numFmtId="2" fontId="0" fillId="8" borderId="53" xfId="0" applyNumberFormat="1" applyFill="1" applyBorder="1" applyAlignment="1">
      <alignment horizontal="center"/>
    </xf>
    <xf numFmtId="2" fontId="0" fillId="0" borderId="82" xfId="0" applyNumberFormat="1" applyBorder="1" applyAlignment="1">
      <alignment horizontal="center"/>
    </xf>
    <xf numFmtId="1" fontId="0" fillId="10" borderId="12" xfId="0" applyNumberFormat="1" applyFill="1" applyBorder="1" applyAlignment="1">
      <alignment horizontal="center"/>
    </xf>
    <xf numFmtId="2" fontId="0" fillId="10" borderId="49" xfId="0" applyNumberFormat="1" applyFill="1" applyBorder="1" applyAlignment="1">
      <alignment horizontal="center"/>
    </xf>
    <xf numFmtId="1" fontId="0" fillId="2" borderId="12" xfId="0" applyNumberFormat="1" applyFill="1" applyBorder="1" applyAlignment="1">
      <alignment horizontal="center"/>
    </xf>
    <xf numFmtId="2" fontId="0" fillId="2" borderId="49" xfId="0" applyNumberFormat="1" applyFill="1" applyBorder="1" applyAlignment="1">
      <alignment horizontal="center"/>
    </xf>
    <xf numFmtId="1" fontId="0" fillId="7" borderId="12" xfId="0" applyNumberFormat="1" applyFill="1" applyBorder="1" applyAlignment="1">
      <alignment horizontal="center"/>
    </xf>
    <xf numFmtId="2" fontId="0" fillId="7" borderId="49" xfId="0" applyNumberFormat="1" applyFill="1" applyBorder="1" applyAlignment="1">
      <alignment horizontal="center"/>
    </xf>
    <xf numFmtId="2" fontId="0" fillId="8" borderId="50" xfId="0" applyNumberFormat="1" applyFill="1" applyBorder="1" applyAlignment="1">
      <alignment horizontal="center"/>
    </xf>
    <xf numFmtId="2" fontId="0" fillId="3" borderId="71" xfId="0" applyNumberFormat="1" applyFill="1" applyBorder="1" applyAlignment="1">
      <alignment horizontal="center"/>
    </xf>
    <xf numFmtId="0" fontId="0" fillId="3" borderId="37" xfId="0" applyFill="1" applyBorder="1" applyAlignment="1">
      <alignment horizontal="center"/>
    </xf>
    <xf numFmtId="2" fontId="0" fillId="0" borderId="0" xfId="0" applyNumberFormat="1" applyFill="1" applyAlignment="1">
      <alignment horizontal="center"/>
    </xf>
    <xf numFmtId="1" fontId="0" fillId="0" borderId="0" xfId="0" applyNumberFormat="1" applyFill="1" applyAlignment="1">
      <alignment horizontal="center"/>
    </xf>
    <xf numFmtId="0" fontId="0" fillId="0" borderId="6" xfId="0" applyBorder="1" applyAlignment="1">
      <alignment horizontal="center"/>
    </xf>
    <xf numFmtId="15" fontId="2" fillId="0" borderId="3" xfId="0" applyNumberFormat="1" applyFont="1" applyBorder="1" applyAlignment="1">
      <alignment horizontal="center" vertical="center"/>
    </xf>
    <xf numFmtId="0" fontId="0" fillId="0" borderId="63" xfId="0" applyBorder="1" applyAlignment="1">
      <alignment horizontal="center"/>
    </xf>
    <xf numFmtId="0" fontId="0" fillId="3" borderId="63" xfId="0" applyFill="1" applyBorder="1" applyAlignment="1">
      <alignment horizontal="center"/>
    </xf>
    <xf numFmtId="0" fontId="0" fillId="3" borderId="64" xfId="0" applyFill="1" applyBorder="1" applyAlignment="1">
      <alignment horizontal="center"/>
    </xf>
    <xf numFmtId="0" fontId="6" fillId="0" borderId="3" xfId="0" applyFont="1" applyBorder="1" applyAlignment="1"/>
    <xf numFmtId="0" fontId="0" fillId="0" borderId="33" xfId="0" applyBorder="1" applyAlignment="1">
      <alignment horizontal="center"/>
    </xf>
    <xf numFmtId="0" fontId="1" fillId="0" borderId="0" xfId="0" applyFont="1" applyBorder="1" applyAlignment="1">
      <alignment horizontal="center"/>
    </xf>
    <xf numFmtId="0" fontId="0" fillId="0" borderId="0" xfId="0" applyBorder="1" applyAlignment="1">
      <alignment horizontal="right"/>
    </xf>
    <xf numFmtId="0" fontId="0" fillId="0" borderId="59" xfId="0" applyBorder="1" applyAlignment="1">
      <alignment horizontal="right"/>
    </xf>
    <xf numFmtId="0" fontId="0" fillId="0" borderId="0" xfId="0" applyAlignment="1">
      <alignment horizontal="right"/>
    </xf>
    <xf numFmtId="0" fontId="0" fillId="0" borderId="33" xfId="0" applyBorder="1" applyAlignment="1">
      <alignment horizontal="right"/>
    </xf>
    <xf numFmtId="2" fontId="0" fillId="0" borderId="18" xfId="0" applyNumberFormat="1" applyFill="1" applyBorder="1" applyAlignment="1">
      <alignment horizontal="center"/>
    </xf>
    <xf numFmtId="2" fontId="0" fillId="0" borderId="73" xfId="0" applyNumberFormat="1" applyFill="1" applyBorder="1" applyAlignment="1">
      <alignment horizontal="center"/>
    </xf>
    <xf numFmtId="2" fontId="0" fillId="0" borderId="93" xfId="0" applyNumberFormat="1" applyBorder="1" applyAlignment="1">
      <alignment horizontal="center"/>
    </xf>
    <xf numFmtId="2" fontId="0" fillId="3" borderId="91" xfId="0" applyNumberFormat="1" applyFill="1" applyBorder="1" applyAlignment="1">
      <alignment horizontal="center"/>
    </xf>
    <xf numFmtId="2" fontId="0" fillId="3" borderId="93" xfId="0" applyNumberFormat="1" applyFill="1" applyBorder="1" applyAlignment="1">
      <alignment horizontal="center"/>
    </xf>
    <xf numFmtId="2" fontId="0" fillId="3" borderId="94" xfId="0" applyNumberFormat="1" applyFill="1" applyBorder="1" applyAlignment="1">
      <alignment horizontal="center"/>
    </xf>
    <xf numFmtId="2" fontId="13" fillId="0" borderId="2" xfId="0" applyNumberFormat="1" applyFont="1" applyBorder="1" applyAlignment="1">
      <alignment horizontal="center" vertical="center"/>
    </xf>
    <xf numFmtId="2" fontId="12" fillId="0" borderId="21" xfId="0" applyNumberFormat="1" applyFont="1" applyFill="1" applyBorder="1" applyAlignment="1">
      <alignment horizontal="center"/>
    </xf>
    <xf numFmtId="2" fontId="12" fillId="0" borderId="47" xfId="0" applyNumberFormat="1" applyFont="1" applyFill="1" applyBorder="1" applyAlignment="1">
      <alignment horizontal="center"/>
    </xf>
    <xf numFmtId="2" fontId="12" fillId="3" borderId="20" xfId="0" applyNumberFormat="1" applyFont="1" applyFill="1" applyBorder="1" applyAlignment="1">
      <alignment horizontal="center"/>
    </xf>
    <xf numFmtId="2" fontId="12" fillId="3" borderId="21" xfId="0" applyNumberFormat="1" applyFont="1" applyFill="1" applyBorder="1" applyAlignment="1">
      <alignment horizontal="center"/>
    </xf>
    <xf numFmtId="2" fontId="12" fillId="3" borderId="22" xfId="0" applyNumberFormat="1" applyFont="1" applyFill="1" applyBorder="1" applyAlignment="1">
      <alignment horizontal="center"/>
    </xf>
    <xf numFmtId="2" fontId="12" fillId="0" borderId="0" xfId="0" applyNumberFormat="1" applyFont="1" applyAlignment="1">
      <alignment horizontal="center"/>
    </xf>
    <xf numFmtId="2" fontId="0" fillId="3" borderId="83" xfId="0" applyNumberFormat="1" applyFill="1" applyBorder="1" applyAlignment="1">
      <alignment horizontal="center"/>
    </xf>
    <xf numFmtId="2" fontId="0" fillId="3" borderId="82" xfId="0" applyNumberFormat="1" applyFill="1" applyBorder="1" applyAlignment="1">
      <alignment horizontal="center"/>
    </xf>
    <xf numFmtId="0" fontId="4" fillId="0" borderId="2" xfId="0" applyFont="1" applyBorder="1" applyAlignment="1"/>
    <xf numFmtId="0" fontId="4" fillId="0" borderId="3" xfId="0" applyFont="1" applyBorder="1" applyAlignment="1"/>
    <xf numFmtId="2" fontId="1" fillId="0" borderId="0" xfId="0" applyNumberFormat="1" applyFont="1" applyBorder="1" applyAlignment="1">
      <alignment horizontal="center"/>
    </xf>
    <xf numFmtId="0" fontId="0" fillId="0" borderId="58" xfId="0" applyBorder="1" applyAlignment="1">
      <alignment horizontal="right"/>
    </xf>
    <xf numFmtId="2" fontId="0" fillId="0" borderId="59" xfId="0" applyNumberFormat="1" applyBorder="1" applyAlignment="1">
      <alignment horizontal="center"/>
    </xf>
    <xf numFmtId="1" fontId="0" fillId="0" borderId="18" xfId="0" applyNumberFormat="1" applyFill="1" applyBorder="1" applyAlignment="1">
      <alignment horizontal="center"/>
    </xf>
    <xf numFmtId="1" fontId="0" fillId="0" borderId="73" xfId="0" applyNumberFormat="1" applyFill="1" applyBorder="1" applyAlignment="1">
      <alignment horizontal="center"/>
    </xf>
    <xf numFmtId="1" fontId="0" fillId="3" borderId="17" xfId="0" applyNumberFormat="1" applyFill="1" applyBorder="1" applyAlignment="1">
      <alignment horizontal="center"/>
    </xf>
    <xf numFmtId="1" fontId="0" fillId="3" borderId="18" xfId="0" applyNumberFormat="1" applyFill="1" applyBorder="1" applyAlignment="1">
      <alignment horizontal="center"/>
    </xf>
    <xf numFmtId="1" fontId="0" fillId="3" borderId="19" xfId="0" applyNumberFormat="1" applyFill="1" applyBorder="1" applyAlignment="1">
      <alignment horizontal="center"/>
    </xf>
    <xf numFmtId="0" fontId="0" fillId="0" borderId="24" xfId="0" applyBorder="1" applyAlignment="1">
      <alignment horizontal="center"/>
    </xf>
    <xf numFmtId="0" fontId="0" fillId="0" borderId="73" xfId="0" applyBorder="1" applyAlignment="1">
      <alignment horizontal="center"/>
    </xf>
    <xf numFmtId="0" fontId="0" fillId="0" borderId="42" xfId="0" applyBorder="1" applyAlignment="1">
      <alignment horizontal="center"/>
    </xf>
    <xf numFmtId="0" fontId="0" fillId="0" borderId="25" xfId="0" applyBorder="1" applyAlignment="1">
      <alignment horizontal="center"/>
    </xf>
    <xf numFmtId="0" fontId="0" fillId="3" borderId="24" xfId="0" applyFill="1" applyBorder="1" applyAlignment="1">
      <alignment horizontal="center"/>
    </xf>
    <xf numFmtId="2" fontId="0" fillId="3" borderId="17" xfId="0" applyNumberFormat="1" applyFill="1" applyBorder="1" applyAlignment="1">
      <alignment horizontal="center"/>
    </xf>
    <xf numFmtId="2" fontId="0" fillId="3" borderId="18" xfId="0" applyNumberFormat="1" applyFill="1" applyBorder="1" applyAlignment="1">
      <alignment horizontal="center"/>
    </xf>
    <xf numFmtId="2" fontId="0" fillId="3" borderId="19" xfId="0" applyNumberFormat="1" applyFill="1" applyBorder="1" applyAlignment="1">
      <alignment horizontal="center"/>
    </xf>
    <xf numFmtId="0" fontId="0" fillId="0" borderId="9" xfId="0" applyFill="1" applyBorder="1" applyAlignment="1">
      <alignment horizontal="center"/>
    </xf>
    <xf numFmtId="0" fontId="0" fillId="0" borderId="18" xfId="0" applyFill="1" applyBorder="1" applyAlignment="1">
      <alignment horizontal="center"/>
    </xf>
    <xf numFmtId="0" fontId="0" fillId="0" borderId="8" xfId="0" applyBorder="1" applyAlignment="1">
      <alignment horizontal="center"/>
    </xf>
    <xf numFmtId="0" fontId="0" fillId="0" borderId="38" xfId="0" applyBorder="1" applyAlignment="1">
      <alignment horizontal="center"/>
    </xf>
    <xf numFmtId="0" fontId="7" fillId="5" borderId="52" xfId="0" applyFont="1" applyFill="1" applyBorder="1" applyAlignment="1">
      <alignment horizontal="center" wrapText="1"/>
    </xf>
    <xf numFmtId="0" fontId="7" fillId="5" borderId="32" xfId="0" applyFont="1" applyFill="1" applyBorder="1" applyAlignment="1">
      <alignment horizontal="center"/>
    </xf>
    <xf numFmtId="0" fontId="0" fillId="0" borderId="9"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8" xfId="0" applyBorder="1" applyAlignment="1" applyProtection="1">
      <alignment horizontal="center"/>
      <protection locked="0"/>
    </xf>
    <xf numFmtId="0" fontId="0" fillId="3" borderId="9"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3" borderId="18" xfId="0" applyFill="1"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75" xfId="0" applyBorder="1" applyAlignment="1" applyProtection="1">
      <alignment horizontal="center"/>
      <protection locked="0"/>
    </xf>
    <xf numFmtId="0" fontId="0" fillId="0" borderId="47" xfId="0" applyBorder="1" applyAlignment="1" applyProtection="1">
      <alignment horizontal="center"/>
      <protection locked="0"/>
    </xf>
    <xf numFmtId="0" fontId="0" fillId="0" borderId="77" xfId="0" applyBorder="1" applyAlignment="1" applyProtection="1">
      <alignment horizontal="center"/>
      <protection locked="0"/>
    </xf>
    <xf numFmtId="0" fontId="0" fillId="3" borderId="20" xfId="0" applyFill="1" applyBorder="1" applyAlignment="1" applyProtection="1">
      <alignment horizontal="center"/>
      <protection locked="0"/>
    </xf>
    <xf numFmtId="0" fontId="0" fillId="3" borderId="78" xfId="0" applyFill="1" applyBorder="1" applyAlignment="1" applyProtection="1">
      <alignment horizontal="center"/>
      <protection locked="0"/>
    </xf>
    <xf numFmtId="0" fontId="0" fillId="3" borderId="21" xfId="0" applyFill="1" applyBorder="1" applyAlignment="1" applyProtection="1">
      <alignment horizontal="center"/>
      <protection locked="0"/>
    </xf>
    <xf numFmtId="0" fontId="0" fillId="3" borderId="75" xfId="0" applyFill="1" applyBorder="1" applyAlignment="1" applyProtection="1">
      <alignment horizontal="center"/>
      <protection locked="0"/>
    </xf>
    <xf numFmtId="0" fontId="0" fillId="3" borderId="22" xfId="0" applyFill="1" applyBorder="1" applyAlignment="1" applyProtection="1">
      <alignment horizontal="center"/>
      <protection locked="0"/>
    </xf>
    <xf numFmtId="0" fontId="0" fillId="3" borderId="76" xfId="0" applyFill="1" applyBorder="1" applyAlignment="1" applyProtection="1">
      <alignment horizontal="center"/>
      <protection locked="0"/>
    </xf>
    <xf numFmtId="0" fontId="0" fillId="0" borderId="46" xfId="0" applyBorder="1" applyAlignment="1" applyProtection="1">
      <alignment horizontal="center"/>
      <protection locked="0"/>
    </xf>
    <xf numFmtId="0" fontId="0" fillId="0" borderId="74"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0" xfId="0" applyBorder="1" applyAlignment="1" applyProtection="1">
      <alignment horizontal="center"/>
      <protection locked="0"/>
    </xf>
    <xf numFmtId="0" fontId="0" fillId="3" borderId="14" xfId="0" applyFill="1" applyBorder="1" applyAlignment="1" applyProtection="1">
      <alignment horizontal="center"/>
      <protection locked="0"/>
    </xf>
    <xf numFmtId="0" fontId="0" fillId="3" borderId="16" xfId="0" applyFill="1" applyBorder="1" applyAlignment="1" applyProtection="1">
      <alignment horizontal="center"/>
      <protection locked="0"/>
    </xf>
    <xf numFmtId="0" fontId="0" fillId="3" borderId="15"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0" borderId="36"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57" xfId="0" applyBorder="1" applyAlignment="1" applyProtection="1">
      <alignment horizontal="center"/>
      <protection locked="0"/>
    </xf>
    <xf numFmtId="0" fontId="0" fillId="0" borderId="36" xfId="0" applyFill="1" applyBorder="1" applyAlignment="1" applyProtection="1">
      <alignment horizontal="center"/>
      <protection locked="0"/>
    </xf>
    <xf numFmtId="0" fontId="0" fillId="0" borderId="35" xfId="0" applyFill="1" applyBorder="1" applyAlignment="1" applyProtection="1">
      <alignment horizontal="center"/>
      <protection locked="0"/>
    </xf>
    <xf numFmtId="0" fontId="0" fillId="0" borderId="57"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0" fillId="0" borderId="8" xfId="0" applyFill="1" applyBorder="1" applyAlignment="1" applyProtection="1">
      <alignment horizontal="center"/>
      <protection locked="0"/>
    </xf>
    <xf numFmtId="0" fontId="0" fillId="0" borderId="10" xfId="0" applyFill="1" applyBorder="1" applyAlignment="1" applyProtection="1">
      <alignment horizontal="center"/>
      <protection locked="0"/>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56" xfId="0" applyBorder="1" applyAlignment="1" applyProtection="1">
      <alignment horizontal="center"/>
      <protection locked="0"/>
    </xf>
    <xf numFmtId="0" fontId="0" fillId="0" borderId="38" xfId="0" applyBorder="1" applyAlignment="1" applyProtection="1">
      <alignment horizontal="center"/>
      <protection locked="0"/>
    </xf>
    <xf numFmtId="0" fontId="0" fillId="0" borderId="39" xfId="0" applyBorder="1" applyAlignment="1" applyProtection="1">
      <alignment horizontal="center"/>
      <protection locked="0"/>
    </xf>
    <xf numFmtId="0" fontId="0" fillId="0" borderId="70" xfId="0" applyBorder="1" applyAlignment="1" applyProtection="1">
      <alignment horizontal="center"/>
      <protection locked="0"/>
    </xf>
    <xf numFmtId="0" fontId="0" fillId="0" borderId="69" xfId="0" applyBorder="1" applyAlignment="1" applyProtection="1">
      <alignment horizontal="center"/>
      <protection locked="0"/>
    </xf>
    <xf numFmtId="0" fontId="0" fillId="0" borderId="44" xfId="0" applyBorder="1" applyAlignment="1" applyProtection="1">
      <alignment horizontal="center"/>
      <protection locked="0"/>
    </xf>
    <xf numFmtId="0" fontId="0" fillId="3" borderId="12" xfId="0" applyFill="1" applyBorder="1" applyAlignment="1" applyProtection="1">
      <alignment horizontal="center"/>
      <protection locked="0"/>
    </xf>
    <xf numFmtId="0" fontId="0" fillId="3" borderId="35" xfId="0" applyFill="1" applyBorder="1" applyAlignment="1" applyProtection="1">
      <alignment horizontal="center"/>
      <protection locked="0"/>
    </xf>
    <xf numFmtId="0" fontId="0" fillId="0" borderId="16" xfId="0" applyBorder="1" applyAlignment="1" applyProtection="1">
      <alignment horizontal="center"/>
      <protection locked="0"/>
    </xf>
    <xf numFmtId="0" fontId="0" fillId="0" borderId="13" xfId="0" applyBorder="1" applyAlignment="1" applyProtection="1">
      <alignment horizontal="center"/>
      <protection locked="0"/>
    </xf>
    <xf numFmtId="0" fontId="0" fillId="3" borderId="36" xfId="0" applyFill="1" applyBorder="1" applyAlignment="1" applyProtection="1">
      <alignment horizontal="center"/>
      <protection locked="0"/>
    </xf>
    <xf numFmtId="0" fontId="0" fillId="3" borderId="57" xfId="0" applyFill="1" applyBorder="1" applyAlignment="1" applyProtection="1">
      <alignment horizontal="center"/>
      <protection locked="0"/>
    </xf>
    <xf numFmtId="0" fontId="0" fillId="3" borderId="42" xfId="0" applyFill="1" applyBorder="1" applyAlignment="1" applyProtection="1">
      <alignment horizontal="center"/>
      <protection locked="0"/>
    </xf>
    <xf numFmtId="0" fontId="0" fillId="3" borderId="38" xfId="0" applyFill="1" applyBorder="1" applyAlignment="1" applyProtection="1">
      <alignment horizontal="center"/>
      <protection locked="0"/>
    </xf>
    <xf numFmtId="0" fontId="0" fillId="3" borderId="39" xfId="0" applyFill="1" applyBorder="1" applyAlignment="1" applyProtection="1">
      <alignment horizontal="center"/>
      <protection locked="0"/>
    </xf>
    <xf numFmtId="0" fontId="0" fillId="0" borderId="29" xfId="0" applyBorder="1" applyAlignment="1" applyProtection="1">
      <alignment horizontal="center"/>
      <protection locked="0"/>
    </xf>
    <xf numFmtId="0" fontId="0" fillId="3" borderId="30" xfId="0" applyFill="1" applyBorder="1" applyAlignment="1" applyProtection="1">
      <alignment horizontal="center"/>
      <protection locked="0"/>
    </xf>
    <xf numFmtId="0" fontId="0" fillId="0" borderId="23" xfId="0" applyBorder="1" applyAlignment="1" applyProtection="1">
      <alignment horizontal="center"/>
      <protection locked="0"/>
    </xf>
    <xf numFmtId="0" fontId="0" fillId="0" borderId="42" xfId="0" applyBorder="1" applyAlignment="1" applyProtection="1">
      <alignment horizontal="center"/>
      <protection locked="0"/>
    </xf>
    <xf numFmtId="0" fontId="0" fillId="3" borderId="13" xfId="0" applyFill="1" applyBorder="1" applyAlignment="1" applyProtection="1">
      <alignment horizontal="center"/>
      <protection locked="0"/>
    </xf>
    <xf numFmtId="0" fontId="0" fillId="3" borderId="11" xfId="0" applyFill="1" applyBorder="1" applyAlignment="1" applyProtection="1">
      <alignment horizontal="center"/>
      <protection locked="0"/>
    </xf>
    <xf numFmtId="0" fontId="0" fillId="0" borderId="21" xfId="0" applyFill="1" applyBorder="1" applyAlignment="1">
      <alignment horizontal="center"/>
    </xf>
    <xf numFmtId="0" fontId="0" fillId="0" borderId="21" xfId="0" applyFill="1" applyBorder="1" applyAlignment="1" applyProtection="1">
      <alignment horizontal="center"/>
      <protection locked="0"/>
    </xf>
    <xf numFmtId="0" fontId="0" fillId="0" borderId="75" xfId="0" applyFill="1" applyBorder="1" applyAlignment="1" applyProtection="1">
      <alignment horizontal="center"/>
      <protection locked="0"/>
    </xf>
    <xf numFmtId="2" fontId="0" fillId="0" borderId="53" xfId="0" applyNumberFormat="1" applyFill="1" applyBorder="1" applyAlignment="1">
      <alignment horizontal="center"/>
    </xf>
    <xf numFmtId="0" fontId="1" fillId="0" borderId="50" xfId="0" applyFont="1" applyFill="1" applyBorder="1" applyAlignment="1">
      <alignment horizontal="center"/>
    </xf>
    <xf numFmtId="0" fontId="0" fillId="0" borderId="11" xfId="0" applyFill="1" applyBorder="1" applyAlignment="1">
      <alignment horizontal="center"/>
    </xf>
    <xf numFmtId="0" fontId="0" fillId="0" borderId="22" xfId="0" applyFill="1" applyBorder="1" applyAlignment="1">
      <alignment horizontal="center"/>
    </xf>
    <xf numFmtId="0" fontId="0" fillId="0" borderId="19" xfId="0" applyFill="1" applyBorder="1" applyAlignment="1">
      <alignment horizontal="center"/>
    </xf>
    <xf numFmtId="0" fontId="0" fillId="0" borderId="22" xfId="0" applyFill="1" applyBorder="1" applyAlignment="1" applyProtection="1">
      <alignment horizontal="center"/>
      <protection locked="0"/>
    </xf>
    <xf numFmtId="0" fontId="0" fillId="0" borderId="76" xfId="0" applyFill="1" applyBorder="1" applyAlignment="1" applyProtection="1">
      <alignment horizontal="center"/>
      <protection locked="0"/>
    </xf>
    <xf numFmtId="0" fontId="0" fillId="0" borderId="67" xfId="0" applyFill="1" applyBorder="1" applyAlignment="1">
      <alignment horizontal="center"/>
    </xf>
    <xf numFmtId="0" fontId="0" fillId="0" borderId="62" xfId="0" applyFill="1" applyBorder="1" applyAlignment="1">
      <alignment horizontal="center"/>
    </xf>
    <xf numFmtId="0" fontId="0" fillId="0" borderId="68" xfId="0" applyFill="1" applyBorder="1" applyAlignment="1">
      <alignment horizontal="center"/>
    </xf>
    <xf numFmtId="2" fontId="0" fillId="0" borderId="55" xfId="0" applyNumberFormat="1" applyFill="1" applyBorder="1" applyAlignment="1">
      <alignment horizontal="center"/>
    </xf>
    <xf numFmtId="0" fontId="0" fillId="0" borderId="0" xfId="0" applyFill="1" applyBorder="1" applyAlignment="1"/>
    <xf numFmtId="0" fontId="0" fillId="5" borderId="18" xfId="0" applyFill="1" applyBorder="1" applyAlignment="1">
      <alignment horizontal="center"/>
    </xf>
    <xf numFmtId="0" fontId="0" fillId="3" borderId="37" xfId="0" applyFill="1" applyBorder="1" applyAlignment="1" applyProtection="1">
      <alignment horizontal="center"/>
      <protection locked="0"/>
    </xf>
    <xf numFmtId="0" fontId="0" fillId="3" borderId="82" xfId="0" applyFill="1" applyBorder="1" applyAlignment="1">
      <alignment horizontal="center"/>
    </xf>
    <xf numFmtId="2" fontId="0" fillId="3" borderId="11" xfId="0" applyNumberFormat="1" applyFill="1" applyBorder="1" applyAlignment="1">
      <alignment horizontal="center"/>
    </xf>
    <xf numFmtId="2" fontId="0" fillId="3" borderId="12" xfId="0" applyNumberFormat="1" applyFill="1" applyBorder="1" applyAlignment="1">
      <alignment horizontal="center"/>
    </xf>
    <xf numFmtId="0" fontId="0" fillId="0" borderId="0" xfId="0" applyFill="1" applyAlignment="1">
      <alignment horizontal="center"/>
    </xf>
    <xf numFmtId="2" fontId="0" fillId="3" borderId="24" xfId="0" applyNumberFormat="1" applyFill="1" applyBorder="1" applyAlignment="1">
      <alignment horizontal="center"/>
    </xf>
    <xf numFmtId="2" fontId="0" fillId="3" borderId="25" xfId="0" applyNumberFormat="1" applyFill="1" applyBorder="1" applyAlignment="1">
      <alignment horizontal="center"/>
    </xf>
    <xf numFmtId="2" fontId="0" fillId="0" borderId="24" xfId="0" applyNumberFormat="1" applyBorder="1" applyAlignment="1">
      <alignment horizontal="center"/>
    </xf>
    <xf numFmtId="2" fontId="0" fillId="3" borderId="18" xfId="0" applyNumberFormat="1" applyFill="1" applyBorder="1" applyAlignment="1">
      <alignment horizontal="center"/>
    </xf>
    <xf numFmtId="2" fontId="0" fillId="0" borderId="18" xfId="0" applyNumberFormat="1" applyBorder="1" applyAlignment="1">
      <alignment horizontal="center"/>
    </xf>
    <xf numFmtId="2" fontId="0" fillId="0" borderId="10" xfId="0" applyNumberFormat="1" applyBorder="1" applyAlignment="1">
      <alignment horizontal="center"/>
    </xf>
    <xf numFmtId="0" fontId="0" fillId="0" borderId="24" xfId="0" applyBorder="1" applyAlignment="1">
      <alignment horizontal="center"/>
    </xf>
    <xf numFmtId="0" fontId="0" fillId="0" borderId="24" xfId="0" applyFill="1" applyBorder="1" applyAlignment="1">
      <alignment horizontal="center"/>
    </xf>
    <xf numFmtId="2" fontId="0" fillId="3" borderId="10" xfId="0" applyNumberFormat="1" applyFill="1" applyBorder="1" applyAlignment="1">
      <alignment horizontal="center"/>
    </xf>
    <xf numFmtId="2" fontId="0" fillId="3" borderId="13" xfId="0" applyNumberFormat="1" applyFill="1" applyBorder="1" applyAlignment="1">
      <alignment horizontal="center"/>
    </xf>
    <xf numFmtId="0" fontId="0" fillId="3" borderId="24" xfId="0" applyFill="1" applyBorder="1" applyAlignment="1">
      <alignment horizontal="center"/>
    </xf>
    <xf numFmtId="0" fontId="0" fillId="3" borderId="25" xfId="0" applyFill="1" applyBorder="1" applyAlignment="1">
      <alignment horizontal="center"/>
    </xf>
    <xf numFmtId="0" fontId="0" fillId="0" borderId="8" xfId="0" applyBorder="1" applyAlignment="1">
      <alignment horizontal="center"/>
    </xf>
    <xf numFmtId="0" fontId="0" fillId="3" borderId="8" xfId="0" applyFill="1" applyBorder="1" applyAlignment="1">
      <alignment horizontal="center"/>
    </xf>
    <xf numFmtId="0" fontId="0" fillId="3" borderId="12" xfId="0" applyFill="1" applyBorder="1" applyAlignment="1">
      <alignment horizontal="center"/>
    </xf>
    <xf numFmtId="0" fontId="0" fillId="3" borderId="48" xfId="0" applyFill="1" applyBorder="1" applyAlignment="1" applyProtection="1">
      <alignment horizontal="center"/>
      <protection locked="0"/>
    </xf>
    <xf numFmtId="0" fontId="0" fillId="0" borderId="24" xfId="0" applyBorder="1" applyAlignment="1">
      <alignment horizontal="center"/>
    </xf>
    <xf numFmtId="0" fontId="0" fillId="0" borderId="37" xfId="0" applyBorder="1" applyAlignment="1">
      <alignment horizontal="center"/>
    </xf>
    <xf numFmtId="0" fontId="0" fillId="3" borderId="23" xfId="0" applyFill="1" applyBorder="1" applyAlignment="1" applyProtection="1">
      <alignment horizontal="center"/>
      <protection locked="0"/>
    </xf>
    <xf numFmtId="0" fontId="0" fillId="3" borderId="24" xfId="0" applyFill="1" applyBorder="1" applyAlignment="1">
      <alignment horizontal="center"/>
    </xf>
    <xf numFmtId="0" fontId="0" fillId="3" borderId="25" xfId="0" applyFill="1" applyBorder="1" applyAlignment="1">
      <alignment horizontal="center"/>
    </xf>
    <xf numFmtId="0" fontId="0" fillId="0" borderId="25" xfId="0" applyBorder="1" applyAlignment="1">
      <alignment horizontal="center"/>
    </xf>
    <xf numFmtId="0" fontId="5" fillId="0" borderId="0" xfId="0" applyFont="1" applyFill="1" applyBorder="1" applyAlignment="1">
      <alignment horizontal="center"/>
    </xf>
    <xf numFmtId="2" fontId="5" fillId="0" borderId="0" xfId="0" applyNumberFormat="1" applyFont="1" applyFill="1" applyBorder="1" applyAlignment="1">
      <alignment horizontal="center" wrapText="1"/>
    </xf>
    <xf numFmtId="0" fontId="0" fillId="0" borderId="0" xfId="0" applyFill="1" applyBorder="1" applyAlignment="1" applyProtection="1">
      <alignment horizontal="center"/>
    </xf>
    <xf numFmtId="0" fontId="1" fillId="6" borderId="2" xfId="0" applyFont="1" applyFill="1" applyBorder="1" applyAlignment="1">
      <alignment horizontal="center"/>
    </xf>
    <xf numFmtId="0" fontId="1" fillId="6" borderId="52" xfId="0" applyFont="1" applyFill="1" applyBorder="1" applyAlignment="1">
      <alignment horizontal="center" wrapText="1"/>
    </xf>
    <xf numFmtId="2" fontId="0" fillId="0" borderId="52" xfId="0" applyNumberFormat="1" applyBorder="1" applyAlignment="1">
      <alignment horizontal="center"/>
    </xf>
    <xf numFmtId="2" fontId="0" fillId="3" borderId="52" xfId="0" applyNumberFormat="1"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2" fontId="0" fillId="3" borderId="24" xfId="0" applyNumberFormat="1" applyFill="1" applyBorder="1" applyAlignment="1">
      <alignment horizontal="center"/>
    </xf>
    <xf numFmtId="2" fontId="0" fillId="3" borderId="25" xfId="0" applyNumberFormat="1" applyFill="1" applyBorder="1" applyAlignment="1">
      <alignment horizontal="center"/>
    </xf>
    <xf numFmtId="2" fontId="0" fillId="0" borderId="24" xfId="0" applyNumberFormat="1" applyBorder="1" applyAlignment="1">
      <alignment horizontal="center"/>
    </xf>
    <xf numFmtId="0" fontId="0" fillId="3" borderId="31" xfId="0" applyFill="1" applyBorder="1" applyAlignment="1">
      <alignment horizontal="center"/>
    </xf>
    <xf numFmtId="0" fontId="0" fillId="3" borderId="34" xfId="0" applyFill="1" applyBorder="1" applyAlignment="1">
      <alignment horizontal="center"/>
    </xf>
    <xf numFmtId="0" fontId="0" fillId="3" borderId="48" xfId="0" applyFill="1" applyBorder="1" applyAlignment="1">
      <alignment horizontal="center"/>
    </xf>
    <xf numFmtId="2" fontId="0" fillId="3" borderId="17" xfId="0" applyNumberFormat="1" applyFill="1" applyBorder="1" applyAlignment="1">
      <alignment horizontal="center"/>
    </xf>
    <xf numFmtId="2" fontId="0" fillId="3" borderId="18" xfId="0" applyNumberFormat="1" applyFill="1" applyBorder="1" applyAlignment="1">
      <alignment horizontal="center"/>
    </xf>
    <xf numFmtId="2" fontId="0" fillId="3" borderId="19" xfId="0" applyNumberFormat="1" applyFill="1" applyBorder="1" applyAlignment="1">
      <alignment horizontal="center"/>
    </xf>
    <xf numFmtId="0" fontId="0" fillId="3" borderId="14" xfId="0" applyFill="1" applyBorder="1" applyAlignment="1">
      <alignment horizontal="center"/>
    </xf>
    <xf numFmtId="0" fontId="0" fillId="3" borderId="9" xfId="0" applyFill="1" applyBorder="1" applyAlignment="1">
      <alignment horizontal="center"/>
    </xf>
    <xf numFmtId="0" fontId="0" fillId="3" borderId="11" xfId="0" applyFill="1" applyBorder="1" applyAlignment="1">
      <alignment horizontal="center"/>
    </xf>
    <xf numFmtId="0" fontId="0" fillId="0" borderId="9" xfId="0" applyBorder="1" applyAlignment="1">
      <alignment horizontal="center"/>
    </xf>
    <xf numFmtId="0" fontId="0" fillId="0" borderId="42" xfId="0" applyBorder="1" applyAlignment="1">
      <alignment horizontal="center"/>
    </xf>
    <xf numFmtId="0" fontId="0" fillId="3" borderId="18" xfId="0" applyFill="1" applyBorder="1" applyAlignment="1">
      <alignment horizontal="center"/>
    </xf>
    <xf numFmtId="0" fontId="0" fillId="3" borderId="19" xfId="0" applyFill="1" applyBorder="1" applyAlignment="1">
      <alignment horizontal="center"/>
    </xf>
    <xf numFmtId="0" fontId="0" fillId="0" borderId="18" xfId="0" applyBorder="1" applyAlignment="1">
      <alignment horizontal="center"/>
    </xf>
    <xf numFmtId="0" fontId="0" fillId="0" borderId="73" xfId="0" applyBorder="1" applyAlignment="1">
      <alignment horizontal="center"/>
    </xf>
    <xf numFmtId="0" fontId="0" fillId="0" borderId="30" xfId="0" applyBorder="1" applyAlignment="1">
      <alignment horizontal="center"/>
    </xf>
    <xf numFmtId="0" fontId="0" fillId="0" borderId="24" xfId="0" applyBorder="1" applyAlignment="1">
      <alignment horizontal="center"/>
    </xf>
    <xf numFmtId="0" fontId="0" fillId="0" borderId="37" xfId="0" applyBorder="1" applyAlignment="1">
      <alignment horizontal="center"/>
    </xf>
    <xf numFmtId="0" fontId="0" fillId="0" borderId="19" xfId="0" applyBorder="1" applyAlignment="1">
      <alignment horizontal="center"/>
    </xf>
    <xf numFmtId="0" fontId="0" fillId="0" borderId="14" xfId="0" applyBorder="1" applyAlignment="1">
      <alignment horizontal="center"/>
    </xf>
    <xf numFmtId="0" fontId="0" fillId="0" borderId="11" xfId="0" applyBorder="1" applyAlignment="1">
      <alignment horizontal="center"/>
    </xf>
    <xf numFmtId="0" fontId="1" fillId="4" borderId="30" xfId="0" applyFont="1" applyFill="1" applyBorder="1" applyAlignment="1">
      <alignment horizontal="center" wrapText="1"/>
    </xf>
    <xf numFmtId="0" fontId="1" fillId="5" borderId="33" xfId="0" applyFont="1" applyFill="1" applyBorder="1" applyAlignment="1">
      <alignment horizontal="center"/>
    </xf>
    <xf numFmtId="0" fontId="1" fillId="5" borderId="0" xfId="0" applyFont="1" applyFill="1" applyBorder="1" applyAlignment="1">
      <alignment horizontal="center"/>
    </xf>
    <xf numFmtId="0" fontId="1" fillId="5" borderId="61" xfId="0" applyFont="1" applyFill="1" applyBorder="1" applyAlignment="1">
      <alignment horizontal="center"/>
    </xf>
    <xf numFmtId="0" fontId="0" fillId="0" borderId="24" xfId="0" applyFill="1" applyBorder="1" applyAlignment="1">
      <alignment horizontal="center"/>
    </xf>
    <xf numFmtId="2" fontId="0" fillId="0" borderId="18" xfId="0" applyNumberFormat="1" applyFill="1" applyBorder="1" applyAlignment="1">
      <alignment horizontal="center"/>
    </xf>
    <xf numFmtId="0" fontId="0" fillId="0" borderId="30"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37" xfId="0" applyBorder="1" applyAlignment="1" applyProtection="1">
      <alignment horizontal="center"/>
      <protection locked="0"/>
    </xf>
    <xf numFmtId="0" fontId="0" fillId="3" borderId="24" xfId="0" applyFill="1" applyBorder="1" applyAlignment="1" applyProtection="1">
      <alignment horizontal="center"/>
      <protection locked="0"/>
    </xf>
    <xf numFmtId="0" fontId="0" fillId="3" borderId="25" xfId="0" applyFill="1" applyBorder="1" applyAlignment="1" applyProtection="1">
      <alignment horizontal="center"/>
      <protection locked="0"/>
    </xf>
    <xf numFmtId="0" fontId="0" fillId="0" borderId="34" xfId="0" applyBorder="1" applyAlignment="1">
      <alignment horizontal="center"/>
    </xf>
    <xf numFmtId="2" fontId="0" fillId="3" borderId="58" xfId="0" applyNumberFormat="1" applyFill="1" applyBorder="1" applyAlignment="1">
      <alignment horizontal="center"/>
    </xf>
    <xf numFmtId="0" fontId="0" fillId="3" borderId="24" xfId="0" applyFill="1" applyBorder="1" applyAlignment="1">
      <alignment horizontal="center"/>
    </xf>
    <xf numFmtId="0" fontId="0" fillId="3" borderId="25" xfId="0" applyFill="1" applyBorder="1" applyAlignment="1">
      <alignment horizontal="center"/>
    </xf>
    <xf numFmtId="0" fontId="1" fillId="4" borderId="31" xfId="0" applyFont="1" applyFill="1" applyBorder="1" applyAlignment="1">
      <alignment horizontal="center" wrapText="1"/>
    </xf>
    <xf numFmtId="0" fontId="6" fillId="0" borderId="5" xfId="0" applyFont="1" applyFill="1" applyBorder="1" applyAlignment="1">
      <alignment horizontal="left"/>
    </xf>
    <xf numFmtId="0" fontId="6" fillId="0" borderId="6" xfId="0" applyFont="1" applyFill="1" applyBorder="1" applyAlignment="1">
      <alignment horizontal="left"/>
    </xf>
    <xf numFmtId="0" fontId="2" fillId="0" borderId="3" xfId="0" applyFont="1" applyBorder="1" applyAlignment="1">
      <alignment horizontal="center" vertical="center"/>
    </xf>
    <xf numFmtId="0" fontId="0" fillId="0" borderId="8" xfId="0" applyBorder="1" applyAlignment="1">
      <alignment horizontal="center"/>
    </xf>
    <xf numFmtId="0" fontId="0" fillId="3" borderId="8" xfId="0" applyFill="1" applyBorder="1" applyAlignment="1">
      <alignment horizontal="center"/>
    </xf>
    <xf numFmtId="0" fontId="0" fillId="3" borderId="12" xfId="0" applyFill="1" applyBorder="1" applyAlignment="1">
      <alignment horizontal="center"/>
    </xf>
    <xf numFmtId="0" fontId="0" fillId="3" borderId="45" xfId="0" applyFill="1" applyBorder="1" applyAlignment="1" applyProtection="1">
      <alignment horizontal="center"/>
      <protection locked="0"/>
    </xf>
    <xf numFmtId="0" fontId="0" fillId="3" borderId="90" xfId="0" applyFill="1" applyBorder="1" applyAlignment="1" applyProtection="1">
      <alignment horizontal="center"/>
      <protection locked="0"/>
    </xf>
    <xf numFmtId="0" fontId="0" fillId="0" borderId="38" xfId="0" applyBorder="1" applyAlignment="1" applyProtection="1">
      <alignment horizontal="center"/>
      <protection locked="0"/>
    </xf>
    <xf numFmtId="0" fontId="0" fillId="0" borderId="69" xfId="0" applyBorder="1" applyAlignment="1" applyProtection="1">
      <alignment horizontal="center"/>
      <protection locked="0"/>
    </xf>
    <xf numFmtId="0" fontId="0" fillId="0" borderId="39"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90" xfId="0" applyBorder="1" applyAlignment="1" applyProtection="1">
      <alignment horizontal="center"/>
      <protection locked="0"/>
    </xf>
    <xf numFmtId="0" fontId="0" fillId="0" borderId="45" xfId="0" applyBorder="1" applyAlignment="1" applyProtection="1">
      <alignment horizontal="center"/>
      <protection locked="0"/>
    </xf>
    <xf numFmtId="1" fontId="0" fillId="10" borderId="35" xfId="0" applyNumberFormat="1" applyFill="1" applyBorder="1" applyAlignment="1">
      <alignment horizontal="center"/>
    </xf>
    <xf numFmtId="1" fontId="0" fillId="2" borderId="35" xfId="0" applyNumberFormat="1" applyFill="1" applyBorder="1" applyAlignment="1">
      <alignment horizontal="center"/>
    </xf>
    <xf numFmtId="1" fontId="0" fillId="7" borderId="35" xfId="0" applyNumberFormat="1" applyFill="1" applyBorder="1" applyAlignment="1">
      <alignment horizontal="center"/>
    </xf>
    <xf numFmtId="2" fontId="0" fillId="8" borderId="35" xfId="0" applyNumberFormat="1" applyFill="1" applyBorder="1" applyAlignment="1">
      <alignment horizontal="center"/>
    </xf>
    <xf numFmtId="0" fontId="0" fillId="3" borderId="30" xfId="0" applyFill="1" applyBorder="1" applyAlignment="1">
      <alignment horizontal="center"/>
    </xf>
    <xf numFmtId="0" fontId="0" fillId="3" borderId="1" xfId="0" applyFill="1"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0" fillId="3" borderId="18" xfId="0" applyFill="1" applyBorder="1" applyAlignment="1" applyProtection="1">
      <alignment horizontal="center"/>
      <protection locked="0"/>
    </xf>
    <xf numFmtId="0" fontId="0" fillId="3" borderId="17" xfId="0" applyFill="1" applyBorder="1" applyAlignment="1" applyProtection="1">
      <alignment horizontal="center"/>
      <protection locked="0"/>
    </xf>
    <xf numFmtId="0" fontId="0" fillId="3" borderId="19" xfId="0" applyFill="1" applyBorder="1" applyAlignment="1" applyProtection="1">
      <alignment horizontal="center"/>
      <protection locked="0"/>
    </xf>
    <xf numFmtId="0" fontId="0" fillId="0" borderId="25" xfId="0" applyFill="1" applyBorder="1" applyAlignment="1">
      <alignment horizontal="center"/>
    </xf>
    <xf numFmtId="0" fontId="7" fillId="0" borderId="3" xfId="0" applyFont="1" applyFill="1" applyBorder="1" applyAlignment="1">
      <alignment vertical="center"/>
    </xf>
    <xf numFmtId="1" fontId="7" fillId="0" borderId="3" xfId="0" applyNumberFormat="1" applyFont="1" applyFill="1" applyBorder="1" applyAlignment="1">
      <alignment vertical="center"/>
    </xf>
    <xf numFmtId="0" fontId="7" fillId="0" borderId="2" xfId="0" applyFont="1" applyFill="1" applyBorder="1" applyAlignment="1">
      <alignment vertical="center"/>
    </xf>
    <xf numFmtId="0" fontId="7" fillId="0" borderId="58" xfId="0" applyFont="1" applyFill="1" applyBorder="1" applyAlignment="1">
      <alignment vertical="center"/>
    </xf>
    <xf numFmtId="0" fontId="7" fillId="0" borderId="59" xfId="0" applyFont="1" applyFill="1" applyBorder="1" applyAlignment="1">
      <alignment vertical="center"/>
    </xf>
    <xf numFmtId="1" fontId="7" fillId="0" borderId="59" xfId="0" applyNumberFormat="1" applyFont="1" applyFill="1" applyBorder="1" applyAlignment="1">
      <alignment vertical="center"/>
    </xf>
    <xf numFmtId="0" fontId="10" fillId="5" borderId="18" xfId="0" applyFont="1" applyFill="1" applyBorder="1" applyAlignment="1">
      <alignment horizontal="center" wrapText="1"/>
    </xf>
    <xf numFmtId="0" fontId="17" fillId="5" borderId="69" xfId="0" applyFont="1" applyFill="1" applyBorder="1" applyAlignment="1">
      <alignment horizontal="center" vertical="center" wrapText="1"/>
    </xf>
    <xf numFmtId="0" fontId="17" fillId="5" borderId="99" xfId="0" applyFont="1" applyFill="1" applyBorder="1" applyAlignment="1">
      <alignment horizontal="center" vertical="center" wrapText="1"/>
    </xf>
    <xf numFmtId="0" fontId="0" fillId="0" borderId="85" xfId="0" applyBorder="1" applyAlignment="1" applyProtection="1">
      <alignment horizontal="center"/>
      <protection locked="0"/>
    </xf>
    <xf numFmtId="0" fontId="1" fillId="0" borderId="50" xfId="0" applyFont="1" applyBorder="1" applyAlignment="1">
      <alignment horizontal="center"/>
    </xf>
    <xf numFmtId="0" fontId="0" fillId="0" borderId="67" xfId="0" applyBorder="1" applyAlignment="1">
      <alignment horizontal="center"/>
    </xf>
    <xf numFmtId="0" fontId="0" fillId="0" borderId="62" xfId="0" applyBorder="1" applyAlignment="1">
      <alignment horizontal="center"/>
    </xf>
    <xf numFmtId="0" fontId="0" fillId="0" borderId="68" xfId="0" applyBorder="1" applyAlignment="1">
      <alignment horizontal="center"/>
    </xf>
    <xf numFmtId="0" fontId="0" fillId="0" borderId="64" xfId="0" applyBorder="1" applyAlignment="1">
      <alignment horizontal="center"/>
    </xf>
    <xf numFmtId="0" fontId="0" fillId="0" borderId="100" xfId="0" applyBorder="1" applyAlignment="1" applyProtection="1">
      <alignment horizontal="center"/>
      <protection locked="0"/>
    </xf>
    <xf numFmtId="0" fontId="0" fillId="0" borderId="31" xfId="0" applyBorder="1" applyAlignment="1" applyProtection="1">
      <alignment horizontal="center"/>
    </xf>
    <xf numFmtId="0" fontId="0" fillId="0" borderId="24" xfId="0" applyBorder="1" applyAlignment="1" applyProtection="1">
      <alignment horizontal="center"/>
    </xf>
    <xf numFmtId="0" fontId="0" fillId="3" borderId="24" xfId="0" applyFill="1" applyBorder="1" applyAlignment="1" applyProtection="1">
      <alignment horizontal="center"/>
    </xf>
    <xf numFmtId="0" fontId="0" fillId="0" borderId="34" xfId="0" applyBorder="1" applyAlignment="1" applyProtection="1">
      <alignment horizontal="center"/>
    </xf>
    <xf numFmtId="0" fontId="0" fillId="0" borderId="37" xfId="0" applyBorder="1" applyAlignment="1" applyProtection="1">
      <alignment horizontal="center"/>
    </xf>
    <xf numFmtId="0" fontId="0" fillId="0" borderId="30" xfId="0" applyBorder="1" applyAlignment="1" applyProtection="1">
      <alignment horizontal="center"/>
    </xf>
    <xf numFmtId="0" fontId="0" fillId="3" borderId="85" xfId="0" applyFill="1" applyBorder="1" applyAlignment="1" applyProtection="1">
      <alignment horizontal="center"/>
      <protection locked="0"/>
    </xf>
    <xf numFmtId="0" fontId="0" fillId="3" borderId="31" xfId="0" applyFill="1" applyBorder="1" applyAlignment="1" applyProtection="1">
      <alignment horizontal="center"/>
    </xf>
    <xf numFmtId="0" fontId="0" fillId="3" borderId="100" xfId="0" applyFill="1" applyBorder="1" applyAlignment="1" applyProtection="1">
      <alignment horizontal="center"/>
      <protection locked="0"/>
    </xf>
    <xf numFmtId="0" fontId="0" fillId="3" borderId="37" xfId="0" applyFill="1" applyBorder="1" applyAlignment="1" applyProtection="1">
      <alignment horizontal="center"/>
    </xf>
    <xf numFmtId="0" fontId="0" fillId="3" borderId="34" xfId="0" applyFill="1" applyBorder="1" applyAlignment="1" applyProtection="1">
      <alignment horizontal="center"/>
    </xf>
    <xf numFmtId="0" fontId="0" fillId="3" borderId="30" xfId="0" applyFill="1" applyBorder="1" applyAlignment="1" applyProtection="1">
      <alignment horizontal="center"/>
    </xf>
    <xf numFmtId="0" fontId="0" fillId="3" borderId="48" xfId="0" applyFill="1" applyBorder="1" applyAlignment="1" applyProtection="1">
      <alignment horizontal="center"/>
    </xf>
    <xf numFmtId="0" fontId="6" fillId="0" borderId="2" xfId="0" applyFont="1" applyBorder="1" applyAlignment="1"/>
    <xf numFmtId="0" fontId="0" fillId="5" borderId="33" xfId="0" applyFill="1" applyBorder="1" applyAlignment="1">
      <alignment horizontal="center"/>
    </xf>
    <xf numFmtId="0" fontId="0" fillId="5" borderId="0" xfId="0" applyFill="1" applyBorder="1" applyAlignment="1">
      <alignment horizontal="center"/>
    </xf>
    <xf numFmtId="0" fontId="0" fillId="5" borderId="61" xfId="0" applyFill="1" applyBorder="1" applyAlignment="1">
      <alignment horizontal="center"/>
    </xf>
    <xf numFmtId="0" fontId="0" fillId="0" borderId="31" xfId="0" applyBorder="1" applyAlignment="1">
      <alignment horizontal="center"/>
    </xf>
    <xf numFmtId="0" fontId="6" fillId="0" borderId="58" xfId="0" applyFont="1" applyBorder="1" applyAlignment="1">
      <alignment horizontal="left" wrapText="1"/>
    </xf>
    <xf numFmtId="0" fontId="6" fillId="0" borderId="59" xfId="0" applyFont="1" applyBorder="1" applyAlignment="1">
      <alignment horizontal="left" wrapText="1"/>
    </xf>
    <xf numFmtId="0" fontId="18" fillId="0" borderId="59" xfId="0" applyFont="1" applyBorder="1" applyAlignment="1">
      <alignment horizontal="left" wrapText="1"/>
    </xf>
    <xf numFmtId="0" fontId="10" fillId="5" borderId="10" xfId="0" applyFont="1" applyFill="1" applyBorder="1" applyAlignment="1">
      <alignment horizontal="center" wrapText="1"/>
    </xf>
    <xf numFmtId="0" fontId="17" fillId="5" borderId="43" xfId="0" applyFont="1" applyFill="1" applyBorder="1" applyAlignment="1">
      <alignment horizontal="center" vertical="center" wrapText="1"/>
    </xf>
    <xf numFmtId="0" fontId="17" fillId="5" borderId="44" xfId="0" applyFont="1" applyFill="1" applyBorder="1" applyAlignment="1">
      <alignment horizontal="center" vertical="center" wrapText="1"/>
    </xf>
    <xf numFmtId="0" fontId="0" fillId="0" borderId="9" xfId="0" applyBorder="1" applyAlignment="1" applyProtection="1">
      <alignment horizontal="center"/>
    </xf>
    <xf numFmtId="0" fontId="0" fillId="0" borderId="8" xfId="0" applyBorder="1" applyAlignment="1" applyProtection="1">
      <alignment horizontal="center"/>
    </xf>
    <xf numFmtId="0" fontId="0" fillId="3" borderId="9" xfId="0" applyFill="1" applyBorder="1" applyAlignment="1" applyProtection="1">
      <alignment horizontal="center"/>
    </xf>
    <xf numFmtId="0" fontId="0" fillId="3" borderId="8" xfId="0" applyFill="1" applyBorder="1" applyAlignment="1" applyProtection="1">
      <alignment horizontal="center"/>
    </xf>
    <xf numFmtId="0" fontId="0" fillId="3" borderId="11" xfId="0" applyFill="1" applyBorder="1" applyAlignment="1" applyProtection="1">
      <alignment horizontal="center"/>
    </xf>
    <xf numFmtId="0" fontId="0" fillId="3" borderId="12" xfId="0" applyFill="1" applyBorder="1" applyAlignment="1" applyProtection="1">
      <alignment horizontal="center"/>
    </xf>
    <xf numFmtId="0" fontId="5" fillId="4" borderId="35" xfId="0" applyFont="1" applyFill="1" applyBorder="1" applyAlignment="1">
      <alignment horizontal="center" wrapText="1"/>
    </xf>
    <xf numFmtId="0" fontId="0" fillId="3" borderId="9" xfId="0" applyFill="1" applyBorder="1" applyAlignment="1">
      <alignment horizontal="center"/>
    </xf>
    <xf numFmtId="0" fontId="0" fillId="3" borderId="11" xfId="0" applyFill="1" applyBorder="1" applyAlignment="1">
      <alignment horizontal="center"/>
    </xf>
    <xf numFmtId="0" fontId="0" fillId="3" borderId="18" xfId="0" applyFill="1" applyBorder="1" applyAlignment="1">
      <alignment horizontal="center"/>
    </xf>
    <xf numFmtId="0" fontId="0" fillId="3" borderId="19" xfId="0" applyFill="1" applyBorder="1" applyAlignment="1">
      <alignment horizontal="center"/>
    </xf>
    <xf numFmtId="0" fontId="0" fillId="3" borderId="23" xfId="0" applyFill="1" applyBorder="1" applyAlignment="1" applyProtection="1">
      <alignment horizontal="center"/>
      <protection locked="0"/>
    </xf>
    <xf numFmtId="0" fontId="0" fillId="0" borderId="30" xfId="0" applyBorder="1" applyAlignment="1" applyProtection="1">
      <alignment horizontal="center"/>
      <protection locked="0"/>
    </xf>
    <xf numFmtId="0" fontId="0" fillId="3" borderId="24" xfId="0" applyFill="1" applyBorder="1" applyAlignment="1">
      <alignment horizontal="center"/>
    </xf>
    <xf numFmtId="0" fontId="0" fillId="3" borderId="25" xfId="0" applyFill="1" applyBorder="1" applyAlignment="1">
      <alignment horizontal="center"/>
    </xf>
    <xf numFmtId="0" fontId="0" fillId="3" borderId="16" xfId="0" applyFill="1" applyBorder="1" applyAlignment="1">
      <alignment horizontal="center"/>
    </xf>
    <xf numFmtId="0" fontId="0" fillId="3" borderId="8" xfId="0" applyFill="1" applyBorder="1" applyAlignment="1">
      <alignment horizontal="center"/>
    </xf>
    <xf numFmtId="0" fontId="0" fillId="3" borderId="12" xfId="0" applyFill="1" applyBorder="1" applyAlignment="1">
      <alignment horizontal="center"/>
    </xf>
    <xf numFmtId="0" fontId="0" fillId="3" borderId="17" xfId="0" applyFill="1" applyBorder="1" applyAlignment="1" applyProtection="1">
      <alignment horizontal="center"/>
      <protection locked="0"/>
    </xf>
    <xf numFmtId="2" fontId="0" fillId="0" borderId="10" xfId="0" applyNumberFormat="1" applyBorder="1" applyAlignment="1">
      <alignment horizontal="center"/>
    </xf>
    <xf numFmtId="0" fontId="0" fillId="3" borderId="9" xfId="0" applyFill="1" applyBorder="1" applyAlignment="1">
      <alignment horizontal="center"/>
    </xf>
    <xf numFmtId="0" fontId="0" fillId="3" borderId="11" xfId="0" applyFill="1" applyBorder="1" applyAlignment="1">
      <alignment horizontal="center"/>
    </xf>
    <xf numFmtId="0" fontId="0" fillId="0" borderId="9" xfId="0" applyBorder="1" applyAlignment="1">
      <alignment horizontal="center"/>
    </xf>
    <xf numFmtId="2" fontId="0" fillId="3" borderId="10" xfId="0" applyNumberFormat="1" applyFill="1" applyBorder="1" applyAlignment="1">
      <alignment horizontal="center"/>
    </xf>
    <xf numFmtId="2" fontId="0" fillId="3" borderId="13" xfId="0" applyNumberFormat="1" applyFill="1" applyBorder="1" applyAlignment="1">
      <alignment horizontal="center"/>
    </xf>
    <xf numFmtId="0" fontId="0" fillId="0" borderId="8" xfId="0" applyBorder="1" applyAlignment="1">
      <alignment horizontal="center"/>
    </xf>
    <xf numFmtId="0" fontId="0" fillId="3" borderId="8" xfId="0" applyFill="1" applyBorder="1" applyAlignment="1">
      <alignment horizontal="center"/>
    </xf>
    <xf numFmtId="0" fontId="0" fillId="3" borderId="12" xfId="0" applyFill="1" applyBorder="1" applyAlignment="1">
      <alignment horizontal="center"/>
    </xf>
    <xf numFmtId="0" fontId="0" fillId="0" borderId="0" xfId="0" applyFill="1" applyBorder="1" applyAlignment="1">
      <alignment horizontal="center"/>
    </xf>
    <xf numFmtId="0" fontId="5" fillId="5" borderId="45" xfId="0" applyFont="1" applyFill="1" applyBorder="1" applyAlignment="1">
      <alignment horizontal="center"/>
    </xf>
    <xf numFmtId="0" fontId="5" fillId="5" borderId="90" xfId="0" applyFont="1" applyFill="1" applyBorder="1" applyAlignment="1">
      <alignment horizontal="center"/>
    </xf>
    <xf numFmtId="0" fontId="5" fillId="5" borderId="85" xfId="0" applyFont="1" applyFill="1" applyBorder="1" applyAlignment="1">
      <alignment horizontal="center"/>
    </xf>
    <xf numFmtId="0" fontId="5" fillId="4" borderId="31" xfId="0" applyFont="1" applyFill="1" applyBorder="1" applyAlignment="1">
      <alignment horizontal="center" wrapText="1"/>
    </xf>
    <xf numFmtId="0" fontId="5" fillId="4" borderId="100" xfId="0" applyFont="1" applyFill="1" applyBorder="1" applyAlignment="1">
      <alignment horizontal="center" wrapText="1"/>
    </xf>
    <xf numFmtId="0" fontId="5" fillId="4" borderId="90" xfId="0" applyFont="1" applyFill="1" applyBorder="1" applyAlignment="1">
      <alignment horizontal="center" wrapText="1"/>
    </xf>
    <xf numFmtId="0" fontId="5" fillId="4" borderId="85" xfId="0" applyFont="1" applyFill="1" applyBorder="1" applyAlignment="1">
      <alignment horizontal="center" wrapText="1"/>
    </xf>
    <xf numFmtId="0" fontId="5" fillId="4" borderId="45" xfId="0" applyFont="1" applyFill="1" applyBorder="1" applyAlignment="1">
      <alignment horizontal="center" wrapText="1"/>
    </xf>
    <xf numFmtId="0" fontId="5" fillId="4" borderId="96" xfId="0" applyFont="1" applyFill="1" applyBorder="1" applyAlignment="1">
      <alignment horizontal="center" wrapText="1"/>
    </xf>
    <xf numFmtId="0" fontId="5" fillId="0" borderId="0" xfId="0" applyFont="1" applyFill="1" applyBorder="1" applyAlignment="1">
      <alignment horizontal="left" textRotation="90" wrapText="1"/>
    </xf>
    <xf numFmtId="0" fontId="0" fillId="0" borderId="46"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0" fillId="0" borderId="74" xfId="0" applyFill="1" applyBorder="1" applyAlignment="1" applyProtection="1">
      <alignment horizontal="center"/>
      <protection locked="0"/>
    </xf>
    <xf numFmtId="2" fontId="0" fillId="0" borderId="41" xfId="0" applyNumberFormat="1" applyFill="1" applyBorder="1" applyAlignment="1">
      <alignment horizontal="center"/>
    </xf>
    <xf numFmtId="1" fontId="0" fillId="0" borderId="8" xfId="0" applyNumberFormat="1" applyBorder="1" applyAlignment="1">
      <alignment horizontal="center"/>
    </xf>
    <xf numFmtId="1" fontId="0" fillId="3" borderId="8" xfId="0" applyNumberFormat="1" applyFill="1" applyBorder="1" applyAlignment="1">
      <alignment horizontal="center"/>
    </xf>
    <xf numFmtId="1" fontId="0" fillId="3" borderId="12" xfId="0" applyNumberFormat="1" applyFill="1" applyBorder="1" applyAlignment="1">
      <alignment horizontal="center"/>
    </xf>
    <xf numFmtId="1" fontId="5" fillId="0" borderId="0" xfId="0" applyNumberFormat="1" applyFont="1" applyFill="1" applyBorder="1" applyAlignment="1">
      <alignment horizontal="center" wrapText="1"/>
    </xf>
    <xf numFmtId="1" fontId="5" fillId="0" borderId="0" xfId="0" applyNumberFormat="1" applyFont="1" applyFill="1" applyBorder="1" applyAlignment="1">
      <alignment horizontal="center"/>
    </xf>
    <xf numFmtId="1" fontId="0" fillId="0" borderId="0" xfId="0" applyNumberFormat="1" applyFill="1" applyBorder="1" applyAlignment="1" applyProtection="1">
      <alignment horizontal="center"/>
    </xf>
    <xf numFmtId="0" fontId="4" fillId="0" borderId="5" xfId="0" applyFont="1" applyBorder="1" applyAlignment="1" applyProtection="1">
      <alignment vertical="center"/>
      <protection locked="0"/>
    </xf>
    <xf numFmtId="0" fontId="11" fillId="0" borderId="0" xfId="0" applyFont="1" applyAlignment="1" applyProtection="1">
      <alignment horizontal="left"/>
      <protection locked="0"/>
    </xf>
    <xf numFmtId="0" fontId="5" fillId="0" borderId="0" xfId="0" applyFont="1" applyFill="1" applyBorder="1" applyAlignment="1" applyProtection="1">
      <alignment horizontal="left" textRotation="90" wrapText="1"/>
    </xf>
    <xf numFmtId="0" fontId="0" fillId="3" borderId="18" xfId="0" applyFill="1" applyBorder="1" applyAlignment="1">
      <alignment horizontal="center"/>
    </xf>
    <xf numFmtId="0" fontId="0" fillId="3" borderId="19" xfId="0" applyFill="1" applyBorder="1" applyAlignment="1">
      <alignment horizontal="center"/>
    </xf>
    <xf numFmtId="0" fontId="0" fillId="0" borderId="18" xfId="0" applyBorder="1" applyAlignment="1">
      <alignment horizontal="center"/>
    </xf>
    <xf numFmtId="2" fontId="0" fillId="0" borderId="27" xfId="0" applyNumberFormat="1" applyBorder="1" applyAlignment="1">
      <alignment horizontal="center"/>
    </xf>
    <xf numFmtId="2" fontId="0" fillId="3" borderId="27" xfId="0" applyNumberFormat="1" applyFill="1" applyBorder="1" applyAlignment="1">
      <alignment horizontal="center"/>
    </xf>
    <xf numFmtId="2" fontId="0" fillId="3" borderId="28" xfId="0" applyNumberFormat="1" applyFill="1" applyBorder="1" applyAlignment="1">
      <alignment horizontal="center"/>
    </xf>
    <xf numFmtId="0" fontId="5" fillId="4" borderId="14" xfId="0" applyFont="1" applyFill="1" applyBorder="1" applyAlignment="1">
      <alignment horizontal="center"/>
    </xf>
    <xf numFmtId="0" fontId="5" fillId="4" borderId="16" xfId="0" applyFont="1" applyFill="1" applyBorder="1" applyAlignment="1">
      <alignment horizontal="center"/>
    </xf>
    <xf numFmtId="0" fontId="2" fillId="5" borderId="85" xfId="0" applyFont="1" applyFill="1" applyBorder="1" applyAlignment="1" applyProtection="1">
      <alignment horizontal="center" vertical="center"/>
    </xf>
    <xf numFmtId="0" fontId="5" fillId="4" borderId="4" xfId="0" applyFont="1" applyFill="1" applyBorder="1" applyAlignment="1">
      <alignment horizontal="center" wrapText="1"/>
    </xf>
    <xf numFmtId="0" fontId="5" fillId="4" borderId="56" xfId="0" applyFont="1" applyFill="1" applyBorder="1" applyAlignment="1">
      <alignment horizontal="center" wrapText="1"/>
    </xf>
    <xf numFmtId="0" fontId="5" fillId="4" borderId="46" xfId="0" applyFont="1" applyFill="1" applyBorder="1" applyAlignment="1">
      <alignment horizontal="center" wrapText="1"/>
    </xf>
    <xf numFmtId="2" fontId="0" fillId="3" borderId="22" xfId="0" applyNumberFormat="1" applyFill="1" applyBorder="1" applyAlignment="1">
      <alignment horizontal="center"/>
    </xf>
    <xf numFmtId="0" fontId="5" fillId="4" borderId="15" xfId="0" applyFont="1" applyFill="1" applyBorder="1" applyAlignment="1">
      <alignment horizontal="center"/>
    </xf>
    <xf numFmtId="0" fontId="0" fillId="0" borderId="10" xfId="0" applyBorder="1" applyAlignment="1" applyProtection="1">
      <alignment horizontal="center"/>
    </xf>
    <xf numFmtId="0" fontId="0" fillId="3" borderId="10" xfId="0" applyFill="1" applyBorder="1" applyAlignment="1" applyProtection="1">
      <alignment horizontal="center"/>
    </xf>
    <xf numFmtId="0" fontId="0" fillId="3" borderId="13" xfId="0" applyFill="1" applyBorder="1" applyAlignment="1" applyProtection="1">
      <alignment horizontal="center"/>
    </xf>
    <xf numFmtId="15" fontId="4" fillId="0" borderId="3" xfId="0" applyNumberFormat="1"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2" fillId="5" borderId="5" xfId="0" applyFont="1" applyFill="1" applyBorder="1" applyAlignment="1">
      <alignment horizontal="left" vertical="center"/>
    </xf>
    <xf numFmtId="0" fontId="2" fillId="5" borderId="7" xfId="0" applyFont="1" applyFill="1" applyBorder="1" applyAlignment="1">
      <alignment horizontal="left" vertical="center"/>
    </xf>
    <xf numFmtId="0" fontId="0" fillId="3" borderId="31" xfId="0" applyFill="1" applyBorder="1" applyAlignment="1">
      <alignment horizontal="center"/>
    </xf>
    <xf numFmtId="0" fontId="0" fillId="3" borderId="34" xfId="0" applyFill="1" applyBorder="1" applyAlignment="1">
      <alignment horizontal="center"/>
    </xf>
    <xf numFmtId="0" fontId="0" fillId="3" borderId="48" xfId="0" applyFill="1" applyBorder="1" applyAlignment="1">
      <alignment horizontal="center"/>
    </xf>
    <xf numFmtId="0" fontId="0" fillId="0" borderId="30" xfId="0" applyFill="1" applyBorder="1" applyAlignment="1">
      <alignment horizontal="center"/>
    </xf>
    <xf numFmtId="0" fontId="0" fillId="0" borderId="24" xfId="0" applyFill="1" applyBorder="1" applyAlignment="1">
      <alignment horizontal="center"/>
    </xf>
    <xf numFmtId="0" fontId="0" fillId="0" borderId="37" xfId="0" applyFill="1" applyBorder="1" applyAlignment="1">
      <alignment horizontal="center"/>
    </xf>
    <xf numFmtId="2" fontId="0" fillId="0" borderId="56" xfId="0" applyNumberFormat="1" applyFill="1" applyBorder="1" applyAlignment="1">
      <alignment horizontal="center"/>
    </xf>
    <xf numFmtId="2" fontId="0" fillId="0" borderId="18" xfId="0" applyNumberFormat="1" applyFill="1" applyBorder="1" applyAlignment="1">
      <alignment horizontal="center"/>
    </xf>
    <xf numFmtId="2" fontId="0" fillId="0" borderId="19" xfId="0" applyNumberFormat="1" applyFill="1" applyBorder="1" applyAlignment="1">
      <alignment horizontal="center"/>
    </xf>
    <xf numFmtId="2" fontId="0" fillId="0" borderId="30" xfId="0" applyNumberFormat="1" applyFill="1" applyBorder="1" applyAlignment="1">
      <alignment horizontal="center"/>
    </xf>
    <xf numFmtId="2" fontId="0" fillId="0" borderId="24" xfId="0" applyNumberFormat="1" applyFill="1" applyBorder="1" applyAlignment="1">
      <alignment horizontal="center"/>
    </xf>
    <xf numFmtId="2" fontId="0" fillId="0" borderId="25" xfId="0" applyNumberFormat="1" applyFill="1" applyBorder="1" applyAlignment="1">
      <alignment horizontal="center"/>
    </xf>
    <xf numFmtId="0" fontId="0" fillId="0" borderId="41" xfId="0" applyFill="1" applyBorder="1" applyAlignment="1">
      <alignment horizontal="center"/>
    </xf>
    <xf numFmtId="0" fontId="0" fillId="0" borderId="53" xfId="0" applyFill="1" applyBorder="1" applyAlignment="1">
      <alignment horizontal="center"/>
    </xf>
    <xf numFmtId="0" fontId="0" fillId="0" borderId="50" xfId="0" applyFill="1" applyBorder="1" applyAlignment="1">
      <alignment horizontal="center"/>
    </xf>
    <xf numFmtId="2" fontId="0" fillId="0" borderId="30" xfId="0" applyNumberFormat="1" applyBorder="1" applyAlignment="1">
      <alignment horizontal="center"/>
    </xf>
    <xf numFmtId="2" fontId="0" fillId="0" borderId="24" xfId="0" applyNumberFormat="1" applyBorder="1" applyAlignment="1">
      <alignment horizontal="center"/>
    </xf>
    <xf numFmtId="2" fontId="0" fillId="0" borderId="37" xfId="0" applyNumberFormat="1" applyBorder="1" applyAlignment="1">
      <alignment horizontal="center"/>
    </xf>
    <xf numFmtId="0" fontId="0" fillId="0" borderId="32" xfId="0" applyFill="1" applyBorder="1" applyAlignment="1" applyProtection="1">
      <alignment horizontal="center"/>
      <protection locked="0"/>
    </xf>
    <xf numFmtId="0" fontId="0" fillId="0" borderId="27" xfId="0" applyFill="1" applyBorder="1" applyAlignment="1" applyProtection="1">
      <alignment horizontal="center"/>
      <protection locked="0"/>
    </xf>
    <xf numFmtId="0" fontId="0" fillId="0" borderId="28" xfId="0" applyFill="1" applyBorder="1" applyAlignment="1" applyProtection="1">
      <alignment horizontal="center"/>
      <protection locked="0"/>
    </xf>
    <xf numFmtId="2" fontId="0" fillId="3" borderId="15" xfId="0" applyNumberFormat="1" applyFill="1" applyBorder="1" applyAlignment="1">
      <alignment horizontal="center"/>
    </xf>
    <xf numFmtId="2" fontId="0" fillId="3" borderId="10" xfId="0" applyNumberFormat="1" applyFill="1" applyBorder="1" applyAlignment="1">
      <alignment horizontal="center"/>
    </xf>
    <xf numFmtId="2" fontId="0" fillId="3" borderId="13" xfId="0" applyNumberFormat="1" applyFill="1" applyBorder="1" applyAlignment="1">
      <alignment horizontal="center"/>
    </xf>
    <xf numFmtId="2" fontId="0" fillId="3" borderId="23" xfId="0" applyNumberFormat="1" applyFill="1" applyBorder="1" applyAlignment="1">
      <alignment horizontal="center"/>
    </xf>
    <xf numFmtId="2" fontId="0" fillId="3" borderId="24" xfId="0" applyNumberFormat="1" applyFill="1" applyBorder="1" applyAlignment="1">
      <alignment horizontal="center"/>
    </xf>
    <xf numFmtId="2" fontId="0" fillId="3" borderId="25" xfId="0" applyNumberFormat="1" applyFill="1" applyBorder="1" applyAlignment="1">
      <alignment horizontal="center"/>
    </xf>
    <xf numFmtId="0" fontId="0" fillId="3" borderId="29" xfId="0" applyFill="1" applyBorder="1" applyAlignment="1">
      <alignment horizontal="center"/>
    </xf>
    <xf numFmtId="0" fontId="0" fillId="3" borderId="53" xfId="0" applyFill="1" applyBorder="1" applyAlignment="1">
      <alignment horizontal="center"/>
    </xf>
    <xf numFmtId="0" fontId="0" fillId="3" borderId="50" xfId="0" applyFill="1" applyBorder="1" applyAlignment="1">
      <alignment horizontal="center"/>
    </xf>
    <xf numFmtId="2" fontId="0" fillId="3" borderId="31" xfId="0" applyNumberFormat="1" applyFill="1" applyBorder="1" applyAlignment="1">
      <alignment horizontal="center"/>
    </xf>
    <xf numFmtId="2" fontId="0" fillId="3" borderId="34" xfId="0" applyNumberFormat="1" applyFill="1" applyBorder="1" applyAlignment="1">
      <alignment horizontal="center"/>
    </xf>
    <xf numFmtId="2" fontId="0" fillId="3" borderId="48" xfId="0" applyNumberFormat="1" applyFill="1" applyBorder="1" applyAlignment="1">
      <alignment horizontal="center"/>
    </xf>
    <xf numFmtId="0" fontId="0" fillId="3" borderId="26" xfId="0" applyFill="1" applyBorder="1" applyAlignment="1" applyProtection="1">
      <alignment horizontal="center"/>
      <protection locked="0"/>
    </xf>
    <xf numFmtId="0" fontId="0" fillId="3" borderId="27" xfId="0" applyFill="1" applyBorder="1" applyAlignment="1" applyProtection="1">
      <alignment horizontal="center"/>
      <protection locked="0"/>
    </xf>
    <xf numFmtId="0" fontId="0" fillId="3" borderId="28" xfId="0" applyFill="1" applyBorder="1" applyAlignment="1" applyProtection="1">
      <alignment horizontal="center"/>
      <protection locked="0"/>
    </xf>
    <xf numFmtId="0" fontId="0" fillId="0" borderId="36"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0" borderId="5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3" borderId="14" xfId="0" applyFill="1" applyBorder="1" applyAlignment="1">
      <alignment horizontal="center"/>
    </xf>
    <xf numFmtId="0" fontId="0" fillId="3" borderId="9" xfId="0" applyFill="1" applyBorder="1" applyAlignment="1">
      <alignment horizontal="center"/>
    </xf>
    <xf numFmtId="0" fontId="0" fillId="3" borderId="11" xfId="0"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19" xfId="0" applyFill="1" applyBorder="1" applyAlignment="1">
      <alignment horizontal="center"/>
    </xf>
    <xf numFmtId="0" fontId="0" fillId="0" borderId="56" xfId="0" applyFill="1" applyBorder="1" applyAlignment="1">
      <alignment horizontal="center"/>
    </xf>
    <xf numFmtId="0" fontId="0" fillId="0" borderId="18" xfId="0" applyFill="1" applyBorder="1" applyAlignment="1">
      <alignment horizontal="center"/>
    </xf>
    <xf numFmtId="0" fontId="0" fillId="0" borderId="19" xfId="0" applyFill="1" applyBorder="1" applyAlignment="1">
      <alignment horizontal="center"/>
    </xf>
    <xf numFmtId="2" fontId="0" fillId="3" borderId="96" xfId="0" applyNumberFormat="1" applyFill="1" applyBorder="1" applyAlignment="1">
      <alignment horizontal="center"/>
    </xf>
    <xf numFmtId="2" fontId="0" fillId="3" borderId="44" xfId="0" applyNumberFormat="1" applyFill="1" applyBorder="1" applyAlignment="1">
      <alignment horizontal="center"/>
    </xf>
    <xf numFmtId="2" fontId="0" fillId="3" borderId="97" xfId="0" applyNumberFormat="1" applyFill="1" applyBorder="1" applyAlignment="1">
      <alignment horizontal="center"/>
    </xf>
    <xf numFmtId="0" fontId="0" fillId="3" borderId="31" xfId="0" applyFill="1" applyBorder="1" applyAlignment="1" applyProtection="1">
      <alignment horizontal="center"/>
      <protection locked="0"/>
    </xf>
    <xf numFmtId="0" fontId="0" fillId="3" borderId="34" xfId="0" applyFill="1" applyBorder="1" applyAlignment="1" applyProtection="1">
      <alignment horizontal="center"/>
      <protection locked="0"/>
    </xf>
    <xf numFmtId="0" fontId="0" fillId="3" borderId="48" xfId="0" applyFill="1" applyBorder="1" applyAlignment="1" applyProtection="1">
      <alignment horizontal="center"/>
      <protection locked="0"/>
    </xf>
    <xf numFmtId="0" fontId="0" fillId="0" borderId="24" xfId="0" applyBorder="1" applyAlignment="1">
      <alignment horizontal="center"/>
    </xf>
    <xf numFmtId="0" fontId="0" fillId="0" borderId="37" xfId="0" applyBorder="1" applyAlignment="1">
      <alignment horizontal="center"/>
    </xf>
    <xf numFmtId="0" fontId="0" fillId="0" borderId="73" xfId="0" applyBorder="1" applyAlignment="1">
      <alignment horizontal="center"/>
    </xf>
    <xf numFmtId="0" fontId="0" fillId="0" borderId="42" xfId="0" applyBorder="1" applyAlignment="1">
      <alignment horizontal="center"/>
    </xf>
    <xf numFmtId="2" fontId="0" fillId="0" borderId="18" xfId="0" applyNumberFormat="1" applyBorder="1" applyAlignment="1">
      <alignment horizontal="center"/>
    </xf>
    <xf numFmtId="2" fontId="0" fillId="0" borderId="73" xfId="0" applyNumberFormat="1" applyBorder="1" applyAlignment="1">
      <alignment horizontal="center"/>
    </xf>
    <xf numFmtId="1" fontId="8" fillId="0" borderId="31" xfId="0" applyNumberFormat="1" applyFont="1" applyBorder="1" applyAlignment="1" applyProtection="1">
      <alignment horizontal="center" vertical="center"/>
      <protection locked="0"/>
    </xf>
    <xf numFmtId="1" fontId="8" fillId="0" borderId="34" xfId="0" applyNumberFormat="1" applyFont="1" applyBorder="1" applyAlignment="1" applyProtection="1">
      <alignment horizontal="center" vertical="center"/>
      <protection locked="0"/>
    </xf>
    <xf numFmtId="1" fontId="8" fillId="0" borderId="48" xfId="0" applyNumberFormat="1" applyFont="1" applyBorder="1" applyAlignment="1" applyProtection="1">
      <alignment horizontal="center" vertical="center"/>
      <protection locked="0"/>
    </xf>
    <xf numFmtId="2" fontId="1" fillId="4" borderId="23" xfId="0" applyNumberFormat="1" applyFont="1" applyFill="1" applyBorder="1" applyAlignment="1">
      <alignment horizontal="center" wrapText="1"/>
    </xf>
    <xf numFmtId="2" fontId="1" fillId="4" borderId="30" xfId="0" applyNumberFormat="1" applyFont="1" applyFill="1" applyBorder="1" applyAlignment="1">
      <alignment horizontal="center" wrapText="1"/>
    </xf>
    <xf numFmtId="2" fontId="1" fillId="4" borderId="24" xfId="0" applyNumberFormat="1" applyFont="1" applyFill="1" applyBorder="1" applyAlignment="1">
      <alignment horizontal="center"/>
    </xf>
    <xf numFmtId="0" fontId="1" fillId="4" borderId="41" xfId="0" applyFont="1" applyFill="1" applyBorder="1" applyAlignment="1">
      <alignment horizontal="center" wrapText="1"/>
    </xf>
    <xf numFmtId="0" fontId="1" fillId="4" borderId="53" xfId="0" applyFont="1" applyFill="1" applyBorder="1" applyAlignment="1">
      <alignment horizontal="center" wrapText="1"/>
    </xf>
    <xf numFmtId="2" fontId="1" fillId="4" borderId="24" xfId="0" applyNumberFormat="1" applyFont="1" applyFill="1" applyBorder="1" applyAlignment="1">
      <alignment horizontal="center" wrapText="1"/>
    </xf>
    <xf numFmtId="2" fontId="1" fillId="4" borderId="56" xfId="0" applyNumberFormat="1" applyFont="1" applyFill="1" applyBorder="1" applyAlignment="1">
      <alignment horizontal="center" wrapText="1"/>
    </xf>
    <xf numFmtId="2" fontId="1" fillId="4" borderId="18" xfId="0" applyNumberFormat="1" applyFont="1" applyFill="1" applyBorder="1" applyAlignment="1">
      <alignment horizontal="center"/>
    </xf>
    <xf numFmtId="2" fontId="1" fillId="4" borderId="41" xfId="0" applyNumberFormat="1" applyFont="1" applyFill="1" applyBorder="1" applyAlignment="1">
      <alignment horizontal="center" wrapText="1"/>
    </xf>
    <xf numFmtId="2" fontId="1" fillId="4" borderId="53" xfId="0" applyNumberFormat="1" applyFont="1" applyFill="1" applyBorder="1" applyAlignment="1">
      <alignment horizontal="center"/>
    </xf>
    <xf numFmtId="0" fontId="10" fillId="5" borderId="23" xfId="0" applyFont="1" applyFill="1" applyBorder="1" applyAlignment="1">
      <alignment horizontal="center" textRotation="90" wrapText="1"/>
    </xf>
    <xf numFmtId="0" fontId="10" fillId="5" borderId="30" xfId="0" applyFont="1" applyFill="1" applyBorder="1" applyAlignment="1">
      <alignment horizontal="center" textRotation="90" wrapText="1"/>
    </xf>
    <xf numFmtId="0" fontId="10" fillId="5" borderId="24" xfId="0" applyFont="1" applyFill="1" applyBorder="1" applyAlignment="1">
      <alignment horizontal="center" textRotation="90"/>
    </xf>
    <xf numFmtId="0" fontId="1" fillId="4" borderId="46" xfId="0" applyFont="1" applyFill="1" applyBorder="1" applyAlignment="1">
      <alignment horizontal="center"/>
    </xf>
    <xf numFmtId="0" fontId="1" fillId="4" borderId="21" xfId="0" applyFont="1" applyFill="1" applyBorder="1" applyAlignment="1">
      <alignment horizontal="center"/>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7" xfId="0" applyFont="1" applyFill="1" applyBorder="1" applyAlignment="1">
      <alignment horizontal="center" vertical="center"/>
    </xf>
    <xf numFmtId="0" fontId="1" fillId="4" borderId="23" xfId="0" applyFont="1" applyFill="1" applyBorder="1" applyAlignment="1">
      <alignment horizontal="center" wrapText="1"/>
    </xf>
    <xf numFmtId="0" fontId="1" fillId="4" borderId="30" xfId="0" applyFont="1" applyFill="1" applyBorder="1" applyAlignment="1">
      <alignment horizontal="center" wrapText="1"/>
    </xf>
    <xf numFmtId="0" fontId="1" fillId="4" borderId="24" xfId="0" applyFont="1" applyFill="1" applyBorder="1" applyAlignment="1">
      <alignment horizontal="center" wrapText="1"/>
    </xf>
    <xf numFmtId="0" fontId="1" fillId="4" borderId="41" xfId="0" applyFont="1" applyFill="1" applyBorder="1" applyAlignment="1">
      <alignment horizontal="center"/>
    </xf>
    <xf numFmtId="0" fontId="1" fillId="4" borderId="53" xfId="0" applyFont="1" applyFill="1" applyBorder="1" applyAlignment="1">
      <alignment horizontal="center"/>
    </xf>
    <xf numFmtId="0" fontId="19" fillId="0" borderId="2" xfId="0" applyFont="1" applyBorder="1" applyAlignment="1">
      <alignment horizontal="center"/>
    </xf>
    <xf numFmtId="0" fontId="19" fillId="0" borderId="3" xfId="0" applyFont="1" applyBorder="1" applyAlignment="1">
      <alignment horizontal="center"/>
    </xf>
    <xf numFmtId="0" fontId="19" fillId="0" borderId="33" xfId="0" applyFont="1" applyBorder="1" applyAlignment="1">
      <alignment horizontal="center" vertical="top"/>
    </xf>
    <xf numFmtId="0" fontId="19" fillId="0" borderId="0" xfId="0" applyFont="1" applyBorder="1" applyAlignment="1">
      <alignment horizontal="center" vertical="top"/>
    </xf>
    <xf numFmtId="0" fontId="19" fillId="0" borderId="58" xfId="0" applyFont="1" applyBorder="1" applyAlignment="1">
      <alignment horizontal="center" vertical="top"/>
    </xf>
    <xf numFmtId="0" fontId="19" fillId="0" borderId="59" xfId="0" applyFont="1" applyBorder="1" applyAlignment="1">
      <alignment horizontal="center" vertical="top"/>
    </xf>
    <xf numFmtId="0" fontId="5" fillId="5" borderId="2"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52" xfId="0" applyFont="1" applyFill="1" applyBorder="1" applyAlignment="1">
      <alignment horizontal="center" vertical="center"/>
    </xf>
    <xf numFmtId="0" fontId="5" fillId="5" borderId="32" xfId="0" applyFont="1" applyFill="1" applyBorder="1" applyAlignment="1">
      <alignment horizontal="center" vertic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5" borderId="33" xfId="0" applyFont="1" applyFill="1" applyBorder="1" applyAlignment="1">
      <alignment horizontal="center"/>
    </xf>
    <xf numFmtId="0" fontId="1" fillId="5" borderId="0" xfId="0" applyFont="1" applyFill="1" applyBorder="1" applyAlignment="1">
      <alignment horizontal="center"/>
    </xf>
    <xf numFmtId="0" fontId="1" fillId="5" borderId="61" xfId="0" applyFont="1" applyFill="1" applyBorder="1" applyAlignment="1">
      <alignment horizontal="center"/>
    </xf>
    <xf numFmtId="0" fontId="10" fillId="5" borderId="73" xfId="0" applyFont="1" applyFill="1" applyBorder="1" applyAlignment="1">
      <alignment horizontal="center" textRotation="90" wrapText="1"/>
    </xf>
    <xf numFmtId="0" fontId="10" fillId="5" borderId="56" xfId="0" applyFont="1" applyFill="1" applyBorder="1" applyAlignment="1">
      <alignment horizontal="center" textRotation="90" wrapText="1"/>
    </xf>
    <xf numFmtId="0" fontId="10" fillId="5" borderId="38" xfId="0" applyFont="1" applyFill="1" applyBorder="1" applyAlignment="1">
      <alignment horizontal="center" textRotation="90" wrapText="1"/>
    </xf>
    <xf numFmtId="0" fontId="10" fillId="5" borderId="35" xfId="0" applyFont="1" applyFill="1" applyBorder="1" applyAlignment="1">
      <alignment horizontal="center" textRotation="90" wrapText="1"/>
    </xf>
    <xf numFmtId="0" fontId="6" fillId="0" borderId="5" xfId="0" applyFont="1" applyBorder="1" applyAlignment="1">
      <alignment horizontal="left"/>
    </xf>
    <xf numFmtId="0" fontId="6" fillId="0" borderId="6" xfId="0" applyFont="1" applyBorder="1" applyAlignment="1">
      <alignment horizontal="left"/>
    </xf>
    <xf numFmtId="0" fontId="6" fillId="0" borderId="7" xfId="0" applyFont="1" applyBorder="1" applyAlignment="1">
      <alignment horizontal="left"/>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0" fillId="0" borderId="30" xfId="0" applyBorder="1" applyAlignment="1">
      <alignment horizontal="center"/>
    </xf>
    <xf numFmtId="0" fontId="1" fillId="5" borderId="32" xfId="0" applyFont="1" applyFill="1" applyBorder="1" applyAlignment="1">
      <alignment horizontal="center"/>
    </xf>
    <xf numFmtId="0" fontId="1" fillId="5" borderId="27" xfId="0" applyFont="1" applyFill="1" applyBorder="1" applyAlignment="1">
      <alignment horizontal="center"/>
    </xf>
    <xf numFmtId="0" fontId="0" fillId="0" borderId="27" xfId="0" applyBorder="1" applyAlignment="1" applyProtection="1">
      <alignment horizontal="center"/>
      <protection locked="0"/>
    </xf>
    <xf numFmtId="0" fontId="0" fillId="0" borderId="84" xfId="0" applyBorder="1" applyAlignment="1" applyProtection="1">
      <alignment horizontal="center"/>
      <protection locked="0"/>
    </xf>
    <xf numFmtId="0" fontId="0" fillId="3" borderId="96" xfId="0" applyFill="1" applyBorder="1" applyAlignment="1">
      <alignment horizontal="center"/>
    </xf>
    <xf numFmtId="0" fontId="0" fillId="3" borderId="44" xfId="0" applyFill="1" applyBorder="1" applyAlignment="1">
      <alignment horizontal="center"/>
    </xf>
    <xf numFmtId="0" fontId="0" fillId="3" borderId="97" xfId="0" applyFill="1" applyBorder="1" applyAlignment="1">
      <alignment horizontal="center"/>
    </xf>
    <xf numFmtId="0" fontId="0" fillId="3" borderId="45" xfId="0" applyFill="1" applyBorder="1" applyAlignment="1">
      <alignment horizontal="center"/>
    </xf>
    <xf numFmtId="0" fontId="0" fillId="3" borderId="43" xfId="0" applyFill="1" applyBorder="1" applyAlignment="1">
      <alignment horizontal="center"/>
    </xf>
    <xf numFmtId="0" fontId="0" fillId="3" borderId="89" xfId="0" applyFill="1" applyBorder="1" applyAlignment="1">
      <alignment horizontal="center"/>
    </xf>
    <xf numFmtId="2" fontId="0" fillId="0" borderId="56" xfId="0" applyNumberFormat="1" applyBorder="1" applyAlignment="1">
      <alignment horizontal="center"/>
    </xf>
    <xf numFmtId="0" fontId="0" fillId="0" borderId="53" xfId="0" applyBorder="1" applyAlignment="1">
      <alignment horizontal="center"/>
    </xf>
    <xf numFmtId="0" fontId="0" fillId="0" borderId="40" xfId="0" applyBorder="1" applyAlignment="1">
      <alignment horizontal="center"/>
    </xf>
    <xf numFmtId="0" fontId="1" fillId="6" borderId="35" xfId="0" applyFont="1" applyFill="1" applyBorder="1" applyAlignment="1">
      <alignment horizontal="center" wrapText="1"/>
    </xf>
    <xf numFmtId="0" fontId="1" fillId="6" borderId="8" xfId="0" applyFont="1" applyFill="1" applyBorder="1" applyAlignment="1">
      <alignment horizontal="center"/>
    </xf>
    <xf numFmtId="0" fontId="1" fillId="6" borderId="8" xfId="0" applyFont="1" applyFill="1" applyBorder="1" applyAlignment="1">
      <alignment horizontal="center" wrapText="1"/>
    </xf>
    <xf numFmtId="0" fontId="0" fillId="0" borderId="36" xfId="0" applyFill="1" applyBorder="1" applyAlignment="1">
      <alignment horizontal="center"/>
    </xf>
    <xf numFmtId="0" fontId="0" fillId="0" borderId="9" xfId="0" applyFill="1" applyBorder="1" applyAlignment="1">
      <alignment horizontal="center"/>
    </xf>
    <xf numFmtId="0" fontId="0" fillId="0" borderId="42" xfId="0" applyFill="1" applyBorder="1" applyAlignment="1">
      <alignment horizontal="center"/>
    </xf>
    <xf numFmtId="0" fontId="0" fillId="0" borderId="73" xfId="0" applyFill="1" applyBorder="1" applyAlignment="1">
      <alignment horizontal="center"/>
    </xf>
    <xf numFmtId="2" fontId="0" fillId="0" borderId="57" xfId="0" applyNumberFormat="1" applyBorder="1" applyAlignment="1">
      <alignment horizontal="center"/>
    </xf>
    <xf numFmtId="2" fontId="0" fillId="0" borderId="10" xfId="0" applyNumberFormat="1" applyBorder="1" applyAlignment="1">
      <alignment horizontal="center"/>
    </xf>
    <xf numFmtId="2" fontId="0" fillId="0" borderId="39" xfId="0" applyNumberFormat="1" applyBorder="1" applyAlignment="1">
      <alignment horizontal="center"/>
    </xf>
    <xf numFmtId="2" fontId="0" fillId="3" borderId="17" xfId="0" applyNumberFormat="1" applyFill="1" applyBorder="1" applyAlignment="1">
      <alignment horizontal="center"/>
    </xf>
    <xf numFmtId="2" fontId="0" fillId="3" borderId="18" xfId="0" applyNumberFormat="1" applyFill="1" applyBorder="1" applyAlignment="1">
      <alignment horizontal="center"/>
    </xf>
    <xf numFmtId="2" fontId="0" fillId="3" borderId="19" xfId="0" applyNumberFormat="1" applyFill="1" applyBorder="1" applyAlignment="1">
      <alignment horizontal="center"/>
    </xf>
    <xf numFmtId="0" fontId="0" fillId="0" borderId="41" xfId="0" applyBorder="1" applyAlignment="1">
      <alignment horizontal="center"/>
    </xf>
    <xf numFmtId="2" fontId="0" fillId="0" borderId="37" xfId="0" applyNumberFormat="1" applyFill="1" applyBorder="1" applyAlignment="1">
      <alignment horizontal="center"/>
    </xf>
    <xf numFmtId="0" fontId="0" fillId="0" borderId="32" xfId="0" applyBorder="1" applyAlignment="1" applyProtection="1">
      <alignment horizontal="center"/>
      <protection locked="0"/>
    </xf>
    <xf numFmtId="0" fontId="0" fillId="0" borderId="40" xfId="0" applyFill="1" applyBorder="1" applyAlignment="1">
      <alignment horizontal="center"/>
    </xf>
    <xf numFmtId="0" fontId="0" fillId="0" borderId="84" xfId="0" applyFill="1" applyBorder="1" applyAlignment="1" applyProtection="1">
      <alignment horizontal="center"/>
      <protection locked="0"/>
    </xf>
    <xf numFmtId="15" fontId="2" fillId="0" borderId="5" xfId="0" applyNumberFormat="1" applyFont="1" applyBorder="1" applyAlignment="1">
      <alignment horizontal="center" vertical="center"/>
    </xf>
    <xf numFmtId="15" fontId="2" fillId="0" borderId="6" xfId="0" applyNumberFormat="1" applyFont="1" applyBorder="1" applyAlignment="1">
      <alignment horizontal="center" vertical="center"/>
    </xf>
    <xf numFmtId="15" fontId="2" fillId="0" borderId="7" xfId="0" applyNumberFormat="1" applyFont="1" applyBorder="1" applyAlignment="1">
      <alignment horizontal="center" vertical="center"/>
    </xf>
    <xf numFmtId="0" fontId="10" fillId="5" borderId="42" xfId="0" applyFont="1" applyFill="1" applyBorder="1" applyAlignment="1">
      <alignment horizontal="center" textRotation="90" wrapText="1"/>
    </xf>
    <xf numFmtId="0" fontId="10" fillId="5" borderId="36" xfId="0" applyFont="1" applyFill="1" applyBorder="1" applyAlignment="1">
      <alignment horizontal="center" textRotation="90" wrapText="1"/>
    </xf>
    <xf numFmtId="0" fontId="2" fillId="5" borderId="3" xfId="0" applyFont="1" applyFill="1" applyBorder="1" applyAlignment="1">
      <alignment horizontal="center" wrapText="1"/>
    </xf>
    <xf numFmtId="0" fontId="2" fillId="5" borderId="87" xfId="0" applyFont="1" applyFill="1" applyBorder="1" applyAlignment="1">
      <alignment horizontal="center" wrapText="1"/>
    </xf>
    <xf numFmtId="0" fontId="10" fillId="5" borderId="47" xfId="0" applyFont="1" applyFill="1" applyBorder="1" applyAlignment="1">
      <alignment horizontal="center" textRotation="90" wrapText="1"/>
    </xf>
    <xf numFmtId="0" fontId="10" fillId="5" borderId="46" xfId="0" applyFont="1" applyFill="1" applyBorder="1" applyAlignment="1">
      <alignment horizontal="center" textRotation="90" wrapText="1"/>
    </xf>
    <xf numFmtId="0" fontId="10" fillId="5" borderId="77" xfId="0" applyFont="1" applyFill="1" applyBorder="1" applyAlignment="1">
      <alignment horizontal="center" textRotation="90" wrapText="1"/>
    </xf>
    <xf numFmtId="0" fontId="10" fillId="5" borderId="74" xfId="0" applyFont="1" applyFill="1" applyBorder="1" applyAlignment="1">
      <alignment horizontal="center" textRotation="90" wrapText="1"/>
    </xf>
    <xf numFmtId="0" fontId="2" fillId="5" borderId="83" xfId="0" applyFont="1" applyFill="1" applyBorder="1" applyAlignment="1">
      <alignment horizontal="center" wrapText="1"/>
    </xf>
    <xf numFmtId="0" fontId="2" fillId="5" borderId="29" xfId="0" applyFont="1" applyFill="1" applyBorder="1" applyAlignment="1">
      <alignment horizontal="center" wrapText="1"/>
    </xf>
    <xf numFmtId="0" fontId="1" fillId="3" borderId="14" xfId="0" applyFont="1" applyFill="1" applyBorder="1" applyAlignment="1">
      <alignment horizontal="center"/>
    </xf>
    <xf numFmtId="0" fontId="1" fillId="3" borderId="9" xfId="0" applyFont="1" applyFill="1" applyBorder="1" applyAlignment="1">
      <alignment horizontal="center"/>
    </xf>
    <xf numFmtId="0" fontId="1" fillId="3" borderId="11" xfId="0" applyFont="1" applyFill="1" applyBorder="1" applyAlignment="1">
      <alignment horizontal="center"/>
    </xf>
    <xf numFmtId="0" fontId="0" fillId="3" borderId="16" xfId="0" applyFont="1" applyFill="1" applyBorder="1" applyAlignment="1">
      <alignment horizontal="center"/>
    </xf>
    <xf numFmtId="0" fontId="0" fillId="3" borderId="8" xfId="0" applyFont="1" applyFill="1" applyBorder="1" applyAlignment="1">
      <alignment horizontal="center"/>
    </xf>
    <xf numFmtId="0" fontId="0" fillId="3" borderId="12" xfId="0" applyFont="1" applyFill="1" applyBorder="1" applyAlignment="1">
      <alignment horizontal="center"/>
    </xf>
    <xf numFmtId="0" fontId="1" fillId="0" borderId="36" xfId="0" applyFont="1" applyBorder="1" applyAlignment="1">
      <alignment horizontal="center"/>
    </xf>
    <xf numFmtId="0" fontId="1" fillId="0" borderId="9" xfId="0" applyFont="1" applyBorder="1" applyAlignment="1">
      <alignment horizontal="center"/>
    </xf>
    <xf numFmtId="0" fontId="1" fillId="0" borderId="42" xfId="0" applyFont="1" applyBorder="1" applyAlignment="1">
      <alignment horizontal="center"/>
    </xf>
    <xf numFmtId="0" fontId="0" fillId="0" borderId="35" xfId="0" applyFont="1" applyBorder="1" applyAlignment="1">
      <alignment horizontal="center"/>
    </xf>
    <xf numFmtId="0" fontId="0" fillId="0" borderId="8" xfId="0" applyFont="1" applyBorder="1" applyAlignment="1">
      <alignment horizontal="center"/>
    </xf>
    <xf numFmtId="0" fontId="0" fillId="0" borderId="38" xfId="0" applyFont="1" applyBorder="1" applyAlignment="1">
      <alignment horizontal="center"/>
    </xf>
    <xf numFmtId="0" fontId="0" fillId="0" borderId="34" xfId="0" applyBorder="1" applyAlignment="1">
      <alignment horizontal="center"/>
    </xf>
    <xf numFmtId="2" fontId="0" fillId="3" borderId="2" xfId="0" applyNumberFormat="1" applyFill="1" applyBorder="1" applyAlignment="1">
      <alignment horizontal="center"/>
    </xf>
    <xf numFmtId="2" fontId="0" fillId="3" borderId="33" xfId="0" applyNumberFormat="1" applyFill="1" applyBorder="1" applyAlignment="1">
      <alignment horizontal="center"/>
    </xf>
    <xf numFmtId="2" fontId="0" fillId="3" borderId="58" xfId="0" applyNumberFormat="1" applyFill="1" applyBorder="1" applyAlignment="1">
      <alignment horizontal="center"/>
    </xf>
    <xf numFmtId="0" fontId="0" fillId="3" borderId="23" xfId="0" applyFill="1" applyBorder="1" applyAlignment="1" applyProtection="1">
      <alignment horizontal="center"/>
      <protection locked="0"/>
    </xf>
    <xf numFmtId="0" fontId="0" fillId="3" borderId="24" xfId="0" applyFill="1" applyBorder="1" applyAlignment="1" applyProtection="1">
      <alignment horizontal="center"/>
      <protection locked="0"/>
    </xf>
    <xf numFmtId="0" fontId="0" fillId="3" borderId="25" xfId="0" applyFill="1" applyBorder="1" applyAlignment="1" applyProtection="1">
      <alignment horizontal="center"/>
      <protection locked="0"/>
    </xf>
    <xf numFmtId="2" fontId="0" fillId="0" borderId="34" xfId="0" applyNumberFormat="1" applyBorder="1" applyAlignment="1">
      <alignment horizontal="center"/>
    </xf>
    <xf numFmtId="2" fontId="0" fillId="0" borderId="72" xfId="0" applyNumberFormat="1" applyBorder="1" applyAlignment="1">
      <alignment horizontal="center"/>
    </xf>
    <xf numFmtId="2" fontId="0" fillId="0" borderId="33" xfId="0" applyNumberFormat="1" applyBorder="1" applyAlignment="1">
      <alignment horizontal="center"/>
    </xf>
    <xf numFmtId="0" fontId="0" fillId="0" borderId="30"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37" xfId="0" applyBorder="1" applyAlignment="1" applyProtection="1">
      <alignment horizontal="center"/>
      <protection locked="0"/>
    </xf>
    <xf numFmtId="0" fontId="1" fillId="0" borderId="35" xfId="0" applyFont="1" applyBorder="1" applyAlignment="1">
      <alignment horizontal="center"/>
    </xf>
    <xf numFmtId="0" fontId="1" fillId="0" borderId="8" xfId="0" applyFont="1" applyBorder="1" applyAlignment="1">
      <alignment horizontal="center"/>
    </xf>
    <xf numFmtId="0" fontId="1" fillId="0" borderId="38" xfId="0" applyFont="1" applyBorder="1" applyAlignment="1">
      <alignment horizontal="center"/>
    </xf>
    <xf numFmtId="0" fontId="1" fillId="0" borderId="11" xfId="0" applyFont="1" applyBorder="1" applyAlignment="1">
      <alignment horizontal="center"/>
    </xf>
    <xf numFmtId="0" fontId="0" fillId="0" borderId="12" xfId="0" applyFont="1" applyBorder="1" applyAlignment="1">
      <alignment horizontal="center"/>
    </xf>
    <xf numFmtId="0" fontId="1" fillId="0" borderId="43" xfId="0" applyFont="1" applyBorder="1" applyAlignment="1">
      <alignment horizontal="center"/>
    </xf>
    <xf numFmtId="0" fontId="1" fillId="4" borderId="34" xfId="0" applyFont="1" applyFill="1" applyBorder="1" applyAlignment="1">
      <alignment horizontal="center"/>
    </xf>
    <xf numFmtId="0" fontId="1" fillId="4" borderId="30" xfId="0" applyFont="1" applyFill="1" applyBorder="1" applyAlignment="1">
      <alignment horizontal="center"/>
    </xf>
    <xf numFmtId="0" fontId="1" fillId="4" borderId="95" xfId="0" applyFont="1" applyFill="1" applyBorder="1" applyAlignment="1">
      <alignment horizontal="center" wrapText="1"/>
    </xf>
    <xf numFmtId="0" fontId="1" fillId="4" borderId="92" xfId="0" applyFont="1" applyFill="1" applyBorder="1" applyAlignment="1">
      <alignment horizontal="center" wrapText="1"/>
    </xf>
    <xf numFmtId="0" fontId="1" fillId="4" borderId="34" xfId="0" applyFont="1" applyFill="1" applyBorder="1" applyAlignment="1">
      <alignment horizontal="center" wrapText="1"/>
    </xf>
    <xf numFmtId="2" fontId="1" fillId="4" borderId="33" xfId="0" applyNumberFormat="1" applyFont="1" applyFill="1" applyBorder="1" applyAlignment="1">
      <alignment horizontal="center" wrapText="1"/>
    </xf>
    <xf numFmtId="2" fontId="1" fillId="4" borderId="52" xfId="0" applyNumberFormat="1" applyFont="1" applyFill="1" applyBorder="1" applyAlignment="1">
      <alignment horizontal="center" wrapText="1"/>
    </xf>
    <xf numFmtId="0" fontId="2" fillId="5" borderId="33" xfId="0" applyFont="1" applyFill="1" applyBorder="1" applyAlignment="1">
      <alignment horizontal="center" vertical="center"/>
    </xf>
    <xf numFmtId="0" fontId="2" fillId="5" borderId="0" xfId="0" applyFont="1" applyFill="1" applyBorder="1" applyAlignment="1">
      <alignment horizontal="center" vertical="center"/>
    </xf>
    <xf numFmtId="0" fontId="0" fillId="0" borderId="39" xfId="0" applyFont="1" applyBorder="1" applyAlignment="1">
      <alignment horizontal="center"/>
    </xf>
    <xf numFmtId="0" fontId="0" fillId="0" borderId="44" xfId="0" applyFont="1" applyBorder="1" applyAlignment="1">
      <alignment horizont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0" borderId="33" xfId="0" applyFont="1" applyBorder="1" applyAlignment="1">
      <alignment horizontal="center" vertical="center"/>
    </xf>
    <xf numFmtId="0" fontId="2" fillId="0" borderId="0" xfId="0" applyFont="1" applyBorder="1" applyAlignment="1">
      <alignment horizontal="center" vertical="center"/>
    </xf>
    <xf numFmtId="0" fontId="2" fillId="0" borderId="61" xfId="0" applyFont="1" applyBorder="1" applyAlignment="1">
      <alignment horizontal="center" vertical="center"/>
    </xf>
    <xf numFmtId="2" fontId="1" fillId="11" borderId="88" xfId="0" applyNumberFormat="1" applyFont="1" applyFill="1" applyBorder="1" applyAlignment="1">
      <alignment horizontal="center" vertical="center" wrapText="1"/>
    </xf>
    <xf numFmtId="2" fontId="1" fillId="11" borderId="3" xfId="0" applyNumberFormat="1" applyFont="1" applyFill="1" applyBorder="1" applyAlignment="1">
      <alignment horizontal="center" vertical="center" wrapText="1"/>
    </xf>
    <xf numFmtId="2" fontId="1" fillId="11" borderId="4" xfId="0" applyNumberFormat="1" applyFont="1" applyFill="1" applyBorder="1" applyAlignment="1">
      <alignment horizontal="center" vertical="center" wrapText="1"/>
    </xf>
    <xf numFmtId="2" fontId="1" fillId="11" borderId="98" xfId="0" applyNumberFormat="1" applyFont="1" applyFill="1" applyBorder="1" applyAlignment="1">
      <alignment horizontal="center" vertical="center" wrapText="1"/>
    </xf>
    <xf numFmtId="2" fontId="1" fillId="11" borderId="41" xfId="0" applyNumberFormat="1" applyFont="1" applyFill="1" applyBorder="1" applyAlignment="1">
      <alignment horizontal="center" vertical="center" wrapText="1"/>
    </xf>
    <xf numFmtId="2" fontId="1" fillId="11" borderId="32" xfId="0" applyNumberFormat="1" applyFont="1" applyFill="1" applyBorder="1" applyAlignment="1">
      <alignment horizontal="center" vertical="center" wrapText="1"/>
    </xf>
    <xf numFmtId="0" fontId="1" fillId="5" borderId="30" xfId="0" applyFont="1" applyFill="1" applyBorder="1" applyAlignment="1">
      <alignment horizontal="center"/>
    </xf>
    <xf numFmtId="0" fontId="1" fillId="5" borderId="24" xfId="0" applyFont="1" applyFill="1" applyBorder="1" applyAlignment="1">
      <alignment horizontal="center"/>
    </xf>
    <xf numFmtId="1" fontId="8" fillId="0" borderId="59" xfId="0" applyNumberFormat="1" applyFont="1" applyFill="1" applyBorder="1" applyAlignment="1" applyProtection="1">
      <alignment horizontal="center" vertical="center"/>
      <protection locked="0"/>
    </xf>
    <xf numFmtId="1" fontId="8" fillId="0" borderId="60" xfId="0" applyNumberFormat="1" applyFont="1" applyFill="1" applyBorder="1" applyAlignment="1" applyProtection="1">
      <alignment horizontal="center" vertical="center"/>
      <protection locked="0"/>
    </xf>
    <xf numFmtId="0" fontId="14" fillId="0" borderId="2" xfId="0" applyFont="1" applyFill="1" applyBorder="1" applyAlignment="1">
      <alignment vertical="top" wrapText="1"/>
    </xf>
    <xf numFmtId="0" fontId="14" fillId="0" borderId="3" xfId="0" applyFont="1" applyFill="1" applyBorder="1" applyAlignment="1">
      <alignment vertical="top"/>
    </xf>
    <xf numFmtId="0" fontId="14" fillId="0" borderId="4" xfId="0" applyFont="1" applyFill="1" applyBorder="1" applyAlignment="1">
      <alignment vertical="top"/>
    </xf>
    <xf numFmtId="0" fontId="14" fillId="0" borderId="58" xfId="0" applyFont="1" applyFill="1" applyBorder="1" applyAlignment="1">
      <alignment vertical="top"/>
    </xf>
    <xf numFmtId="0" fontId="14" fillId="0" borderId="59" xfId="0" applyFont="1" applyFill="1" applyBorder="1" applyAlignment="1">
      <alignment vertical="top"/>
    </xf>
    <xf numFmtId="0" fontId="14" fillId="0" borderId="60" xfId="0" applyFont="1" applyFill="1" applyBorder="1" applyAlignment="1">
      <alignment vertical="top"/>
    </xf>
    <xf numFmtId="2" fontId="8" fillId="0" borderId="3" xfId="0" applyNumberFormat="1" applyFont="1" applyFill="1" applyBorder="1" applyAlignment="1">
      <alignment horizontal="center" vertical="center"/>
    </xf>
    <xf numFmtId="2" fontId="8" fillId="0" borderId="4" xfId="0" applyNumberFormat="1" applyFont="1" applyFill="1" applyBorder="1" applyAlignment="1">
      <alignment horizontal="center" vertical="center"/>
    </xf>
    <xf numFmtId="2" fontId="0" fillId="0" borderId="31" xfId="0" applyNumberFormat="1" applyBorder="1" applyAlignment="1">
      <alignment horizontal="center"/>
    </xf>
    <xf numFmtId="2" fontId="0" fillId="0" borderId="48" xfId="0" applyNumberFormat="1" applyBorder="1" applyAlignment="1">
      <alignment horizontal="center"/>
    </xf>
    <xf numFmtId="2" fontId="0" fillId="0" borderId="26" xfId="0" applyNumberFormat="1" applyBorder="1" applyAlignment="1">
      <alignment horizontal="center"/>
    </xf>
    <xf numFmtId="2" fontId="0" fillId="0" borderId="27" xfId="0" applyNumberFormat="1" applyBorder="1" applyAlignment="1">
      <alignment horizontal="center"/>
    </xf>
    <xf numFmtId="2" fontId="0" fillId="0" borderId="28" xfId="0" applyNumberFormat="1" applyBorder="1" applyAlignment="1">
      <alignment horizontal="center"/>
    </xf>
    <xf numFmtId="0" fontId="0" fillId="0" borderId="31"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48" xfId="0" applyBorder="1" applyAlignment="1" applyProtection="1">
      <alignment horizontal="center"/>
      <protection locked="0"/>
    </xf>
    <xf numFmtId="2" fontId="0" fillId="3" borderId="26" xfId="0" applyNumberFormat="1" applyFill="1" applyBorder="1" applyAlignment="1">
      <alignment horizontal="center"/>
    </xf>
    <xf numFmtId="2" fontId="0" fillId="3" borderId="27" xfId="0" applyNumberFormat="1" applyFill="1" applyBorder="1" applyAlignment="1">
      <alignment horizontal="center"/>
    </xf>
    <xf numFmtId="2" fontId="0" fillId="3" borderId="28" xfId="0" applyNumberFormat="1" applyFill="1" applyBorder="1" applyAlignment="1">
      <alignment horizontal="center"/>
    </xf>
    <xf numFmtId="0" fontId="0" fillId="3" borderId="23" xfId="0" applyFill="1" applyBorder="1" applyAlignment="1">
      <alignment horizontal="center"/>
    </xf>
    <xf numFmtId="0" fontId="0" fillId="3" borderId="24" xfId="0" applyFill="1" applyBorder="1" applyAlignment="1">
      <alignment horizontal="center"/>
    </xf>
    <xf numFmtId="0" fontId="0" fillId="3" borderId="25" xfId="0" applyFill="1" applyBorder="1" applyAlignment="1">
      <alignment horizontal="center"/>
    </xf>
    <xf numFmtId="0" fontId="0" fillId="0" borderId="23" xfId="0" applyBorder="1" applyAlignment="1">
      <alignment horizontal="center"/>
    </xf>
    <xf numFmtId="0" fontId="0" fillId="0" borderId="25" xfId="0" applyBorder="1" applyAlignment="1">
      <alignment horizontal="center"/>
    </xf>
    <xf numFmtId="0" fontId="0" fillId="3" borderId="36" xfId="0" applyFill="1" applyBorder="1" applyAlignment="1">
      <alignment horizontal="center"/>
    </xf>
    <xf numFmtId="0" fontId="0" fillId="3" borderId="42" xfId="0" applyFill="1" applyBorder="1" applyAlignment="1">
      <alignment horizontal="center"/>
    </xf>
    <xf numFmtId="0" fontId="0" fillId="3" borderId="56" xfId="0" applyFill="1" applyBorder="1" applyAlignment="1">
      <alignment horizontal="center"/>
    </xf>
    <xf numFmtId="0" fontId="0" fillId="3" borderId="73" xfId="0" applyFill="1" applyBorder="1" applyAlignment="1">
      <alignment horizontal="center"/>
    </xf>
    <xf numFmtId="0" fontId="0" fillId="0" borderId="14" xfId="0" applyBorder="1" applyAlignment="1">
      <alignment horizontal="center"/>
    </xf>
    <xf numFmtId="0" fontId="0" fillId="0" borderId="17" xfId="0" applyBorder="1" applyAlignment="1">
      <alignment horizontal="center"/>
    </xf>
    <xf numFmtId="0" fontId="0" fillId="3" borderId="30" xfId="0" applyFill="1" applyBorder="1" applyAlignment="1">
      <alignment horizontal="center"/>
    </xf>
    <xf numFmtId="0" fontId="2" fillId="5" borderId="33" xfId="0" applyFont="1" applyFill="1" applyBorder="1" applyAlignment="1">
      <alignment horizontal="center"/>
    </xf>
    <xf numFmtId="0" fontId="2" fillId="5" borderId="0" xfId="0" applyFont="1" applyFill="1" applyBorder="1" applyAlignment="1">
      <alignment horizontal="center"/>
    </xf>
    <xf numFmtId="0" fontId="1" fillId="4" borderId="31" xfId="0" applyFont="1" applyFill="1" applyBorder="1" applyAlignment="1">
      <alignment horizontal="center" wrapText="1"/>
    </xf>
    <xf numFmtId="0" fontId="20" fillId="0" borderId="5" xfId="0" applyFont="1" applyFill="1" applyBorder="1" applyAlignment="1">
      <alignment horizontal="left" wrapText="1"/>
    </xf>
    <xf numFmtId="0" fontId="6" fillId="0" borderId="6" xfId="0" applyFont="1" applyFill="1" applyBorder="1" applyAlignment="1">
      <alignment horizontal="left" wrapText="1"/>
    </xf>
    <xf numFmtId="0" fontId="1" fillId="4" borderId="31" xfId="0" applyFont="1" applyFill="1" applyBorder="1" applyAlignment="1">
      <alignment horizontal="center"/>
    </xf>
    <xf numFmtId="2" fontId="1" fillId="4" borderId="31" xfId="0" applyNumberFormat="1" applyFont="1" applyFill="1" applyBorder="1" applyAlignment="1">
      <alignment horizontal="center" wrapText="1"/>
    </xf>
    <xf numFmtId="2" fontId="1" fillId="4" borderId="48" xfId="0" applyNumberFormat="1" applyFont="1" applyFill="1" applyBorder="1" applyAlignment="1">
      <alignment horizontal="center" wrapText="1"/>
    </xf>
    <xf numFmtId="2" fontId="1" fillId="4" borderId="4" xfId="0" applyNumberFormat="1" applyFont="1" applyFill="1" applyBorder="1" applyAlignment="1">
      <alignment horizontal="center" wrapText="1"/>
    </xf>
    <xf numFmtId="2" fontId="1" fillId="4" borderId="61" xfId="0" applyNumberFormat="1" applyFont="1" applyFill="1" applyBorder="1" applyAlignment="1">
      <alignment horizontal="center" wrapText="1"/>
    </xf>
    <xf numFmtId="0" fontId="1" fillId="5" borderId="31" xfId="0" applyFont="1" applyFill="1" applyBorder="1" applyAlignment="1">
      <alignment horizontal="center"/>
    </xf>
    <xf numFmtId="0" fontId="1" fillId="5" borderId="34" xfId="0" applyFont="1" applyFill="1" applyBorder="1" applyAlignment="1">
      <alignment horizontal="center"/>
    </xf>
    <xf numFmtId="2" fontId="1" fillId="9" borderId="2" xfId="0" applyNumberFormat="1" applyFont="1" applyFill="1" applyBorder="1" applyAlignment="1">
      <alignment horizontal="center" vertical="center" wrapText="1"/>
    </xf>
    <xf numFmtId="2" fontId="1" fillId="9" borderId="3" xfId="0" applyNumberFormat="1" applyFont="1" applyFill="1" applyBorder="1" applyAlignment="1">
      <alignment horizontal="center" vertical="center" wrapText="1"/>
    </xf>
    <xf numFmtId="2" fontId="1" fillId="9" borderId="4" xfId="0" applyNumberFormat="1" applyFont="1" applyFill="1" applyBorder="1" applyAlignment="1">
      <alignment horizontal="center" vertical="center" wrapText="1"/>
    </xf>
    <xf numFmtId="2" fontId="1" fillId="9" borderId="33" xfId="0" applyNumberFormat="1" applyFont="1" applyFill="1" applyBorder="1" applyAlignment="1">
      <alignment horizontal="center" vertical="center" wrapText="1"/>
    </xf>
    <xf numFmtId="2" fontId="1" fillId="9" borderId="0" xfId="0" applyNumberFormat="1" applyFont="1" applyFill="1" applyBorder="1" applyAlignment="1">
      <alignment horizontal="center" vertical="center" wrapText="1"/>
    </xf>
    <xf numFmtId="2" fontId="1" fillId="9" borderId="61" xfId="0" applyNumberFormat="1" applyFont="1" applyFill="1" applyBorder="1" applyAlignment="1">
      <alignment horizontal="center" vertical="center" wrapText="1"/>
    </xf>
    <xf numFmtId="2" fontId="9" fillId="0" borderId="59" xfId="0" applyNumberFormat="1" applyFont="1" applyFill="1" applyBorder="1" applyAlignment="1">
      <alignment horizontal="center" vertical="center"/>
    </xf>
    <xf numFmtId="2" fontId="9" fillId="0" borderId="60" xfId="0" applyNumberFormat="1" applyFont="1" applyFill="1" applyBorder="1" applyAlignment="1">
      <alignment horizontal="center" vertical="center"/>
    </xf>
    <xf numFmtId="0" fontId="1" fillId="5" borderId="31" xfId="0" applyFont="1" applyFill="1" applyBorder="1" applyAlignment="1">
      <alignment horizontal="center" wrapText="1"/>
    </xf>
    <xf numFmtId="0" fontId="1" fillId="5" borderId="34" xfId="0" applyFont="1" applyFill="1" applyBorder="1" applyAlignment="1">
      <alignment horizontal="center" wrapText="1"/>
    </xf>
    <xf numFmtId="0" fontId="5" fillId="5" borderId="83" xfId="0" applyFont="1" applyFill="1" applyBorder="1" applyAlignment="1">
      <alignment horizontal="center"/>
    </xf>
    <xf numFmtId="0" fontId="5" fillId="5" borderId="26" xfId="0" applyFont="1" applyFill="1" applyBorder="1" applyAlignment="1">
      <alignment horizontal="center"/>
    </xf>
    <xf numFmtId="0" fontId="1" fillId="5" borderId="83" xfId="0" applyFont="1" applyFill="1" applyBorder="1" applyAlignment="1">
      <alignment horizontal="center"/>
    </xf>
    <xf numFmtId="0" fontId="1" fillId="5" borderId="29" xfId="0" applyFont="1" applyFill="1" applyBorder="1" applyAlignment="1">
      <alignment horizontal="center"/>
    </xf>
    <xf numFmtId="0" fontId="0" fillId="2" borderId="58" xfId="0" applyFill="1" applyBorder="1" applyAlignment="1">
      <alignment horizontal="center"/>
    </xf>
    <xf numFmtId="0" fontId="0" fillId="2" borderId="59" xfId="0" applyFill="1" applyBorder="1" applyAlignment="1">
      <alignment horizontal="center"/>
    </xf>
    <xf numFmtId="0" fontId="0" fillId="2" borderId="60" xfId="0" applyFill="1" applyBorder="1" applyAlignment="1">
      <alignment horizontal="center"/>
    </xf>
    <xf numFmtId="0" fontId="1" fillId="6" borderId="31" xfId="0" applyFont="1" applyFill="1" applyBorder="1" applyAlignment="1">
      <alignment horizontal="center" wrapText="1"/>
    </xf>
    <xf numFmtId="0" fontId="1" fillId="6" borderId="30" xfId="0" applyFont="1" applyFill="1" applyBorder="1" applyAlignment="1">
      <alignment horizontal="center" wrapText="1"/>
    </xf>
    <xf numFmtId="0" fontId="1" fillId="5" borderId="31" xfId="0" applyFont="1" applyFill="1" applyBorder="1" applyAlignment="1">
      <alignment horizontal="center" textRotation="90" wrapText="1"/>
    </xf>
    <xf numFmtId="0" fontId="1" fillId="5" borderId="30" xfId="0" applyFont="1" applyFill="1" applyBorder="1" applyAlignment="1">
      <alignment horizontal="center" textRotation="90" wrapText="1"/>
    </xf>
    <xf numFmtId="0" fontId="1" fillId="5" borderId="26" xfId="0" applyFont="1" applyFill="1" applyBorder="1" applyAlignment="1">
      <alignment horizontal="center"/>
    </xf>
    <xf numFmtId="0" fontId="7" fillId="0" borderId="6" xfId="0" applyFont="1" applyFill="1" applyBorder="1" applyAlignment="1">
      <alignment horizontal="right" vertical="center"/>
    </xf>
    <xf numFmtId="0" fontId="7" fillId="0" borderId="7" xfId="0" applyFont="1" applyFill="1" applyBorder="1" applyAlignment="1">
      <alignment horizontal="right" vertical="center"/>
    </xf>
    <xf numFmtId="0" fontId="16" fillId="0" borderId="5" xfId="0" applyFont="1" applyFill="1" applyBorder="1" applyAlignment="1" applyProtection="1">
      <alignment horizontal="center"/>
      <protection locked="0"/>
    </xf>
    <xf numFmtId="0" fontId="16" fillId="0" borderId="6" xfId="0" applyFont="1" applyFill="1" applyBorder="1" applyAlignment="1" applyProtection="1">
      <alignment horizontal="center"/>
      <protection locked="0"/>
    </xf>
    <xf numFmtId="0" fontId="16" fillId="0" borderId="7" xfId="0" applyFont="1" applyFill="1" applyBorder="1" applyAlignment="1" applyProtection="1">
      <alignment horizontal="center"/>
      <protection locked="0"/>
    </xf>
    <xf numFmtId="0" fontId="0" fillId="3" borderId="16" xfId="0" applyFill="1" applyBorder="1" applyAlignment="1">
      <alignment horizontal="center"/>
    </xf>
    <xf numFmtId="0" fontId="0" fillId="3" borderId="8" xfId="0" applyFill="1" applyBorder="1" applyAlignment="1">
      <alignment horizontal="center"/>
    </xf>
    <xf numFmtId="0" fontId="0" fillId="3" borderId="12" xfId="0" applyFill="1" applyBorder="1" applyAlignment="1">
      <alignment horizontal="center"/>
    </xf>
    <xf numFmtId="2" fontId="0" fillId="0" borderId="17" xfId="0" applyNumberFormat="1" applyBorder="1" applyAlignment="1">
      <alignment horizontal="center"/>
    </xf>
    <xf numFmtId="2" fontId="0" fillId="0" borderId="19" xfId="0" applyNumberFormat="1" applyBorder="1" applyAlignment="1">
      <alignment horizontal="center"/>
    </xf>
    <xf numFmtId="0" fontId="0" fillId="0" borderId="16" xfId="0" applyBorder="1" applyAlignment="1">
      <alignment horizontal="center"/>
    </xf>
    <xf numFmtId="0" fontId="0" fillId="0" borderId="8" xfId="0" applyBorder="1" applyAlignment="1">
      <alignment horizontal="center"/>
    </xf>
    <xf numFmtId="0" fontId="0" fillId="0" borderId="12" xfId="0" applyBorder="1" applyAlignment="1">
      <alignment horizontal="center"/>
    </xf>
    <xf numFmtId="2" fontId="0" fillId="0" borderId="15" xfId="0" applyNumberFormat="1" applyBorder="1" applyAlignment="1">
      <alignment horizontal="center"/>
    </xf>
    <xf numFmtId="2" fontId="0" fillId="0" borderId="13" xfId="0" applyNumberFormat="1" applyBorder="1" applyAlignment="1">
      <alignment horizontal="center"/>
    </xf>
    <xf numFmtId="0" fontId="2" fillId="0" borderId="3" xfId="0" applyFont="1" applyBorder="1" applyAlignment="1">
      <alignment horizontal="center" vertical="center"/>
    </xf>
    <xf numFmtId="0" fontId="1" fillId="4" borderId="37" xfId="0" applyFont="1" applyFill="1" applyBorder="1" applyAlignment="1">
      <alignment horizontal="center" wrapText="1"/>
    </xf>
    <xf numFmtId="0" fontId="1" fillId="4" borderId="40" xfId="0" applyFont="1" applyFill="1" applyBorder="1" applyAlignment="1">
      <alignment horizontal="center"/>
    </xf>
    <xf numFmtId="0" fontId="1" fillId="4" borderId="46" xfId="0" applyFont="1" applyFill="1" applyBorder="1" applyAlignment="1">
      <alignment horizontal="center" wrapText="1"/>
    </xf>
    <xf numFmtId="0" fontId="1" fillId="4" borderId="47" xfId="0" applyFont="1" applyFill="1" applyBorder="1" applyAlignment="1">
      <alignment horizontal="center"/>
    </xf>
    <xf numFmtId="2" fontId="1" fillId="4" borderId="35" xfId="0" applyNumberFormat="1" applyFont="1" applyFill="1" applyBorder="1" applyAlignment="1">
      <alignment horizontal="center" wrapText="1"/>
    </xf>
    <xf numFmtId="2" fontId="1" fillId="4" borderId="38" xfId="0" applyNumberFormat="1" applyFont="1" applyFill="1" applyBorder="1" applyAlignment="1">
      <alignment horizontal="center"/>
    </xf>
    <xf numFmtId="0" fontId="1" fillId="4" borderId="35" xfId="0" applyFont="1" applyFill="1" applyBorder="1" applyAlignment="1">
      <alignment horizontal="center" wrapText="1"/>
    </xf>
    <xf numFmtId="0" fontId="1" fillId="4" borderId="38" xfId="0" applyFont="1" applyFill="1" applyBorder="1" applyAlignment="1">
      <alignment horizontal="center" wrapText="1"/>
    </xf>
    <xf numFmtId="2" fontId="1" fillId="4" borderId="57" xfId="0" applyNumberFormat="1" applyFont="1" applyFill="1" applyBorder="1" applyAlignment="1">
      <alignment horizontal="center" wrapText="1"/>
    </xf>
    <xf numFmtId="2" fontId="1" fillId="4" borderId="39" xfId="0" applyNumberFormat="1" applyFont="1" applyFill="1" applyBorder="1" applyAlignment="1">
      <alignment horizontal="center" wrapText="1"/>
    </xf>
    <xf numFmtId="0" fontId="1" fillId="4" borderId="23" xfId="0" applyFont="1" applyFill="1" applyBorder="1" applyAlignment="1">
      <alignment horizontal="center"/>
    </xf>
    <xf numFmtId="0" fontId="1" fillId="4" borderId="37" xfId="0" applyFont="1" applyFill="1" applyBorder="1" applyAlignment="1">
      <alignment horizontal="center"/>
    </xf>
    <xf numFmtId="2" fontId="1" fillId="4" borderId="73" xfId="0" applyNumberFormat="1" applyFont="1" applyFill="1" applyBorder="1" applyAlignment="1">
      <alignment horizontal="center"/>
    </xf>
    <xf numFmtId="0" fontId="5" fillId="6" borderId="34" xfId="0" applyFont="1" applyFill="1" applyBorder="1" applyAlignment="1">
      <alignment horizontal="center" textRotation="90" wrapText="1"/>
    </xf>
    <xf numFmtId="0" fontId="5" fillId="6" borderId="48" xfId="0" applyFont="1" applyFill="1" applyBorder="1" applyAlignment="1">
      <alignment horizontal="center" textRotation="90" wrapText="1"/>
    </xf>
    <xf numFmtId="2" fontId="9" fillId="0" borderId="3" xfId="0" applyNumberFormat="1" applyFont="1" applyBorder="1" applyAlignment="1">
      <alignment horizontal="center" vertical="center"/>
    </xf>
    <xf numFmtId="2" fontId="9" fillId="0" borderId="4" xfId="0" applyNumberFormat="1" applyFont="1" applyBorder="1" applyAlignment="1">
      <alignment horizontal="center" vertical="center"/>
    </xf>
    <xf numFmtId="2" fontId="9" fillId="0" borderId="59" xfId="0" applyNumberFormat="1" applyFont="1" applyBorder="1" applyAlignment="1">
      <alignment horizontal="center" vertical="center"/>
    </xf>
    <xf numFmtId="2" fontId="9" fillId="0" borderId="60" xfId="0" applyNumberFormat="1" applyFont="1" applyBorder="1" applyAlignment="1">
      <alignment horizontal="center" vertical="center"/>
    </xf>
    <xf numFmtId="0" fontId="5" fillId="0" borderId="3" xfId="0" applyFont="1" applyBorder="1" applyAlignment="1">
      <alignment horizontal="center" vertical="center"/>
    </xf>
    <xf numFmtId="0" fontId="5" fillId="0" borderId="59" xfId="0" applyFont="1" applyBorder="1" applyAlignment="1">
      <alignment horizontal="center" vertical="center"/>
    </xf>
    <xf numFmtId="0" fontId="18" fillId="0" borderId="59" xfId="0" applyFont="1" applyBorder="1" applyAlignment="1">
      <alignment horizontal="left" wrapText="1"/>
    </xf>
    <xf numFmtId="0" fontId="5" fillId="5" borderId="33"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41" xfId="0" applyFont="1" applyFill="1" applyBorder="1" applyAlignment="1">
      <alignment horizontal="center" vertical="center"/>
    </xf>
    <xf numFmtId="0" fontId="10" fillId="5" borderId="70" xfId="0" applyFont="1" applyFill="1" applyBorder="1" applyAlignment="1">
      <alignment horizontal="center" textRotation="90" wrapText="1"/>
    </xf>
    <xf numFmtId="0" fontId="10" fillId="5" borderId="69" xfId="0" applyFont="1" applyFill="1" applyBorder="1" applyAlignment="1">
      <alignment horizontal="center" textRotation="90" wrapText="1"/>
    </xf>
    <xf numFmtId="0" fontId="2" fillId="5" borderId="0" xfId="0" applyFont="1" applyFill="1" applyBorder="1" applyAlignment="1">
      <alignment horizontal="center" wrapText="1"/>
    </xf>
    <xf numFmtId="0" fontId="10" fillId="5" borderId="71" xfId="0" applyFont="1" applyFill="1" applyBorder="1" applyAlignment="1">
      <alignment horizontal="center" wrapText="1"/>
    </xf>
    <xf numFmtId="0" fontId="10" fillId="5" borderId="21" xfId="0" applyFont="1" applyFill="1" applyBorder="1" applyAlignment="1">
      <alignment horizontal="center" wrapText="1"/>
    </xf>
    <xf numFmtId="0" fontId="10" fillId="5" borderId="18" xfId="0" applyFont="1" applyFill="1" applyBorder="1" applyAlignment="1">
      <alignment horizontal="center" wrapText="1"/>
    </xf>
    <xf numFmtId="0" fontId="2" fillId="5" borderId="2" xfId="0" applyFont="1" applyFill="1" applyBorder="1" applyAlignment="1">
      <alignment horizontal="center" wrapText="1"/>
    </xf>
    <xf numFmtId="0" fontId="2" fillId="5" borderId="4" xfId="0" applyFont="1" applyFill="1" applyBorder="1" applyAlignment="1">
      <alignment horizontal="center" wrapText="1"/>
    </xf>
    <xf numFmtId="0" fontId="10" fillId="5" borderId="99" xfId="0" applyFont="1" applyFill="1" applyBorder="1" applyAlignment="1">
      <alignment horizontal="center" textRotation="90" wrapText="1"/>
    </xf>
    <xf numFmtId="0" fontId="1" fillId="6" borderId="43" xfId="0" applyFont="1" applyFill="1" applyBorder="1" applyAlignment="1">
      <alignment horizontal="center" wrapText="1"/>
    </xf>
    <xf numFmtId="0" fontId="2" fillId="0" borderId="3" xfId="0" applyFont="1" applyBorder="1" applyAlignment="1">
      <alignment horizontal="center"/>
    </xf>
    <xf numFmtId="15" fontId="2" fillId="0" borderId="3" xfId="0" applyNumberFormat="1" applyFont="1"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0" fillId="0" borderId="90" xfId="0" applyBorder="1" applyAlignment="1" applyProtection="1">
      <alignment horizontal="center"/>
      <protection locked="0"/>
    </xf>
    <xf numFmtId="0" fontId="0" fillId="0" borderId="69" xfId="0" applyBorder="1" applyAlignment="1" applyProtection="1">
      <alignment horizontal="center"/>
      <protection locked="0"/>
    </xf>
    <xf numFmtId="0" fontId="0" fillId="0" borderId="49"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4" xfId="0" applyBorder="1" applyAlignment="1" applyProtection="1">
      <alignment horizontal="center"/>
      <protection locked="0"/>
    </xf>
    <xf numFmtId="0" fontId="0" fillId="0" borderId="61" xfId="0" applyBorder="1" applyAlignment="1" applyProtection="1">
      <alignment horizontal="center"/>
      <protection locked="0"/>
    </xf>
    <xf numFmtId="0" fontId="0" fillId="0" borderId="60" xfId="0" applyBorder="1" applyAlignment="1" applyProtection="1">
      <alignment horizontal="center"/>
      <protection locked="0"/>
    </xf>
    <xf numFmtId="0" fontId="0" fillId="0" borderId="45" xfId="0" applyBorder="1" applyAlignment="1">
      <alignment horizontal="center"/>
    </xf>
    <xf numFmtId="0" fontId="0" fillId="0" borderId="43" xfId="0" applyBorder="1" applyAlignment="1">
      <alignment horizontal="center"/>
    </xf>
    <xf numFmtId="0" fontId="0" fillId="0" borderId="89" xfId="0" applyBorder="1" applyAlignment="1">
      <alignment horizontal="center"/>
    </xf>
    <xf numFmtId="0" fontId="0" fillId="0" borderId="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59" xfId="0" applyBorder="1" applyAlignment="1" applyProtection="1">
      <alignment horizontal="center"/>
      <protection locked="0"/>
    </xf>
    <xf numFmtId="0" fontId="0" fillId="0" borderId="45"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89" xfId="0" applyBorder="1" applyAlignment="1" applyProtection="1">
      <alignment horizontal="center"/>
      <protection locked="0"/>
    </xf>
    <xf numFmtId="0" fontId="0" fillId="3" borderId="3" xfId="0" applyFill="1" applyBorder="1" applyAlignment="1" applyProtection="1">
      <alignment horizontal="center"/>
      <protection locked="0"/>
    </xf>
    <xf numFmtId="0" fontId="0" fillId="3" borderId="0" xfId="0" applyFill="1" applyBorder="1" applyAlignment="1" applyProtection="1">
      <alignment horizontal="center"/>
      <protection locked="0"/>
    </xf>
    <xf numFmtId="0" fontId="0" fillId="3" borderId="59" xfId="0" applyFill="1" applyBorder="1" applyAlignment="1" applyProtection="1">
      <alignment horizontal="center"/>
      <protection locked="0"/>
    </xf>
    <xf numFmtId="0" fontId="0" fillId="3" borderId="45" xfId="0" applyFill="1" applyBorder="1" applyAlignment="1" applyProtection="1">
      <alignment horizontal="center"/>
      <protection locked="0"/>
    </xf>
    <xf numFmtId="0" fontId="0" fillId="3" borderId="43" xfId="0" applyFill="1" applyBorder="1" applyAlignment="1" applyProtection="1">
      <alignment horizontal="center"/>
      <protection locked="0"/>
    </xf>
    <xf numFmtId="0" fontId="0" fillId="3" borderId="89" xfId="0" applyFill="1" applyBorder="1" applyAlignment="1" applyProtection="1">
      <alignment horizontal="center"/>
      <protection locked="0"/>
    </xf>
    <xf numFmtId="0" fontId="0" fillId="3" borderId="90" xfId="0" applyFill="1" applyBorder="1" applyAlignment="1" applyProtection="1">
      <alignment horizontal="center"/>
      <protection locked="0"/>
    </xf>
    <xf numFmtId="0" fontId="0" fillId="3" borderId="69" xfId="0" applyFill="1" applyBorder="1" applyAlignment="1" applyProtection="1">
      <alignment horizontal="center"/>
      <protection locked="0"/>
    </xf>
    <xf numFmtId="0" fontId="0" fillId="3" borderId="49" xfId="0" applyFill="1" applyBorder="1" applyAlignment="1" applyProtection="1">
      <alignment horizontal="center"/>
      <protection locked="0"/>
    </xf>
    <xf numFmtId="0" fontId="0" fillId="3" borderId="96" xfId="0" applyFill="1" applyBorder="1" applyAlignment="1" applyProtection="1">
      <alignment horizontal="center"/>
      <protection locked="0"/>
    </xf>
    <xf numFmtId="0" fontId="0" fillId="3" borderId="44" xfId="0" applyFill="1" applyBorder="1" applyAlignment="1" applyProtection="1">
      <alignment horizontal="center"/>
      <protection locked="0"/>
    </xf>
    <xf numFmtId="0" fontId="0" fillId="3" borderId="97"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61" xfId="0" applyFill="1" applyBorder="1" applyAlignment="1" applyProtection="1">
      <alignment horizontal="center"/>
      <protection locked="0"/>
    </xf>
    <xf numFmtId="0" fontId="0" fillId="3" borderId="60" xfId="0" applyFill="1" applyBorder="1" applyAlignment="1" applyProtection="1">
      <alignment horizontal="center"/>
      <protection locked="0"/>
    </xf>
    <xf numFmtId="0" fontId="0" fillId="0" borderId="42" xfId="0" applyBorder="1" applyAlignment="1" applyProtection="1">
      <alignment horizontal="center"/>
      <protection locked="0"/>
    </xf>
    <xf numFmtId="0" fontId="0" fillId="0" borderId="38" xfId="0" applyBorder="1" applyAlignment="1" applyProtection="1">
      <alignment horizontal="center"/>
      <protection locked="0"/>
    </xf>
    <xf numFmtId="0" fontId="0" fillId="0" borderId="39" xfId="0" applyBorder="1" applyAlignment="1" applyProtection="1">
      <alignment horizontal="center"/>
      <protection locked="0"/>
    </xf>
    <xf numFmtId="0" fontId="0" fillId="0" borderId="40" xfId="0" applyBorder="1" applyAlignment="1" applyProtection="1">
      <alignment horizontal="center"/>
      <protection locked="0"/>
    </xf>
    <xf numFmtId="0" fontId="7" fillId="5" borderId="26" xfId="0" applyFont="1" applyFill="1" applyBorder="1" applyAlignment="1">
      <alignment horizontal="center"/>
    </xf>
    <xf numFmtId="0" fontId="7" fillId="5" borderId="27" xfId="0" applyFont="1" applyFill="1" applyBorder="1" applyAlignment="1">
      <alignment horizontal="center"/>
    </xf>
    <xf numFmtId="2" fontId="7" fillId="4" borderId="23" xfId="0" applyNumberFormat="1" applyFont="1" applyFill="1" applyBorder="1" applyAlignment="1">
      <alignment horizontal="center" wrapText="1"/>
    </xf>
    <xf numFmtId="2" fontId="7" fillId="4" borderId="24" xfId="0" applyNumberFormat="1" applyFont="1" applyFill="1" applyBorder="1" applyAlignment="1">
      <alignment horizontal="center" wrapText="1"/>
    </xf>
    <xf numFmtId="0" fontId="7" fillId="5" borderId="2" xfId="0" applyFont="1" applyFill="1" applyBorder="1" applyAlignment="1">
      <alignment horizontal="center" wrapText="1"/>
    </xf>
    <xf numFmtId="0" fontId="7" fillId="5" borderId="3" xfId="0" applyFont="1" applyFill="1" applyBorder="1" applyAlignment="1">
      <alignment horizontal="center" wrapText="1"/>
    </xf>
    <xf numFmtId="0" fontId="7" fillId="5" borderId="4" xfId="0" applyFont="1" applyFill="1" applyBorder="1" applyAlignment="1">
      <alignment horizontal="center" wrapText="1"/>
    </xf>
    <xf numFmtId="0" fontId="7" fillId="5" borderId="33" xfId="0" applyFont="1" applyFill="1" applyBorder="1" applyAlignment="1">
      <alignment horizontal="center" wrapText="1"/>
    </xf>
    <xf numFmtId="0" fontId="7" fillId="5" borderId="0" xfId="0" applyFont="1" applyFill="1" applyBorder="1" applyAlignment="1">
      <alignment horizontal="center" wrapText="1"/>
    </xf>
    <xf numFmtId="0" fontId="7" fillId="5" borderId="61" xfId="0" applyFont="1" applyFill="1" applyBorder="1" applyAlignment="1">
      <alignment horizontal="center" wrapText="1"/>
    </xf>
    <xf numFmtId="0" fontId="7" fillId="11" borderId="16" xfId="0" applyFont="1" applyFill="1" applyBorder="1" applyAlignment="1">
      <alignment horizontal="center" wrapText="1"/>
    </xf>
    <xf numFmtId="0" fontId="7" fillId="11" borderId="8" xfId="0" applyFont="1" applyFill="1" applyBorder="1" applyAlignment="1">
      <alignment horizontal="center"/>
    </xf>
    <xf numFmtId="0" fontId="7" fillId="11" borderId="16" xfId="0" applyFont="1" applyFill="1" applyBorder="1" applyAlignment="1">
      <alignment horizontal="center"/>
    </xf>
    <xf numFmtId="0" fontId="7" fillId="11" borderId="17" xfId="0" applyFont="1" applyFill="1" applyBorder="1" applyAlignment="1">
      <alignment horizontal="center"/>
    </xf>
    <xf numFmtId="0" fontId="7" fillId="11" borderId="18" xfId="0" applyFont="1" applyFill="1" applyBorder="1" applyAlignment="1">
      <alignment horizontal="center"/>
    </xf>
    <xf numFmtId="2" fontId="7" fillId="4" borderId="24" xfId="0" applyNumberFormat="1" applyFont="1" applyFill="1" applyBorder="1" applyAlignment="1">
      <alignment horizontal="center"/>
    </xf>
    <xf numFmtId="0" fontId="7" fillId="5" borderId="83" xfId="0" applyFont="1" applyFill="1" applyBorder="1" applyAlignment="1">
      <alignment horizontal="center"/>
    </xf>
    <xf numFmtId="0" fontId="7" fillId="5" borderId="29" xfId="0" applyFont="1" applyFill="1" applyBorder="1" applyAlignment="1">
      <alignment horizontal="center"/>
    </xf>
    <xf numFmtId="0" fontId="7" fillId="4" borderId="23" xfId="0" applyFont="1" applyFill="1" applyBorder="1" applyAlignment="1">
      <alignment horizontal="center"/>
    </xf>
    <xf numFmtId="0" fontId="7" fillId="4" borderId="24" xfId="0" applyFont="1" applyFill="1" applyBorder="1" applyAlignment="1">
      <alignment horizontal="center"/>
    </xf>
    <xf numFmtId="0" fontId="7" fillId="11" borderId="20" xfId="0" applyFont="1" applyFill="1" applyBorder="1" applyAlignment="1">
      <alignment horizontal="center"/>
    </xf>
    <xf numFmtId="0" fontId="7" fillId="11" borderId="21" xfId="0" applyFont="1" applyFill="1" applyBorder="1" applyAlignment="1">
      <alignment horizontal="center"/>
    </xf>
    <xf numFmtId="0" fontId="0" fillId="5" borderId="8" xfId="0" applyFill="1" applyBorder="1" applyAlignment="1">
      <alignment horizontal="center" textRotation="90" wrapText="1"/>
    </xf>
    <xf numFmtId="0" fontId="0" fillId="5" borderId="10" xfId="0" applyFill="1" applyBorder="1" applyAlignment="1">
      <alignment horizontal="center" textRotation="90" wrapText="1"/>
    </xf>
    <xf numFmtId="0" fontId="0" fillId="5" borderId="9" xfId="0" applyFill="1" applyBorder="1" applyAlignment="1">
      <alignment horizontal="center" textRotation="90" wrapText="1"/>
    </xf>
    <xf numFmtId="0" fontId="0" fillId="5" borderId="38" xfId="0" applyFill="1" applyBorder="1" applyAlignment="1">
      <alignment horizontal="center" textRotation="90" wrapText="1"/>
    </xf>
    <xf numFmtId="0" fontId="0" fillId="5" borderId="35" xfId="0" applyFill="1" applyBorder="1" applyAlignment="1">
      <alignment horizontal="center" textRotation="90" wrapText="1"/>
    </xf>
    <xf numFmtId="0" fontId="0" fillId="5" borderId="39" xfId="0" applyFill="1" applyBorder="1" applyAlignment="1">
      <alignment horizontal="center" textRotation="90" wrapText="1"/>
    </xf>
    <xf numFmtId="0" fontId="0" fillId="5" borderId="57" xfId="0" applyFill="1" applyBorder="1" applyAlignment="1">
      <alignment horizontal="center" textRotation="90" wrapText="1"/>
    </xf>
    <xf numFmtId="0" fontId="0" fillId="5" borderId="42" xfId="0" applyFill="1" applyBorder="1" applyAlignment="1">
      <alignment horizontal="center" textRotation="90" wrapText="1"/>
    </xf>
    <xf numFmtId="0" fontId="0" fillId="5" borderId="36" xfId="0" applyFill="1" applyBorder="1" applyAlignment="1">
      <alignment horizontal="center" textRotation="90" wrapText="1"/>
    </xf>
    <xf numFmtId="0" fontId="6" fillId="0" borderId="5" xfId="0" applyFont="1" applyFill="1" applyBorder="1" applyAlignment="1">
      <alignment horizontal="left" wrapText="1"/>
    </xf>
    <xf numFmtId="0" fontId="5" fillId="5" borderId="3" xfId="0" applyFont="1" applyFill="1" applyBorder="1" applyAlignment="1">
      <alignment horizontal="center" vertical="center"/>
    </xf>
    <xf numFmtId="0" fontId="1" fillId="4" borderId="29" xfId="0" applyFont="1" applyFill="1" applyBorder="1" applyAlignment="1">
      <alignment horizontal="center"/>
    </xf>
    <xf numFmtId="0" fontId="7" fillId="5" borderId="14" xfId="0" applyFont="1" applyFill="1" applyBorder="1" applyAlignment="1">
      <alignment horizontal="center"/>
    </xf>
    <xf numFmtId="0" fontId="7" fillId="5" borderId="16" xfId="0" applyFont="1" applyFill="1" applyBorder="1" applyAlignment="1">
      <alignment horizontal="center"/>
    </xf>
    <xf numFmtId="0" fontId="7" fillId="5" borderId="15" xfId="0" applyFont="1" applyFill="1" applyBorder="1" applyAlignment="1">
      <alignment horizontal="center"/>
    </xf>
    <xf numFmtId="0" fontId="0" fillId="3" borderId="17" xfId="0" applyFill="1" applyBorder="1" applyAlignment="1" applyProtection="1">
      <alignment horizontal="center"/>
      <protection locked="0"/>
    </xf>
    <xf numFmtId="0" fontId="0" fillId="3" borderId="18" xfId="0" applyFill="1" applyBorder="1" applyAlignment="1" applyProtection="1">
      <alignment horizontal="center"/>
      <protection locked="0"/>
    </xf>
    <xf numFmtId="0" fontId="0" fillId="3" borderId="19" xfId="0" applyFill="1" applyBorder="1" applyAlignment="1" applyProtection="1">
      <alignment horizontal="center"/>
      <protection locked="0"/>
    </xf>
    <xf numFmtId="0" fontId="0" fillId="3" borderId="56" xfId="0" applyFill="1" applyBorder="1" applyAlignment="1" applyProtection="1">
      <alignment horizontal="center"/>
      <protection locked="0"/>
    </xf>
    <xf numFmtId="0" fontId="0" fillId="3" borderId="73" xfId="0" applyFill="1"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20" fillId="0" borderId="6" xfId="0" applyFont="1" applyFill="1" applyBorder="1" applyAlignment="1">
      <alignment horizontal="left" wrapText="1"/>
    </xf>
    <xf numFmtId="0" fontId="20" fillId="0" borderId="59" xfId="0" applyFont="1" applyBorder="1" applyAlignment="1">
      <alignment horizontal="left" wrapText="1"/>
    </xf>
    <xf numFmtId="0" fontId="20" fillId="0" borderId="0" xfId="0" applyFont="1" applyBorder="1" applyAlignment="1">
      <alignment horizontal="left" wrapText="1"/>
    </xf>
    <xf numFmtId="0" fontId="2" fillId="5" borderId="45" xfId="0" applyFont="1" applyFill="1" applyBorder="1" applyAlignment="1" applyProtection="1">
      <alignment horizontal="left" vertical="center"/>
    </xf>
    <xf numFmtId="0" fontId="2" fillId="5" borderId="90" xfId="0" applyFont="1" applyFill="1" applyBorder="1" applyAlignment="1" applyProtection="1">
      <alignment horizontal="left" vertical="center"/>
    </xf>
    <xf numFmtId="0" fontId="4" fillId="0" borderId="85"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100" xfId="0" applyFont="1" applyBorder="1" applyAlignment="1" applyProtection="1">
      <alignment horizontal="center" vertical="center"/>
    </xf>
    <xf numFmtId="15" fontId="4" fillId="0" borderId="5" xfId="0" applyNumberFormat="1" applyFont="1" applyBorder="1" applyAlignment="1" applyProtection="1">
      <alignment horizontal="center" vertical="center"/>
    </xf>
    <xf numFmtId="15" fontId="4" fillId="0" borderId="6" xfId="0" applyNumberFormat="1" applyFont="1" applyBorder="1" applyAlignment="1" applyProtection="1">
      <alignment horizontal="center" vertical="center"/>
    </xf>
    <xf numFmtId="15" fontId="4" fillId="0" borderId="7" xfId="0" applyNumberFormat="1" applyFont="1" applyBorder="1" applyAlignment="1" applyProtection="1">
      <alignment horizontal="center" vertical="center"/>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cellXfs>
  <cellStyles count="1">
    <cellStyle name="Normal" xfId="0" builtinId="0"/>
  </cellStyles>
  <dxfs count="1920">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patternType="lightUp">
          <bgColor rgb="FFFF0000"/>
        </patternFill>
      </fill>
    </dxf>
    <dxf>
      <font>
        <color theme="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patternType="lightUp">
          <bgColor rgb="FFFF0000"/>
        </patternFill>
      </fill>
    </dxf>
    <dxf>
      <font>
        <color theme="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5"/>
  <sheetViews>
    <sheetView tabSelected="1" workbookViewId="0">
      <pane xSplit="2" ySplit="4" topLeftCell="C5" activePane="bottomRight" state="frozen"/>
      <selection pane="topRight" activeCell="C1" sqref="C1"/>
      <selection pane="bottomLeft" activeCell="A5" sqref="A5"/>
      <selection pane="bottomRight" activeCell="I19" sqref="I19"/>
    </sheetView>
  </sheetViews>
  <sheetFormatPr defaultRowHeight="15" x14ac:dyDescent="0.25"/>
  <cols>
    <col min="1" max="1" width="5.7109375" customWidth="1"/>
    <col min="2" max="2" width="36.28515625" customWidth="1"/>
    <col min="3" max="3" width="10.85546875" customWidth="1"/>
    <col min="4" max="4" width="29.140625" customWidth="1"/>
    <col min="5" max="5" width="10.28515625" customWidth="1"/>
    <col min="8" max="8" width="11" customWidth="1"/>
    <col min="11" max="11" width="14.140625" customWidth="1"/>
    <col min="12" max="12" width="0.7109375" customWidth="1"/>
    <col min="13" max="13" width="11.7109375" customWidth="1"/>
    <col min="14" max="14" width="11.28515625" customWidth="1"/>
  </cols>
  <sheetData>
    <row r="1" spans="1:15" ht="24" thickBot="1" x14ac:dyDescent="0.4">
      <c r="A1" s="2" t="s">
        <v>110</v>
      </c>
    </row>
    <row r="2" spans="1:15" ht="28.5" customHeight="1" thickBot="1" x14ac:dyDescent="0.3">
      <c r="A2" s="582" t="s">
        <v>3</v>
      </c>
      <c r="B2" s="583"/>
      <c r="C2" s="577"/>
      <c r="D2" s="577"/>
      <c r="E2" s="577"/>
      <c r="F2" s="577"/>
      <c r="G2" s="3" t="s">
        <v>0</v>
      </c>
      <c r="H2" s="576"/>
      <c r="I2" s="577"/>
      <c r="J2" s="577"/>
      <c r="K2" s="3" t="s">
        <v>1</v>
      </c>
      <c r="L2" s="577"/>
      <c r="M2" s="577"/>
      <c r="N2" s="578"/>
    </row>
    <row r="3" spans="1:15" ht="3.75" customHeight="1" thickBot="1" x14ac:dyDescent="0.3">
      <c r="A3" s="579"/>
      <c r="B3" s="580"/>
      <c r="C3" s="580"/>
      <c r="D3" s="580"/>
      <c r="E3" s="580"/>
      <c r="F3" s="580"/>
      <c r="G3" s="580"/>
      <c r="H3" s="580"/>
      <c r="I3" s="580"/>
      <c r="J3" s="580"/>
      <c r="K3" s="580"/>
      <c r="L3" s="580"/>
      <c r="M3" s="580"/>
      <c r="N3" s="581"/>
    </row>
    <row r="4" spans="1:15" ht="55.5" customHeight="1" x14ac:dyDescent="0.25">
      <c r="A4" s="26" t="s">
        <v>41</v>
      </c>
      <c r="B4" s="5" t="s">
        <v>114</v>
      </c>
      <c r="C4" s="5" t="s">
        <v>115</v>
      </c>
      <c r="D4" s="27" t="s">
        <v>116</v>
      </c>
      <c r="E4" s="48" t="s">
        <v>130</v>
      </c>
      <c r="F4" s="49" t="s">
        <v>131</v>
      </c>
      <c r="G4" s="50" t="s">
        <v>132</v>
      </c>
      <c r="H4" s="50" t="s">
        <v>133</v>
      </c>
      <c r="I4" s="50" t="s">
        <v>134</v>
      </c>
      <c r="J4" s="51" t="s">
        <v>135</v>
      </c>
      <c r="K4" s="48" t="s">
        <v>149</v>
      </c>
      <c r="L4" s="6"/>
      <c r="M4" s="52" t="s">
        <v>150</v>
      </c>
      <c r="N4" s="53" t="s">
        <v>148</v>
      </c>
      <c r="O4" s="558" t="s">
        <v>155</v>
      </c>
    </row>
    <row r="5" spans="1:15" x14ac:dyDescent="0.25">
      <c r="A5" s="289"/>
      <c r="B5" s="290"/>
      <c r="C5" s="290"/>
      <c r="D5" s="291"/>
      <c r="E5" s="374" t="str">
        <f>IF(B5="","",IF(K5="","",RANK(K5,$K$5:$K$104,0)))</f>
        <v/>
      </c>
      <c r="F5" s="34" t="str">
        <f>'Aerial Rescue'!AB7</f>
        <v/>
      </c>
      <c r="G5" s="28" t="str">
        <f>'Belayed Speed Climb'!O7</f>
        <v/>
      </c>
      <c r="H5" s="28" t="str">
        <f>'Secured Footlock'!Y6</f>
        <v/>
      </c>
      <c r="I5" s="380" t="str">
        <f>Throwline!R6</f>
        <v/>
      </c>
      <c r="J5" s="372" t="str">
        <f>'Work Climb'!AE8</f>
        <v/>
      </c>
      <c r="K5" s="370" t="str">
        <f>IF(B5="","",IF(SUM(F5:J5)=0,"",SUM(F5:J5)))</f>
        <v/>
      </c>
      <c r="L5" s="16"/>
      <c r="M5" s="31" t="str">
        <f>'Belayed Speed Climb'!N7</f>
        <v/>
      </c>
      <c r="N5" s="373" t="str">
        <f>'Secured Footlock'!X6</f>
        <v/>
      </c>
      <c r="O5" s="557"/>
    </row>
    <row r="6" spans="1:15" x14ac:dyDescent="0.25">
      <c r="A6" s="292"/>
      <c r="B6" s="293"/>
      <c r="C6" s="293"/>
      <c r="D6" s="294"/>
      <c r="E6" s="378" t="str">
        <f>IF(B6="","",IF(K6="","",RANK(K6,$K$5:$K$104,0)))</f>
        <v/>
      </c>
      <c r="F6" s="40" t="str">
        <f>'Aerial Rescue'!AB12</f>
        <v/>
      </c>
      <c r="G6" s="41" t="str">
        <f>'Belayed Speed Climb'!O12</f>
        <v/>
      </c>
      <c r="H6" s="41" t="str">
        <f>'Secured Footlock'!Y11</f>
        <v/>
      </c>
      <c r="I6" s="381" t="str">
        <f>Throwline!R7</f>
        <v/>
      </c>
      <c r="J6" s="371" t="str">
        <f>'Work Climb'!AE13</f>
        <v/>
      </c>
      <c r="K6" s="368" t="str">
        <f t="shared" ref="K6:K69" si="0">IF(B6="","",IF(SUM(F6:J6)=0,"",SUM(F6:J6)))</f>
        <v/>
      </c>
      <c r="L6" s="16"/>
      <c r="M6" s="32" t="str">
        <f>'Belayed Speed Climb'!N12</f>
        <v/>
      </c>
      <c r="N6" s="376" t="str">
        <f>'Secured Footlock'!X11</f>
        <v/>
      </c>
      <c r="O6" s="557"/>
    </row>
    <row r="7" spans="1:15" x14ac:dyDescent="0.25">
      <c r="A7" s="289"/>
      <c r="B7" s="290"/>
      <c r="C7" s="290"/>
      <c r="D7" s="291"/>
      <c r="E7" s="375" t="str">
        <f t="shared" ref="E7:E70" si="1">IF(B7="","",IF(K7="","",RANK(K7,$K$5:$K$104,0)))</f>
        <v/>
      </c>
      <c r="F7" s="34" t="str">
        <f>'Aerial Rescue'!AB17</f>
        <v/>
      </c>
      <c r="G7" s="28" t="str">
        <f>'Belayed Speed Climb'!O17</f>
        <v/>
      </c>
      <c r="H7" s="28" t="str">
        <f>'Secured Footlock'!Y16</f>
        <v/>
      </c>
      <c r="I7" s="380" t="str">
        <f>Throwline!R8</f>
        <v/>
      </c>
      <c r="J7" s="372" t="str">
        <f>'Work Climb'!AE18</f>
        <v/>
      </c>
      <c r="K7" s="370" t="str">
        <f t="shared" si="0"/>
        <v/>
      </c>
      <c r="L7" s="16"/>
      <c r="M7" s="31" t="str">
        <f>'Belayed Speed Climb'!N17</f>
        <v/>
      </c>
      <c r="N7" s="373" t="str">
        <f>'Secured Footlock'!X16</f>
        <v/>
      </c>
      <c r="O7" s="557"/>
    </row>
    <row r="8" spans="1:15" x14ac:dyDescent="0.25">
      <c r="A8" s="292"/>
      <c r="B8" s="293"/>
      <c r="C8" s="293"/>
      <c r="D8" s="294"/>
      <c r="E8" s="378" t="str">
        <f t="shared" si="1"/>
        <v/>
      </c>
      <c r="F8" s="40" t="str">
        <f>'Aerial Rescue'!AB22</f>
        <v/>
      </c>
      <c r="G8" s="41" t="str">
        <f>'Belayed Speed Climb'!O22</f>
        <v/>
      </c>
      <c r="H8" s="41" t="str">
        <f>'Secured Footlock'!Y21</f>
        <v/>
      </c>
      <c r="I8" s="381" t="str">
        <f>Throwline!R9</f>
        <v/>
      </c>
      <c r="J8" s="371" t="str">
        <f>'Work Climb'!AE23</f>
        <v/>
      </c>
      <c r="K8" s="368" t="str">
        <f t="shared" si="0"/>
        <v/>
      </c>
      <c r="L8" s="16"/>
      <c r="M8" s="32" t="str">
        <f>'Belayed Speed Climb'!N22</f>
        <v/>
      </c>
      <c r="N8" s="376" t="str">
        <f>'Secured Footlock'!X21</f>
        <v/>
      </c>
      <c r="O8" s="557"/>
    </row>
    <row r="9" spans="1:15" x14ac:dyDescent="0.25">
      <c r="A9" s="289"/>
      <c r="B9" s="290"/>
      <c r="C9" s="290"/>
      <c r="D9" s="291"/>
      <c r="E9" s="375" t="str">
        <f t="shared" si="1"/>
        <v/>
      </c>
      <c r="F9" s="34" t="str">
        <f>'Aerial Rescue'!AB27</f>
        <v/>
      </c>
      <c r="G9" s="28" t="str">
        <f>'Belayed Speed Climb'!O27</f>
        <v/>
      </c>
      <c r="H9" s="28" t="str">
        <f>'Secured Footlock'!Y26</f>
        <v/>
      </c>
      <c r="I9" s="380" t="str">
        <f>Throwline!R10</f>
        <v/>
      </c>
      <c r="J9" s="372" t="str">
        <f>'Work Climb'!AE28</f>
        <v/>
      </c>
      <c r="K9" s="370" t="str">
        <f t="shared" si="0"/>
        <v/>
      </c>
      <c r="L9" s="16"/>
      <c r="M9" s="31" t="str">
        <f>'Belayed Speed Climb'!N27</f>
        <v/>
      </c>
      <c r="N9" s="373" t="str">
        <f>'Secured Footlock'!X26</f>
        <v/>
      </c>
      <c r="O9" s="557"/>
    </row>
    <row r="10" spans="1:15" x14ac:dyDescent="0.25">
      <c r="A10" s="292"/>
      <c r="B10" s="293"/>
      <c r="C10" s="293"/>
      <c r="D10" s="294"/>
      <c r="E10" s="378" t="str">
        <f t="shared" si="1"/>
        <v/>
      </c>
      <c r="F10" s="40" t="str">
        <f>'Aerial Rescue'!AB32</f>
        <v/>
      </c>
      <c r="G10" s="41" t="str">
        <f>'Belayed Speed Climb'!O32</f>
        <v/>
      </c>
      <c r="H10" s="41" t="str">
        <f>'Secured Footlock'!Y31</f>
        <v/>
      </c>
      <c r="I10" s="381" t="str">
        <f>Throwline!R11</f>
        <v/>
      </c>
      <c r="J10" s="371" t="str">
        <f>'Work Climb'!AE33</f>
        <v/>
      </c>
      <c r="K10" s="368" t="str">
        <f t="shared" si="0"/>
        <v/>
      </c>
      <c r="L10" s="16"/>
      <c r="M10" s="32" t="str">
        <f>'Belayed Speed Climb'!N32</f>
        <v/>
      </c>
      <c r="N10" s="376" t="str">
        <f>'Secured Footlock'!X31</f>
        <v/>
      </c>
      <c r="O10" s="557"/>
    </row>
    <row r="11" spans="1:15" x14ac:dyDescent="0.25">
      <c r="A11" s="289"/>
      <c r="B11" s="290"/>
      <c r="C11" s="290"/>
      <c r="D11" s="291"/>
      <c r="E11" s="375" t="str">
        <f t="shared" si="1"/>
        <v/>
      </c>
      <c r="F11" s="34" t="str">
        <f>'Aerial Rescue'!AB37</f>
        <v/>
      </c>
      <c r="G11" s="28" t="str">
        <f>'Belayed Speed Climb'!O37</f>
        <v/>
      </c>
      <c r="H11" s="28" t="str">
        <f>'Secured Footlock'!Y36</f>
        <v/>
      </c>
      <c r="I11" s="380" t="str">
        <f>Throwline!R12</f>
        <v/>
      </c>
      <c r="J11" s="372" t="str">
        <f>'Work Climb'!AE38</f>
        <v/>
      </c>
      <c r="K11" s="370" t="str">
        <f t="shared" si="0"/>
        <v/>
      </c>
      <c r="L11" s="16"/>
      <c r="M11" s="31" t="str">
        <f>'Belayed Speed Climb'!N37</f>
        <v/>
      </c>
      <c r="N11" s="373" t="str">
        <f>'Secured Footlock'!X36</f>
        <v/>
      </c>
      <c r="O11" s="557"/>
    </row>
    <row r="12" spans="1:15" x14ac:dyDescent="0.25">
      <c r="A12" s="292"/>
      <c r="B12" s="293"/>
      <c r="C12" s="293"/>
      <c r="D12" s="294"/>
      <c r="E12" s="378" t="str">
        <f t="shared" si="1"/>
        <v/>
      </c>
      <c r="F12" s="40" t="str">
        <f>'Aerial Rescue'!AB42</f>
        <v/>
      </c>
      <c r="G12" s="41" t="str">
        <f>'Belayed Speed Climb'!O42</f>
        <v/>
      </c>
      <c r="H12" s="41" t="str">
        <f>'Secured Footlock'!Y41</f>
        <v/>
      </c>
      <c r="I12" s="381" t="str">
        <f>Throwline!R13</f>
        <v/>
      </c>
      <c r="J12" s="371" t="str">
        <f>'Work Climb'!AE43</f>
        <v/>
      </c>
      <c r="K12" s="368" t="str">
        <f t="shared" si="0"/>
        <v/>
      </c>
      <c r="L12" s="16"/>
      <c r="M12" s="32" t="str">
        <f>'Belayed Speed Climb'!N42</f>
        <v/>
      </c>
      <c r="N12" s="376" t="str">
        <f>'Secured Footlock'!X41</f>
        <v/>
      </c>
      <c r="O12" s="557"/>
    </row>
    <row r="13" spans="1:15" x14ac:dyDescent="0.25">
      <c r="A13" s="289"/>
      <c r="B13" s="290"/>
      <c r="C13" s="290"/>
      <c r="D13" s="291"/>
      <c r="E13" s="375" t="str">
        <f t="shared" si="1"/>
        <v/>
      </c>
      <c r="F13" s="34" t="str">
        <f>'Aerial Rescue'!AB47</f>
        <v/>
      </c>
      <c r="G13" s="28" t="str">
        <f>'Belayed Speed Climb'!O47</f>
        <v/>
      </c>
      <c r="H13" s="28" t="str">
        <f>'Secured Footlock'!Y46</f>
        <v/>
      </c>
      <c r="I13" s="380" t="str">
        <f>Throwline!R14</f>
        <v/>
      </c>
      <c r="J13" s="372" t="str">
        <f>'Work Climb'!AE48</f>
        <v/>
      </c>
      <c r="K13" s="370" t="str">
        <f t="shared" si="0"/>
        <v/>
      </c>
      <c r="L13" s="16"/>
      <c r="M13" s="31" t="str">
        <f>'Belayed Speed Climb'!N47</f>
        <v/>
      </c>
      <c r="N13" s="373" t="str">
        <f>'Secured Footlock'!X46</f>
        <v/>
      </c>
      <c r="O13" s="557"/>
    </row>
    <row r="14" spans="1:15" x14ac:dyDescent="0.25">
      <c r="A14" s="292"/>
      <c r="B14" s="293"/>
      <c r="C14" s="293"/>
      <c r="D14" s="294"/>
      <c r="E14" s="378" t="str">
        <f t="shared" si="1"/>
        <v/>
      </c>
      <c r="F14" s="40" t="str">
        <f>'Aerial Rescue'!AB52</f>
        <v/>
      </c>
      <c r="G14" s="41" t="str">
        <f>'Belayed Speed Climb'!O52</f>
        <v/>
      </c>
      <c r="H14" s="41" t="str">
        <f>'Secured Footlock'!Y51</f>
        <v/>
      </c>
      <c r="I14" s="381" t="str">
        <f>Throwline!R15</f>
        <v/>
      </c>
      <c r="J14" s="371" t="str">
        <f>'Work Climb'!AE53</f>
        <v/>
      </c>
      <c r="K14" s="368" t="str">
        <f t="shared" si="0"/>
        <v/>
      </c>
      <c r="L14" s="16"/>
      <c r="M14" s="32" t="str">
        <f>'Belayed Speed Climb'!N52</f>
        <v/>
      </c>
      <c r="N14" s="376" t="str">
        <f>'Secured Footlock'!X51</f>
        <v/>
      </c>
      <c r="O14" s="557"/>
    </row>
    <row r="15" spans="1:15" x14ac:dyDescent="0.25">
      <c r="A15" s="289"/>
      <c r="B15" s="290"/>
      <c r="C15" s="290"/>
      <c r="D15" s="291"/>
      <c r="E15" s="375" t="str">
        <f t="shared" si="1"/>
        <v/>
      </c>
      <c r="F15" s="34" t="str">
        <f>'Aerial Rescue'!AB57</f>
        <v/>
      </c>
      <c r="G15" s="28" t="str">
        <f>'Belayed Speed Climb'!O57</f>
        <v/>
      </c>
      <c r="H15" s="28" t="str">
        <f>'Secured Footlock'!Y56</f>
        <v/>
      </c>
      <c r="I15" s="380" t="str">
        <f>Throwline!R16</f>
        <v/>
      </c>
      <c r="J15" s="372" t="str">
        <f>'Work Climb'!AE58</f>
        <v/>
      </c>
      <c r="K15" s="370" t="str">
        <f t="shared" si="0"/>
        <v/>
      </c>
      <c r="L15" s="16"/>
      <c r="M15" s="31" t="str">
        <f>'Belayed Speed Climb'!N57</f>
        <v/>
      </c>
      <c r="N15" s="373" t="str">
        <f>'Secured Footlock'!X56</f>
        <v/>
      </c>
      <c r="O15" s="557"/>
    </row>
    <row r="16" spans="1:15" x14ac:dyDescent="0.25">
      <c r="A16" s="292"/>
      <c r="B16" s="293"/>
      <c r="C16" s="293"/>
      <c r="D16" s="294"/>
      <c r="E16" s="378" t="str">
        <f t="shared" si="1"/>
        <v/>
      </c>
      <c r="F16" s="40" t="str">
        <f>'Aerial Rescue'!AB62</f>
        <v/>
      </c>
      <c r="G16" s="41" t="str">
        <f>'Belayed Speed Climb'!O62</f>
        <v/>
      </c>
      <c r="H16" s="41" t="str">
        <f>'Secured Footlock'!Y61</f>
        <v/>
      </c>
      <c r="I16" s="381" t="str">
        <f>Throwline!R17</f>
        <v/>
      </c>
      <c r="J16" s="371" t="str">
        <f>'Work Climb'!AE63</f>
        <v/>
      </c>
      <c r="K16" s="368" t="str">
        <f t="shared" si="0"/>
        <v/>
      </c>
      <c r="L16" s="16"/>
      <c r="M16" s="32" t="str">
        <f>'Belayed Speed Climb'!N62</f>
        <v/>
      </c>
      <c r="N16" s="376" t="str">
        <f>'Secured Footlock'!X61</f>
        <v/>
      </c>
      <c r="O16" s="557"/>
    </row>
    <row r="17" spans="1:15" x14ac:dyDescent="0.25">
      <c r="A17" s="289"/>
      <c r="B17" s="290"/>
      <c r="C17" s="290"/>
      <c r="D17" s="291"/>
      <c r="E17" s="375" t="str">
        <f t="shared" si="1"/>
        <v/>
      </c>
      <c r="F17" s="34" t="str">
        <f>'Aerial Rescue'!AB67</f>
        <v/>
      </c>
      <c r="G17" s="28" t="str">
        <f>'Belayed Speed Climb'!O67</f>
        <v/>
      </c>
      <c r="H17" s="28" t="str">
        <f>'Secured Footlock'!Y66</f>
        <v/>
      </c>
      <c r="I17" s="380" t="str">
        <f>Throwline!R18</f>
        <v/>
      </c>
      <c r="J17" s="372" t="str">
        <f>'Work Climb'!AE68</f>
        <v/>
      </c>
      <c r="K17" s="370" t="str">
        <f t="shared" si="0"/>
        <v/>
      </c>
      <c r="L17" s="16"/>
      <c r="M17" s="31" t="str">
        <f>'Belayed Speed Climb'!N67</f>
        <v/>
      </c>
      <c r="N17" s="373" t="str">
        <f>'Secured Footlock'!X66</f>
        <v/>
      </c>
      <c r="O17" s="557"/>
    </row>
    <row r="18" spans="1:15" x14ac:dyDescent="0.25">
      <c r="A18" s="292"/>
      <c r="B18" s="293"/>
      <c r="C18" s="293"/>
      <c r="D18" s="294"/>
      <c r="E18" s="378" t="str">
        <f t="shared" si="1"/>
        <v/>
      </c>
      <c r="F18" s="40" t="str">
        <f>'Aerial Rescue'!AB72</f>
        <v/>
      </c>
      <c r="G18" s="41" t="str">
        <f>'Belayed Speed Climb'!O72</f>
        <v/>
      </c>
      <c r="H18" s="41" t="str">
        <f>'Secured Footlock'!Y71</f>
        <v/>
      </c>
      <c r="I18" s="381" t="str">
        <f>Throwline!R19</f>
        <v/>
      </c>
      <c r="J18" s="371" t="str">
        <f>'Work Climb'!AE73</f>
        <v/>
      </c>
      <c r="K18" s="368" t="str">
        <f t="shared" si="0"/>
        <v/>
      </c>
      <c r="L18" s="16"/>
      <c r="M18" s="32" t="str">
        <f>'Belayed Speed Climb'!N72</f>
        <v/>
      </c>
      <c r="N18" s="376" t="str">
        <f>'Secured Footlock'!X71</f>
        <v/>
      </c>
      <c r="O18" s="557"/>
    </row>
    <row r="19" spans="1:15" x14ac:dyDescent="0.25">
      <c r="A19" s="289"/>
      <c r="B19" s="290"/>
      <c r="C19" s="290"/>
      <c r="D19" s="291"/>
      <c r="E19" s="375" t="str">
        <f t="shared" si="1"/>
        <v/>
      </c>
      <c r="F19" s="34" t="str">
        <f>'Aerial Rescue'!AB77</f>
        <v/>
      </c>
      <c r="G19" s="28" t="str">
        <f>'Belayed Speed Climb'!O77</f>
        <v/>
      </c>
      <c r="H19" s="28" t="str">
        <f>'Secured Footlock'!Y76</f>
        <v/>
      </c>
      <c r="I19" s="380" t="str">
        <f>Throwline!R20</f>
        <v/>
      </c>
      <c r="J19" s="372" t="str">
        <f>'Work Climb'!AE78</f>
        <v/>
      </c>
      <c r="K19" s="370" t="str">
        <f t="shared" si="0"/>
        <v/>
      </c>
      <c r="L19" s="16"/>
      <c r="M19" s="31" t="str">
        <f>'Belayed Speed Climb'!N77</f>
        <v/>
      </c>
      <c r="N19" s="373" t="str">
        <f>'Secured Footlock'!X76</f>
        <v/>
      </c>
      <c r="O19" s="557"/>
    </row>
    <row r="20" spans="1:15" x14ac:dyDescent="0.25">
      <c r="A20" s="292"/>
      <c r="B20" s="293"/>
      <c r="C20" s="293"/>
      <c r="D20" s="294"/>
      <c r="E20" s="378" t="str">
        <f t="shared" si="1"/>
        <v/>
      </c>
      <c r="F20" s="40" t="str">
        <f>'Aerial Rescue'!AB82</f>
        <v/>
      </c>
      <c r="G20" s="41" t="str">
        <f>'Belayed Speed Climb'!O82</f>
        <v/>
      </c>
      <c r="H20" s="41" t="str">
        <f>'Secured Footlock'!Y81</f>
        <v/>
      </c>
      <c r="I20" s="381" t="str">
        <f>Throwline!R21</f>
        <v/>
      </c>
      <c r="J20" s="371" t="str">
        <f>'Work Climb'!AE83</f>
        <v/>
      </c>
      <c r="K20" s="368" t="str">
        <f t="shared" si="0"/>
        <v/>
      </c>
      <c r="L20" s="16"/>
      <c r="M20" s="32" t="str">
        <f>'Belayed Speed Climb'!N82</f>
        <v/>
      </c>
      <c r="N20" s="376" t="str">
        <f>'Secured Footlock'!X81</f>
        <v/>
      </c>
      <c r="O20" s="557"/>
    </row>
    <row r="21" spans="1:15" x14ac:dyDescent="0.25">
      <c r="A21" s="289"/>
      <c r="B21" s="290"/>
      <c r="C21" s="290"/>
      <c r="D21" s="291"/>
      <c r="E21" s="375" t="str">
        <f t="shared" si="1"/>
        <v/>
      </c>
      <c r="F21" s="34" t="str">
        <f>'Aerial Rescue'!AB87</f>
        <v/>
      </c>
      <c r="G21" s="28" t="str">
        <f>'Belayed Speed Climb'!O87</f>
        <v/>
      </c>
      <c r="H21" s="28" t="str">
        <f>'Secured Footlock'!Y86</f>
        <v/>
      </c>
      <c r="I21" s="380" t="str">
        <f>Throwline!R22</f>
        <v/>
      </c>
      <c r="J21" s="372" t="str">
        <f>'Work Climb'!AE88</f>
        <v/>
      </c>
      <c r="K21" s="370" t="str">
        <f t="shared" si="0"/>
        <v/>
      </c>
      <c r="L21" s="16"/>
      <c r="M21" s="31" t="str">
        <f>'Belayed Speed Climb'!N87</f>
        <v/>
      </c>
      <c r="N21" s="373" t="str">
        <f>'Secured Footlock'!X86</f>
        <v/>
      </c>
      <c r="O21" s="557"/>
    </row>
    <row r="22" spans="1:15" x14ac:dyDescent="0.25">
      <c r="A22" s="292"/>
      <c r="B22" s="293"/>
      <c r="C22" s="293"/>
      <c r="D22" s="294"/>
      <c r="E22" s="378" t="str">
        <f t="shared" si="1"/>
        <v/>
      </c>
      <c r="F22" s="40" t="str">
        <f>'Aerial Rescue'!AB92</f>
        <v/>
      </c>
      <c r="G22" s="41" t="str">
        <f>'Belayed Speed Climb'!O92</f>
        <v/>
      </c>
      <c r="H22" s="41" t="str">
        <f>'Secured Footlock'!Y91</f>
        <v/>
      </c>
      <c r="I22" s="381" t="str">
        <f>Throwline!R23</f>
        <v/>
      </c>
      <c r="J22" s="371" t="str">
        <f>'Work Climb'!AE93</f>
        <v/>
      </c>
      <c r="K22" s="368" t="str">
        <f t="shared" si="0"/>
        <v/>
      </c>
      <c r="L22" s="16"/>
      <c r="M22" s="32" t="str">
        <f>'Belayed Speed Climb'!N92</f>
        <v/>
      </c>
      <c r="N22" s="376" t="str">
        <f>'Secured Footlock'!X91</f>
        <v/>
      </c>
      <c r="O22" s="557"/>
    </row>
    <row r="23" spans="1:15" x14ac:dyDescent="0.25">
      <c r="A23" s="289"/>
      <c r="B23" s="290"/>
      <c r="C23" s="290"/>
      <c r="D23" s="291"/>
      <c r="E23" s="375" t="str">
        <f t="shared" si="1"/>
        <v/>
      </c>
      <c r="F23" s="34" t="str">
        <f>'Aerial Rescue'!AB97</f>
        <v/>
      </c>
      <c r="G23" s="28" t="str">
        <f>'Belayed Speed Climb'!O97</f>
        <v/>
      </c>
      <c r="H23" s="28" t="str">
        <f>'Secured Footlock'!Y96</f>
        <v/>
      </c>
      <c r="I23" s="380" t="str">
        <f>Throwline!R24</f>
        <v/>
      </c>
      <c r="J23" s="372" t="str">
        <f>'Work Climb'!AE98</f>
        <v/>
      </c>
      <c r="K23" s="370" t="str">
        <f t="shared" si="0"/>
        <v/>
      </c>
      <c r="L23" s="16"/>
      <c r="M23" s="31" t="str">
        <f>'Belayed Speed Climb'!N97</f>
        <v/>
      </c>
      <c r="N23" s="373" t="str">
        <f>'Secured Footlock'!X96</f>
        <v/>
      </c>
      <c r="O23" s="557"/>
    </row>
    <row r="24" spans="1:15" x14ac:dyDescent="0.25">
      <c r="A24" s="292"/>
      <c r="B24" s="293"/>
      <c r="C24" s="293"/>
      <c r="D24" s="294"/>
      <c r="E24" s="378" t="str">
        <f t="shared" si="1"/>
        <v/>
      </c>
      <c r="F24" s="40" t="str">
        <f>'Aerial Rescue'!AB102</f>
        <v/>
      </c>
      <c r="G24" s="41" t="str">
        <f>'Belayed Speed Climb'!O102</f>
        <v/>
      </c>
      <c r="H24" s="41" t="str">
        <f>'Secured Footlock'!Y101</f>
        <v/>
      </c>
      <c r="I24" s="381" t="str">
        <f>Throwline!R25</f>
        <v/>
      </c>
      <c r="J24" s="371" t="str">
        <f>'Work Climb'!AE103</f>
        <v/>
      </c>
      <c r="K24" s="368" t="str">
        <f t="shared" si="0"/>
        <v/>
      </c>
      <c r="L24" s="16"/>
      <c r="M24" s="32" t="str">
        <f>'Belayed Speed Climb'!N102</f>
        <v/>
      </c>
      <c r="N24" s="376" t="str">
        <f>'Secured Footlock'!X101</f>
        <v/>
      </c>
      <c r="O24" s="557"/>
    </row>
    <row r="25" spans="1:15" x14ac:dyDescent="0.25">
      <c r="A25" s="289"/>
      <c r="B25" s="290"/>
      <c r="C25" s="290"/>
      <c r="D25" s="291"/>
      <c r="E25" s="375" t="str">
        <f t="shared" si="1"/>
        <v/>
      </c>
      <c r="F25" s="34" t="str">
        <f>'Aerial Rescue'!AB107</f>
        <v/>
      </c>
      <c r="G25" s="28" t="str">
        <f>'Belayed Speed Climb'!O107</f>
        <v/>
      </c>
      <c r="H25" s="28" t="str">
        <f>'Secured Footlock'!Y106</f>
        <v/>
      </c>
      <c r="I25" s="380" t="str">
        <f>Throwline!R26</f>
        <v/>
      </c>
      <c r="J25" s="372" t="str">
        <f>'Work Climb'!AE108</f>
        <v/>
      </c>
      <c r="K25" s="370" t="str">
        <f t="shared" si="0"/>
        <v/>
      </c>
      <c r="L25" s="16"/>
      <c r="M25" s="31" t="str">
        <f>'Belayed Speed Climb'!N107</f>
        <v/>
      </c>
      <c r="N25" s="373" t="str">
        <f>'Secured Footlock'!X106</f>
        <v/>
      </c>
      <c r="O25" s="557"/>
    </row>
    <row r="26" spans="1:15" x14ac:dyDescent="0.25">
      <c r="A26" s="292"/>
      <c r="B26" s="293"/>
      <c r="C26" s="293"/>
      <c r="D26" s="294"/>
      <c r="E26" s="378" t="str">
        <f t="shared" si="1"/>
        <v/>
      </c>
      <c r="F26" s="40" t="str">
        <f>'Aerial Rescue'!AB112</f>
        <v/>
      </c>
      <c r="G26" s="41" t="str">
        <f>'Belayed Speed Climb'!O112</f>
        <v/>
      </c>
      <c r="H26" s="41" t="str">
        <f>'Secured Footlock'!Y111</f>
        <v/>
      </c>
      <c r="I26" s="381" t="str">
        <f>Throwline!R27</f>
        <v/>
      </c>
      <c r="J26" s="371" t="str">
        <f>'Work Climb'!AE113</f>
        <v/>
      </c>
      <c r="K26" s="368" t="str">
        <f t="shared" si="0"/>
        <v/>
      </c>
      <c r="L26" s="16"/>
      <c r="M26" s="32" t="str">
        <f>'Belayed Speed Climb'!N112</f>
        <v/>
      </c>
      <c r="N26" s="376" t="str">
        <f>'Secured Footlock'!X111</f>
        <v/>
      </c>
      <c r="O26" s="557"/>
    </row>
    <row r="27" spans="1:15" x14ac:dyDescent="0.25">
      <c r="A27" s="289"/>
      <c r="B27" s="290"/>
      <c r="C27" s="290"/>
      <c r="D27" s="291"/>
      <c r="E27" s="375" t="str">
        <f t="shared" si="1"/>
        <v/>
      </c>
      <c r="F27" s="34" t="str">
        <f>'Aerial Rescue'!AB117</f>
        <v/>
      </c>
      <c r="G27" s="28" t="str">
        <f>'Belayed Speed Climb'!O117</f>
        <v/>
      </c>
      <c r="H27" s="28" t="str">
        <f>'Secured Footlock'!Y116</f>
        <v/>
      </c>
      <c r="I27" s="380" t="str">
        <f>Throwline!R28</f>
        <v/>
      </c>
      <c r="J27" s="372" t="str">
        <f>'Work Climb'!AE118</f>
        <v/>
      </c>
      <c r="K27" s="370" t="str">
        <f t="shared" si="0"/>
        <v/>
      </c>
      <c r="L27" s="16"/>
      <c r="M27" s="31" t="str">
        <f>'Belayed Speed Climb'!N117</f>
        <v/>
      </c>
      <c r="N27" s="373" t="str">
        <f>'Secured Footlock'!X116</f>
        <v/>
      </c>
      <c r="O27" s="557"/>
    </row>
    <row r="28" spans="1:15" x14ac:dyDescent="0.25">
      <c r="A28" s="292"/>
      <c r="B28" s="293"/>
      <c r="C28" s="293"/>
      <c r="D28" s="294"/>
      <c r="E28" s="378" t="str">
        <f t="shared" si="1"/>
        <v/>
      </c>
      <c r="F28" s="40" t="str">
        <f>'Aerial Rescue'!AB122</f>
        <v/>
      </c>
      <c r="G28" s="41" t="str">
        <f>'Belayed Speed Climb'!O122</f>
        <v/>
      </c>
      <c r="H28" s="41" t="str">
        <f>'Secured Footlock'!Y121</f>
        <v/>
      </c>
      <c r="I28" s="381" t="str">
        <f>Throwline!R29</f>
        <v/>
      </c>
      <c r="J28" s="371" t="str">
        <f>'Work Climb'!AE123</f>
        <v/>
      </c>
      <c r="K28" s="368" t="str">
        <f t="shared" si="0"/>
        <v/>
      </c>
      <c r="L28" s="16"/>
      <c r="M28" s="32" t="str">
        <f>'Belayed Speed Climb'!N122</f>
        <v/>
      </c>
      <c r="N28" s="376" t="str">
        <f>'Secured Footlock'!X121</f>
        <v/>
      </c>
      <c r="O28" s="557"/>
    </row>
    <row r="29" spans="1:15" x14ac:dyDescent="0.25">
      <c r="A29" s="289"/>
      <c r="B29" s="290"/>
      <c r="C29" s="290"/>
      <c r="D29" s="290"/>
      <c r="E29" s="375" t="str">
        <f t="shared" si="1"/>
        <v/>
      </c>
      <c r="F29" s="28" t="str">
        <f>'Aerial Rescue'!AB127</f>
        <v/>
      </c>
      <c r="G29" s="28" t="str">
        <f>'Belayed Speed Climb'!O127</f>
        <v/>
      </c>
      <c r="H29" s="28" t="str">
        <f>'Secured Footlock'!Y126</f>
        <v/>
      </c>
      <c r="I29" s="380" t="str">
        <f>Throwline!R30</f>
        <v/>
      </c>
      <c r="J29" s="28" t="str">
        <f>'Work Climb'!AE128</f>
        <v/>
      </c>
      <c r="K29" s="370" t="str">
        <f t="shared" si="0"/>
        <v/>
      </c>
      <c r="L29" s="16"/>
      <c r="M29" s="31" t="str">
        <f>'Belayed Speed Climb'!N127</f>
        <v/>
      </c>
      <c r="N29" s="373" t="str">
        <f>'Secured Footlock'!X126</f>
        <v/>
      </c>
      <c r="O29" s="557"/>
    </row>
    <row r="30" spans="1:15" x14ac:dyDescent="0.25">
      <c r="A30" s="292"/>
      <c r="B30" s="293"/>
      <c r="C30" s="293"/>
      <c r="D30" s="293"/>
      <c r="E30" s="378" t="str">
        <f t="shared" si="1"/>
        <v/>
      </c>
      <c r="F30" s="41" t="str">
        <f>'Aerial Rescue'!AB132</f>
        <v/>
      </c>
      <c r="G30" s="41" t="str">
        <f>'Belayed Speed Climb'!O132</f>
        <v/>
      </c>
      <c r="H30" s="41" t="str">
        <f>'Secured Footlock'!Y131</f>
        <v/>
      </c>
      <c r="I30" s="381" t="str">
        <f>Throwline!R31</f>
        <v/>
      </c>
      <c r="J30" s="41" t="str">
        <f>'Work Climb'!AE133</f>
        <v/>
      </c>
      <c r="K30" s="368" t="str">
        <f t="shared" si="0"/>
        <v/>
      </c>
      <c r="L30" s="16"/>
      <c r="M30" s="32" t="str">
        <f>'Belayed Speed Climb'!N132</f>
        <v/>
      </c>
      <c r="N30" s="376" t="str">
        <f>'Secured Footlock'!X131</f>
        <v/>
      </c>
      <c r="O30" s="557"/>
    </row>
    <row r="31" spans="1:15" x14ac:dyDescent="0.25">
      <c r="A31" s="289"/>
      <c r="B31" s="290"/>
      <c r="C31" s="290"/>
      <c r="D31" s="290"/>
      <c r="E31" s="375" t="str">
        <f t="shared" si="1"/>
        <v/>
      </c>
      <c r="F31" s="28" t="str">
        <f>'Aerial Rescue'!AB137</f>
        <v/>
      </c>
      <c r="G31" s="28" t="str">
        <f>'Belayed Speed Climb'!O137</f>
        <v/>
      </c>
      <c r="H31" s="28" t="str">
        <f>'Secured Footlock'!Y136</f>
        <v/>
      </c>
      <c r="I31" s="380" t="str">
        <f>Throwline!R32</f>
        <v/>
      </c>
      <c r="J31" s="28" t="str">
        <f>'Work Climb'!AE138</f>
        <v/>
      </c>
      <c r="K31" s="370" t="str">
        <f t="shared" si="0"/>
        <v/>
      </c>
      <c r="L31" s="367"/>
      <c r="M31" s="31" t="str">
        <f>'Belayed Speed Climb'!N137</f>
        <v/>
      </c>
      <c r="N31" s="373" t="str">
        <f>'Secured Footlock'!X136</f>
        <v/>
      </c>
      <c r="O31" s="557"/>
    </row>
    <row r="32" spans="1:15" x14ac:dyDescent="0.25">
      <c r="A32" s="292"/>
      <c r="B32" s="293"/>
      <c r="C32" s="293"/>
      <c r="D32" s="293"/>
      <c r="E32" s="378" t="str">
        <f t="shared" si="1"/>
        <v/>
      </c>
      <c r="F32" s="41" t="str">
        <f>'Aerial Rescue'!AB142</f>
        <v/>
      </c>
      <c r="G32" s="41" t="str">
        <f>'Belayed Speed Climb'!O142</f>
        <v/>
      </c>
      <c r="H32" s="41" t="str">
        <f>'Secured Footlock'!Y141</f>
        <v/>
      </c>
      <c r="I32" s="381" t="str">
        <f>Throwline!R33</f>
        <v/>
      </c>
      <c r="J32" s="41" t="str">
        <f>'Work Climb'!AE143</f>
        <v/>
      </c>
      <c r="K32" s="368" t="str">
        <f t="shared" si="0"/>
        <v/>
      </c>
      <c r="L32" s="367"/>
      <c r="M32" s="32" t="str">
        <f>'Belayed Speed Climb'!N142</f>
        <v/>
      </c>
      <c r="N32" s="376" t="str">
        <f>'Secured Footlock'!X141</f>
        <v/>
      </c>
      <c r="O32" s="557"/>
    </row>
    <row r="33" spans="1:15" x14ac:dyDescent="0.25">
      <c r="A33" s="289"/>
      <c r="B33" s="290"/>
      <c r="C33" s="290"/>
      <c r="D33" s="290"/>
      <c r="E33" s="375" t="str">
        <f t="shared" si="1"/>
        <v/>
      </c>
      <c r="F33" s="28" t="str">
        <f>'Aerial Rescue'!AB147</f>
        <v/>
      </c>
      <c r="G33" s="28" t="str">
        <f>'Belayed Speed Climb'!O147</f>
        <v/>
      </c>
      <c r="H33" s="28" t="str">
        <f>'Secured Footlock'!Y146</f>
        <v/>
      </c>
      <c r="I33" s="380" t="str">
        <f>Throwline!R34</f>
        <v/>
      </c>
      <c r="J33" s="28" t="str">
        <f>'Work Climb'!AE148</f>
        <v/>
      </c>
      <c r="K33" s="370" t="str">
        <f t="shared" si="0"/>
        <v/>
      </c>
      <c r="L33" s="367"/>
      <c r="M33" s="31" t="str">
        <f>'Belayed Speed Climb'!N147</f>
        <v/>
      </c>
      <c r="N33" s="373" t="str">
        <f>'Secured Footlock'!X146</f>
        <v/>
      </c>
      <c r="O33" s="557"/>
    </row>
    <row r="34" spans="1:15" x14ac:dyDescent="0.25">
      <c r="A34" s="292"/>
      <c r="B34" s="293"/>
      <c r="C34" s="293"/>
      <c r="D34" s="293"/>
      <c r="E34" s="378" t="str">
        <f t="shared" si="1"/>
        <v/>
      </c>
      <c r="F34" s="41" t="str">
        <f>'Aerial Rescue'!AB152</f>
        <v/>
      </c>
      <c r="G34" s="41" t="str">
        <f>'Belayed Speed Climb'!O152</f>
        <v/>
      </c>
      <c r="H34" s="41" t="str">
        <f>'Secured Footlock'!Y151</f>
        <v/>
      </c>
      <c r="I34" s="381" t="str">
        <f>Throwline!R35</f>
        <v/>
      </c>
      <c r="J34" s="41" t="str">
        <f>'Work Climb'!AE153</f>
        <v/>
      </c>
      <c r="K34" s="368" t="str">
        <f t="shared" si="0"/>
        <v/>
      </c>
      <c r="L34" s="367"/>
      <c r="M34" s="32" t="str">
        <f>'Belayed Speed Climb'!N152</f>
        <v/>
      </c>
      <c r="N34" s="376" t="str">
        <f>'Secured Footlock'!X151</f>
        <v/>
      </c>
      <c r="O34" s="557"/>
    </row>
    <row r="35" spans="1:15" x14ac:dyDescent="0.25">
      <c r="A35" s="289"/>
      <c r="B35" s="290"/>
      <c r="C35" s="290"/>
      <c r="D35" s="290"/>
      <c r="E35" s="375" t="str">
        <f t="shared" si="1"/>
        <v/>
      </c>
      <c r="F35" s="28" t="str">
        <f>'Aerial Rescue'!AB157</f>
        <v/>
      </c>
      <c r="G35" s="28" t="str">
        <f>'Belayed Speed Climb'!O157</f>
        <v/>
      </c>
      <c r="H35" s="28" t="str">
        <f>'Secured Footlock'!Y156</f>
        <v/>
      </c>
      <c r="I35" s="380" t="str">
        <f>Throwline!R36</f>
        <v/>
      </c>
      <c r="J35" s="28" t="str">
        <f>'Work Climb'!AE158</f>
        <v/>
      </c>
      <c r="K35" s="370" t="str">
        <f t="shared" si="0"/>
        <v/>
      </c>
      <c r="L35" s="367"/>
      <c r="M35" s="31" t="str">
        <f>'Belayed Speed Climb'!N157</f>
        <v/>
      </c>
      <c r="N35" s="373" t="str">
        <f>'Secured Footlock'!X156</f>
        <v/>
      </c>
      <c r="O35" s="557"/>
    </row>
    <row r="36" spans="1:15" x14ac:dyDescent="0.25">
      <c r="A36" s="292"/>
      <c r="B36" s="293"/>
      <c r="C36" s="293"/>
      <c r="D36" s="293"/>
      <c r="E36" s="378" t="str">
        <f t="shared" si="1"/>
        <v/>
      </c>
      <c r="F36" s="41" t="str">
        <f>'Aerial Rescue'!AB162</f>
        <v/>
      </c>
      <c r="G36" s="41" t="str">
        <f>'Belayed Speed Climb'!O162</f>
        <v/>
      </c>
      <c r="H36" s="41" t="str">
        <f>'Secured Footlock'!Y161</f>
        <v/>
      </c>
      <c r="I36" s="381" t="str">
        <f>Throwline!R37</f>
        <v/>
      </c>
      <c r="J36" s="41" t="str">
        <f>'Work Climb'!AE163</f>
        <v/>
      </c>
      <c r="K36" s="368" t="str">
        <f t="shared" si="0"/>
        <v/>
      </c>
      <c r="L36" s="367"/>
      <c r="M36" s="32" t="str">
        <f>'Belayed Speed Climb'!N162</f>
        <v/>
      </c>
      <c r="N36" s="376" t="str">
        <f>'Secured Footlock'!X161</f>
        <v/>
      </c>
      <c r="O36" s="557"/>
    </row>
    <row r="37" spans="1:15" x14ac:dyDescent="0.25">
      <c r="A37" s="289"/>
      <c r="B37" s="290"/>
      <c r="C37" s="290"/>
      <c r="D37" s="290"/>
      <c r="E37" s="375" t="str">
        <f t="shared" si="1"/>
        <v/>
      </c>
      <c r="F37" s="28" t="str">
        <f>'Aerial Rescue'!AB167</f>
        <v/>
      </c>
      <c r="G37" s="28" t="str">
        <f>'Belayed Speed Climb'!O167</f>
        <v/>
      </c>
      <c r="H37" s="28" t="str">
        <f>'Secured Footlock'!Y166</f>
        <v/>
      </c>
      <c r="I37" s="380" t="str">
        <f>Throwline!R38</f>
        <v/>
      </c>
      <c r="J37" s="28" t="str">
        <f>'Work Climb'!AE168</f>
        <v/>
      </c>
      <c r="K37" s="370" t="str">
        <f t="shared" si="0"/>
        <v/>
      </c>
      <c r="L37" s="367"/>
      <c r="M37" s="31" t="str">
        <f>'Belayed Speed Climb'!N167</f>
        <v/>
      </c>
      <c r="N37" s="373" t="str">
        <f>'Secured Footlock'!X166</f>
        <v/>
      </c>
      <c r="O37" s="557"/>
    </row>
    <row r="38" spans="1:15" x14ac:dyDescent="0.25">
      <c r="A38" s="292"/>
      <c r="B38" s="293"/>
      <c r="C38" s="293"/>
      <c r="D38" s="293"/>
      <c r="E38" s="378" t="str">
        <f t="shared" si="1"/>
        <v/>
      </c>
      <c r="F38" s="41" t="str">
        <f>'Aerial Rescue'!AB172</f>
        <v/>
      </c>
      <c r="G38" s="41" t="str">
        <f>'Belayed Speed Climb'!O172</f>
        <v/>
      </c>
      <c r="H38" s="41" t="str">
        <f>'Secured Footlock'!Y171</f>
        <v/>
      </c>
      <c r="I38" s="381" t="str">
        <f>Throwline!R39</f>
        <v/>
      </c>
      <c r="J38" s="41" t="str">
        <f>'Work Climb'!AE173</f>
        <v/>
      </c>
      <c r="K38" s="368" t="str">
        <f t="shared" si="0"/>
        <v/>
      </c>
      <c r="L38" s="367"/>
      <c r="M38" s="32" t="str">
        <f>'Belayed Speed Climb'!N172</f>
        <v/>
      </c>
      <c r="N38" s="376" t="str">
        <f>'Secured Footlock'!X171</f>
        <v/>
      </c>
      <c r="O38" s="557"/>
    </row>
    <row r="39" spans="1:15" x14ac:dyDescent="0.25">
      <c r="A39" s="289"/>
      <c r="B39" s="290"/>
      <c r="C39" s="290"/>
      <c r="D39" s="290"/>
      <c r="E39" s="375" t="str">
        <f t="shared" si="1"/>
        <v/>
      </c>
      <c r="F39" s="28" t="str">
        <f>'Aerial Rescue'!AB177</f>
        <v/>
      </c>
      <c r="G39" s="28" t="str">
        <f>'Belayed Speed Climb'!O177</f>
        <v/>
      </c>
      <c r="H39" s="28" t="str">
        <f>'Secured Footlock'!Y176</f>
        <v/>
      </c>
      <c r="I39" s="380" t="str">
        <f>Throwline!R40</f>
        <v/>
      </c>
      <c r="J39" s="28" t="str">
        <f>'Work Climb'!AE178</f>
        <v/>
      </c>
      <c r="K39" s="370" t="str">
        <f t="shared" si="0"/>
        <v/>
      </c>
      <c r="L39" s="367"/>
      <c r="M39" s="31" t="str">
        <f>'Belayed Speed Climb'!N177</f>
        <v/>
      </c>
      <c r="N39" s="373" t="str">
        <f>'Secured Footlock'!X176</f>
        <v/>
      </c>
      <c r="O39" s="557"/>
    </row>
    <row r="40" spans="1:15" x14ac:dyDescent="0.25">
      <c r="A40" s="292"/>
      <c r="B40" s="293"/>
      <c r="C40" s="293"/>
      <c r="D40" s="293"/>
      <c r="E40" s="378" t="str">
        <f t="shared" si="1"/>
        <v/>
      </c>
      <c r="F40" s="41" t="str">
        <f>'Aerial Rescue'!AB182</f>
        <v/>
      </c>
      <c r="G40" s="41" t="str">
        <f>'Belayed Speed Climb'!O182</f>
        <v/>
      </c>
      <c r="H40" s="41" t="str">
        <f>'Secured Footlock'!Y181</f>
        <v/>
      </c>
      <c r="I40" s="381" t="str">
        <f>Throwline!R41</f>
        <v/>
      </c>
      <c r="J40" s="41" t="str">
        <f>'Work Climb'!AE183</f>
        <v/>
      </c>
      <c r="K40" s="368" t="str">
        <f t="shared" si="0"/>
        <v/>
      </c>
      <c r="L40" s="367"/>
      <c r="M40" s="32" t="str">
        <f>'Belayed Speed Climb'!N182</f>
        <v/>
      </c>
      <c r="N40" s="376" t="str">
        <f>'Secured Footlock'!X181</f>
        <v/>
      </c>
      <c r="O40" s="557"/>
    </row>
    <row r="41" spans="1:15" x14ac:dyDescent="0.25">
      <c r="A41" s="289"/>
      <c r="B41" s="290"/>
      <c r="C41" s="290"/>
      <c r="D41" s="290"/>
      <c r="E41" s="375" t="str">
        <f t="shared" si="1"/>
        <v/>
      </c>
      <c r="F41" s="28" t="str">
        <f>'Aerial Rescue'!AB187</f>
        <v/>
      </c>
      <c r="G41" s="28" t="str">
        <f>'Belayed Speed Climb'!O187</f>
        <v/>
      </c>
      <c r="H41" s="28" t="str">
        <f>'Secured Footlock'!Y186</f>
        <v/>
      </c>
      <c r="I41" s="380" t="str">
        <f>Throwline!R42</f>
        <v/>
      </c>
      <c r="J41" s="28" t="str">
        <f>'Work Climb'!AE188</f>
        <v/>
      </c>
      <c r="K41" s="370" t="str">
        <f t="shared" si="0"/>
        <v/>
      </c>
      <c r="L41" s="367"/>
      <c r="M41" s="31" t="str">
        <f>'Belayed Speed Climb'!N187</f>
        <v/>
      </c>
      <c r="N41" s="373" t="str">
        <f>'Secured Footlock'!X186</f>
        <v/>
      </c>
      <c r="O41" s="557"/>
    </row>
    <row r="42" spans="1:15" x14ac:dyDescent="0.25">
      <c r="A42" s="292"/>
      <c r="B42" s="293"/>
      <c r="C42" s="293"/>
      <c r="D42" s="293"/>
      <c r="E42" s="378" t="str">
        <f t="shared" si="1"/>
        <v/>
      </c>
      <c r="F42" s="41" t="str">
        <f>'Aerial Rescue'!AB192</f>
        <v/>
      </c>
      <c r="G42" s="41" t="str">
        <f>'Belayed Speed Climb'!O192</f>
        <v/>
      </c>
      <c r="H42" s="41" t="str">
        <f>'Secured Footlock'!Y191</f>
        <v/>
      </c>
      <c r="I42" s="381" t="str">
        <f>Throwline!R43</f>
        <v/>
      </c>
      <c r="J42" s="41" t="str">
        <f>'Work Climb'!AE193</f>
        <v/>
      </c>
      <c r="K42" s="368" t="str">
        <f t="shared" si="0"/>
        <v/>
      </c>
      <c r="L42" s="367"/>
      <c r="M42" s="32" t="str">
        <f>'Belayed Speed Climb'!N192</f>
        <v/>
      </c>
      <c r="N42" s="376" t="str">
        <f>'Secured Footlock'!X191</f>
        <v/>
      </c>
      <c r="O42" s="557"/>
    </row>
    <row r="43" spans="1:15" x14ac:dyDescent="0.25">
      <c r="A43" s="289"/>
      <c r="B43" s="290"/>
      <c r="C43" s="290"/>
      <c r="D43" s="290"/>
      <c r="E43" s="375" t="str">
        <f t="shared" si="1"/>
        <v/>
      </c>
      <c r="F43" s="28" t="str">
        <f>'Aerial Rescue'!AB197</f>
        <v/>
      </c>
      <c r="G43" s="28" t="str">
        <f>'Belayed Speed Climb'!O197</f>
        <v/>
      </c>
      <c r="H43" s="28" t="str">
        <f>'Secured Footlock'!Y196</f>
        <v/>
      </c>
      <c r="I43" s="380" t="str">
        <f>Throwline!R44</f>
        <v/>
      </c>
      <c r="J43" s="28" t="str">
        <f>'Work Climb'!AE198</f>
        <v/>
      </c>
      <c r="K43" s="370" t="str">
        <f t="shared" si="0"/>
        <v/>
      </c>
      <c r="L43" s="367"/>
      <c r="M43" s="31" t="str">
        <f>'Belayed Speed Climb'!N197</f>
        <v/>
      </c>
      <c r="N43" s="373" t="str">
        <f>'Secured Footlock'!X196</f>
        <v/>
      </c>
      <c r="O43" s="557"/>
    </row>
    <row r="44" spans="1:15" x14ac:dyDescent="0.25">
      <c r="A44" s="292"/>
      <c r="B44" s="293"/>
      <c r="C44" s="293"/>
      <c r="D44" s="293"/>
      <c r="E44" s="378" t="str">
        <f t="shared" si="1"/>
        <v/>
      </c>
      <c r="F44" s="41" t="str">
        <f>'Aerial Rescue'!AB202</f>
        <v/>
      </c>
      <c r="G44" s="41" t="str">
        <f>'Belayed Speed Climb'!O202</f>
        <v/>
      </c>
      <c r="H44" s="41" t="str">
        <f>'Secured Footlock'!Y201</f>
        <v/>
      </c>
      <c r="I44" s="381" t="str">
        <f>Throwline!R45</f>
        <v/>
      </c>
      <c r="J44" s="41" t="str">
        <f>'Work Climb'!AE203</f>
        <v/>
      </c>
      <c r="K44" s="368" t="str">
        <f t="shared" si="0"/>
        <v/>
      </c>
      <c r="L44" s="367"/>
      <c r="M44" s="32" t="str">
        <f>'Belayed Speed Climb'!N202</f>
        <v/>
      </c>
      <c r="N44" s="376" t="str">
        <f>'Secured Footlock'!X201</f>
        <v/>
      </c>
      <c r="O44" s="557"/>
    </row>
    <row r="45" spans="1:15" x14ac:dyDescent="0.25">
      <c r="A45" s="289"/>
      <c r="B45" s="290"/>
      <c r="C45" s="290"/>
      <c r="D45" s="290"/>
      <c r="E45" s="375" t="str">
        <f t="shared" si="1"/>
        <v/>
      </c>
      <c r="F45" s="28" t="str">
        <f>'Aerial Rescue'!AB207</f>
        <v/>
      </c>
      <c r="G45" s="28" t="str">
        <f>'Belayed Speed Climb'!O207</f>
        <v/>
      </c>
      <c r="H45" s="28" t="str">
        <f>'Secured Footlock'!Y206</f>
        <v/>
      </c>
      <c r="I45" s="380" t="str">
        <f>Throwline!R46</f>
        <v/>
      </c>
      <c r="J45" s="28" t="str">
        <f>'Work Climb'!AE208</f>
        <v/>
      </c>
      <c r="K45" s="370" t="str">
        <f t="shared" si="0"/>
        <v/>
      </c>
      <c r="L45" s="367"/>
      <c r="M45" s="31" t="str">
        <f>'Belayed Speed Climb'!N207</f>
        <v/>
      </c>
      <c r="N45" s="373" t="str">
        <f>'Secured Footlock'!X206</f>
        <v/>
      </c>
      <c r="O45" s="557"/>
    </row>
    <row r="46" spans="1:15" x14ac:dyDescent="0.25">
      <c r="A46" s="292"/>
      <c r="B46" s="293"/>
      <c r="C46" s="293"/>
      <c r="D46" s="293"/>
      <c r="E46" s="378" t="str">
        <f t="shared" si="1"/>
        <v/>
      </c>
      <c r="F46" s="41" t="str">
        <f>'Aerial Rescue'!AB212</f>
        <v/>
      </c>
      <c r="G46" s="41" t="str">
        <f>'Belayed Speed Climb'!O212</f>
        <v/>
      </c>
      <c r="H46" s="41" t="str">
        <f>'Secured Footlock'!Y211</f>
        <v/>
      </c>
      <c r="I46" s="381" t="str">
        <f>Throwline!R47</f>
        <v/>
      </c>
      <c r="J46" s="41" t="str">
        <f>'Work Climb'!AE213</f>
        <v/>
      </c>
      <c r="K46" s="368" t="str">
        <f t="shared" si="0"/>
        <v/>
      </c>
      <c r="L46" s="367"/>
      <c r="M46" s="32" t="str">
        <f>'Belayed Speed Climb'!N212</f>
        <v/>
      </c>
      <c r="N46" s="376" t="str">
        <f>'Secured Footlock'!X211</f>
        <v/>
      </c>
      <c r="O46" s="557"/>
    </row>
    <row r="47" spans="1:15" x14ac:dyDescent="0.25">
      <c r="A47" s="289"/>
      <c r="B47" s="290"/>
      <c r="C47" s="290"/>
      <c r="D47" s="290"/>
      <c r="E47" s="375" t="str">
        <f t="shared" si="1"/>
        <v/>
      </c>
      <c r="F47" s="28" t="str">
        <f>'Aerial Rescue'!AB217</f>
        <v/>
      </c>
      <c r="G47" s="28" t="str">
        <f>'Belayed Speed Climb'!O217</f>
        <v/>
      </c>
      <c r="H47" s="28" t="str">
        <f>'Secured Footlock'!Y216</f>
        <v/>
      </c>
      <c r="I47" s="380" t="str">
        <f>Throwline!R48</f>
        <v/>
      </c>
      <c r="J47" s="28" t="str">
        <f>'Work Climb'!AE218</f>
        <v/>
      </c>
      <c r="K47" s="370" t="str">
        <f t="shared" si="0"/>
        <v/>
      </c>
      <c r="L47" s="367"/>
      <c r="M47" s="31" t="str">
        <f>'Belayed Speed Climb'!N217</f>
        <v/>
      </c>
      <c r="N47" s="373" t="str">
        <f>'Secured Footlock'!X216</f>
        <v/>
      </c>
      <c r="O47" s="557"/>
    </row>
    <row r="48" spans="1:15" x14ac:dyDescent="0.25">
      <c r="A48" s="292"/>
      <c r="B48" s="293"/>
      <c r="C48" s="293"/>
      <c r="D48" s="293"/>
      <c r="E48" s="378" t="str">
        <f t="shared" si="1"/>
        <v/>
      </c>
      <c r="F48" s="41" t="str">
        <f>'Aerial Rescue'!AB222</f>
        <v/>
      </c>
      <c r="G48" s="41" t="str">
        <f>'Belayed Speed Climb'!O222</f>
        <v/>
      </c>
      <c r="H48" s="41" t="str">
        <f>'Secured Footlock'!Y221</f>
        <v/>
      </c>
      <c r="I48" s="381" t="str">
        <f>Throwline!R49</f>
        <v/>
      </c>
      <c r="J48" s="41" t="str">
        <f>'Work Climb'!AE223</f>
        <v/>
      </c>
      <c r="K48" s="368" t="str">
        <f t="shared" si="0"/>
        <v/>
      </c>
      <c r="L48" s="367"/>
      <c r="M48" s="32" t="str">
        <f>'Belayed Speed Climb'!N222</f>
        <v/>
      </c>
      <c r="N48" s="376" t="str">
        <f>'Secured Footlock'!X221</f>
        <v/>
      </c>
      <c r="O48" s="557"/>
    </row>
    <row r="49" spans="1:15" x14ac:dyDescent="0.25">
      <c r="A49" s="289"/>
      <c r="B49" s="290"/>
      <c r="C49" s="290"/>
      <c r="D49" s="290"/>
      <c r="E49" s="375" t="str">
        <f t="shared" si="1"/>
        <v/>
      </c>
      <c r="F49" s="28" t="str">
        <f>'Aerial Rescue'!AB227</f>
        <v/>
      </c>
      <c r="G49" s="28" t="str">
        <f>'Belayed Speed Climb'!O227</f>
        <v/>
      </c>
      <c r="H49" s="28" t="str">
        <f>'Secured Footlock'!Y226</f>
        <v/>
      </c>
      <c r="I49" s="380" t="str">
        <f>Throwline!R50</f>
        <v/>
      </c>
      <c r="J49" s="28" t="str">
        <f>'Work Climb'!AE228</f>
        <v/>
      </c>
      <c r="K49" s="370" t="str">
        <f t="shared" si="0"/>
        <v/>
      </c>
      <c r="L49" s="367"/>
      <c r="M49" s="31" t="str">
        <f>'Belayed Speed Climb'!N227</f>
        <v/>
      </c>
      <c r="N49" s="373" t="str">
        <f>'Secured Footlock'!X226</f>
        <v/>
      </c>
      <c r="O49" s="557"/>
    </row>
    <row r="50" spans="1:15" x14ac:dyDescent="0.25">
      <c r="A50" s="292"/>
      <c r="B50" s="293"/>
      <c r="C50" s="293"/>
      <c r="D50" s="293"/>
      <c r="E50" s="378" t="str">
        <f t="shared" si="1"/>
        <v/>
      </c>
      <c r="F50" s="41" t="str">
        <f>'Aerial Rescue'!AB232</f>
        <v/>
      </c>
      <c r="G50" s="41" t="str">
        <f>'Belayed Speed Climb'!O232</f>
        <v/>
      </c>
      <c r="H50" s="41" t="str">
        <f>'Secured Footlock'!Y231</f>
        <v/>
      </c>
      <c r="I50" s="381" t="str">
        <f>Throwline!R51</f>
        <v/>
      </c>
      <c r="J50" s="41" t="str">
        <f>'Work Climb'!AE233</f>
        <v/>
      </c>
      <c r="K50" s="368" t="str">
        <f t="shared" si="0"/>
        <v/>
      </c>
      <c r="L50" s="367"/>
      <c r="M50" s="32" t="str">
        <f>'Belayed Speed Climb'!N232</f>
        <v/>
      </c>
      <c r="N50" s="376" t="str">
        <f>'Secured Footlock'!X231</f>
        <v/>
      </c>
      <c r="O50" s="557"/>
    </row>
    <row r="51" spans="1:15" x14ac:dyDescent="0.25">
      <c r="A51" s="289"/>
      <c r="B51" s="290"/>
      <c r="C51" s="290"/>
      <c r="D51" s="290"/>
      <c r="E51" s="375" t="str">
        <f t="shared" si="1"/>
        <v/>
      </c>
      <c r="F51" s="28" t="str">
        <f>'Aerial Rescue'!AB237</f>
        <v/>
      </c>
      <c r="G51" s="28" t="str">
        <f>'Belayed Speed Climb'!O237</f>
        <v/>
      </c>
      <c r="H51" s="28" t="str">
        <f>'Secured Footlock'!Y236</f>
        <v/>
      </c>
      <c r="I51" s="380" t="str">
        <f>Throwline!R52</f>
        <v/>
      </c>
      <c r="J51" s="28" t="str">
        <f>'Work Climb'!AE238</f>
        <v/>
      </c>
      <c r="K51" s="370" t="str">
        <f t="shared" si="0"/>
        <v/>
      </c>
      <c r="L51" s="367"/>
      <c r="M51" s="31" t="str">
        <f>'Belayed Speed Climb'!N237</f>
        <v/>
      </c>
      <c r="N51" s="373" t="str">
        <f>'Secured Footlock'!X236</f>
        <v/>
      </c>
      <c r="O51" s="557"/>
    </row>
    <row r="52" spans="1:15" x14ac:dyDescent="0.25">
      <c r="A52" s="292"/>
      <c r="B52" s="293"/>
      <c r="C52" s="293"/>
      <c r="D52" s="293"/>
      <c r="E52" s="378" t="str">
        <f t="shared" si="1"/>
        <v/>
      </c>
      <c r="F52" s="41" t="str">
        <f>'Aerial Rescue'!AB242</f>
        <v/>
      </c>
      <c r="G52" s="41" t="str">
        <f>'Belayed Speed Climb'!O242</f>
        <v/>
      </c>
      <c r="H52" s="41" t="str">
        <f>'Secured Footlock'!Y241</f>
        <v/>
      </c>
      <c r="I52" s="381" t="str">
        <f>Throwline!R53</f>
        <v/>
      </c>
      <c r="J52" s="41" t="str">
        <f>'Work Climb'!AE243</f>
        <v/>
      </c>
      <c r="K52" s="368" t="str">
        <f t="shared" si="0"/>
        <v/>
      </c>
      <c r="L52" s="367"/>
      <c r="M52" s="32" t="str">
        <f>'Belayed Speed Climb'!N242</f>
        <v/>
      </c>
      <c r="N52" s="376" t="str">
        <f>'Secured Footlock'!X241</f>
        <v/>
      </c>
      <c r="O52" s="557"/>
    </row>
    <row r="53" spans="1:15" x14ac:dyDescent="0.25">
      <c r="A53" s="289"/>
      <c r="B53" s="290"/>
      <c r="C53" s="290"/>
      <c r="D53" s="290"/>
      <c r="E53" s="375" t="str">
        <f t="shared" si="1"/>
        <v/>
      </c>
      <c r="F53" s="28" t="str">
        <f>'Aerial Rescue'!AB247</f>
        <v/>
      </c>
      <c r="G53" s="28" t="str">
        <f>'Belayed Speed Climb'!O247</f>
        <v/>
      </c>
      <c r="H53" s="28" t="str">
        <f>'Secured Footlock'!Y246</f>
        <v/>
      </c>
      <c r="I53" s="380" t="str">
        <f>Throwline!R54</f>
        <v/>
      </c>
      <c r="J53" s="28" t="str">
        <f>'Work Climb'!AE248</f>
        <v/>
      </c>
      <c r="K53" s="370" t="str">
        <f t="shared" si="0"/>
        <v/>
      </c>
      <c r="L53" s="367"/>
      <c r="M53" s="31" t="str">
        <f>'Belayed Speed Climb'!N247</f>
        <v/>
      </c>
      <c r="N53" s="373" t="str">
        <f>'Secured Footlock'!X246</f>
        <v/>
      </c>
      <c r="O53" s="557"/>
    </row>
    <row r="54" spans="1:15" x14ac:dyDescent="0.25">
      <c r="A54" s="292"/>
      <c r="B54" s="293"/>
      <c r="C54" s="293"/>
      <c r="D54" s="293"/>
      <c r="E54" s="378" t="str">
        <f t="shared" si="1"/>
        <v/>
      </c>
      <c r="F54" s="41" t="str">
        <f>'Aerial Rescue'!AB252</f>
        <v/>
      </c>
      <c r="G54" s="41" t="str">
        <f>'Belayed Speed Climb'!O252</f>
        <v/>
      </c>
      <c r="H54" s="41" t="str">
        <f>'Secured Footlock'!Y251</f>
        <v/>
      </c>
      <c r="I54" s="381" t="str">
        <f>Throwline!R55</f>
        <v/>
      </c>
      <c r="J54" s="41" t="str">
        <f>'Work Climb'!AE253</f>
        <v/>
      </c>
      <c r="K54" s="368" t="str">
        <f t="shared" si="0"/>
        <v/>
      </c>
      <c r="L54" s="367"/>
      <c r="M54" s="32" t="str">
        <f>'Belayed Speed Climb'!N252</f>
        <v/>
      </c>
      <c r="N54" s="376" t="str">
        <f>'Secured Footlock'!X251</f>
        <v/>
      </c>
      <c r="O54" s="557"/>
    </row>
    <row r="55" spans="1:15" x14ac:dyDescent="0.25">
      <c r="A55" s="289"/>
      <c r="B55" s="290"/>
      <c r="C55" s="290"/>
      <c r="D55" s="290"/>
      <c r="E55" s="375" t="str">
        <f t="shared" si="1"/>
        <v/>
      </c>
      <c r="F55" s="28" t="str">
        <f>'Aerial Rescue'!AB257</f>
        <v/>
      </c>
      <c r="G55" s="28" t="str">
        <f>'Belayed Speed Climb'!O257</f>
        <v/>
      </c>
      <c r="H55" s="28" t="str">
        <f>'Secured Footlock'!Y256</f>
        <v/>
      </c>
      <c r="I55" s="380" t="str">
        <f>Throwline!R56</f>
        <v/>
      </c>
      <c r="J55" s="28" t="str">
        <f>'Work Climb'!AE258</f>
        <v/>
      </c>
      <c r="K55" s="370" t="str">
        <f t="shared" si="0"/>
        <v/>
      </c>
      <c r="L55" s="367"/>
      <c r="M55" s="31" t="str">
        <f>'Belayed Speed Climb'!N257</f>
        <v/>
      </c>
      <c r="N55" s="373" t="str">
        <f>'Secured Footlock'!X256</f>
        <v/>
      </c>
      <c r="O55" s="557"/>
    </row>
    <row r="56" spans="1:15" x14ac:dyDescent="0.25">
      <c r="A56" s="292"/>
      <c r="B56" s="293"/>
      <c r="C56" s="293"/>
      <c r="D56" s="293"/>
      <c r="E56" s="378" t="str">
        <f t="shared" si="1"/>
        <v/>
      </c>
      <c r="F56" s="41" t="str">
        <f>'Aerial Rescue'!AB262</f>
        <v/>
      </c>
      <c r="G56" s="41" t="str">
        <f>'Belayed Speed Climb'!O262</f>
        <v/>
      </c>
      <c r="H56" s="41" t="str">
        <f>'Secured Footlock'!Y261</f>
        <v/>
      </c>
      <c r="I56" s="381" t="str">
        <f>Throwline!R57</f>
        <v/>
      </c>
      <c r="J56" s="41" t="str">
        <f>'Work Climb'!AE263</f>
        <v/>
      </c>
      <c r="K56" s="368" t="str">
        <f t="shared" si="0"/>
        <v/>
      </c>
      <c r="L56" s="367"/>
      <c r="M56" s="32" t="str">
        <f>'Belayed Speed Climb'!N262</f>
        <v/>
      </c>
      <c r="N56" s="376" t="str">
        <f>'Secured Footlock'!X261</f>
        <v/>
      </c>
      <c r="O56" s="557"/>
    </row>
    <row r="57" spans="1:15" x14ac:dyDescent="0.25">
      <c r="A57" s="289"/>
      <c r="B57" s="290"/>
      <c r="C57" s="290"/>
      <c r="D57" s="290"/>
      <c r="E57" s="375" t="str">
        <f t="shared" si="1"/>
        <v/>
      </c>
      <c r="F57" s="28" t="str">
        <f>'Aerial Rescue'!AB267</f>
        <v/>
      </c>
      <c r="G57" s="28" t="str">
        <f>'Belayed Speed Climb'!O267</f>
        <v/>
      </c>
      <c r="H57" s="28" t="str">
        <f>'Secured Footlock'!Y266</f>
        <v/>
      </c>
      <c r="I57" s="380" t="str">
        <f>Throwline!R58</f>
        <v/>
      </c>
      <c r="J57" s="28" t="str">
        <f>'Work Climb'!AE268</f>
        <v/>
      </c>
      <c r="K57" s="370" t="str">
        <f t="shared" si="0"/>
        <v/>
      </c>
      <c r="L57" s="367"/>
      <c r="M57" s="31" t="str">
        <f>'Belayed Speed Climb'!N267</f>
        <v/>
      </c>
      <c r="N57" s="373" t="str">
        <f>'Secured Footlock'!X266</f>
        <v/>
      </c>
      <c r="O57" s="557"/>
    </row>
    <row r="58" spans="1:15" x14ac:dyDescent="0.25">
      <c r="A58" s="292"/>
      <c r="B58" s="293"/>
      <c r="C58" s="293"/>
      <c r="D58" s="293"/>
      <c r="E58" s="378" t="str">
        <f t="shared" si="1"/>
        <v/>
      </c>
      <c r="F58" s="41" t="str">
        <f>'Aerial Rescue'!AB272</f>
        <v/>
      </c>
      <c r="G58" s="41" t="str">
        <f>'Belayed Speed Climb'!O272</f>
        <v/>
      </c>
      <c r="H58" s="41" t="str">
        <f>'Secured Footlock'!Y271</f>
        <v/>
      </c>
      <c r="I58" s="381" t="str">
        <f>Throwline!R59</f>
        <v/>
      </c>
      <c r="J58" s="41" t="str">
        <f>'Work Climb'!AE273</f>
        <v/>
      </c>
      <c r="K58" s="368" t="str">
        <f t="shared" si="0"/>
        <v/>
      </c>
      <c r="L58" s="367"/>
      <c r="M58" s="32" t="str">
        <f>'Belayed Speed Climb'!N272</f>
        <v/>
      </c>
      <c r="N58" s="376" t="str">
        <f>'Secured Footlock'!X271</f>
        <v/>
      </c>
      <c r="O58" s="557"/>
    </row>
    <row r="59" spans="1:15" x14ac:dyDescent="0.25">
      <c r="A59" s="289"/>
      <c r="B59" s="290"/>
      <c r="C59" s="290"/>
      <c r="D59" s="290"/>
      <c r="E59" s="375" t="str">
        <f t="shared" si="1"/>
        <v/>
      </c>
      <c r="F59" s="28" t="str">
        <f>'Aerial Rescue'!AB277</f>
        <v/>
      </c>
      <c r="G59" s="28" t="str">
        <f>'Belayed Speed Climb'!O277</f>
        <v/>
      </c>
      <c r="H59" s="28" t="str">
        <f>'Secured Footlock'!Y276</f>
        <v/>
      </c>
      <c r="I59" s="380" t="str">
        <f>Throwline!R60</f>
        <v/>
      </c>
      <c r="J59" s="28" t="str">
        <f>'Work Climb'!AE278</f>
        <v/>
      </c>
      <c r="K59" s="370" t="str">
        <f t="shared" si="0"/>
        <v/>
      </c>
      <c r="L59" s="367"/>
      <c r="M59" s="31" t="str">
        <f>'Belayed Speed Climb'!N277</f>
        <v/>
      </c>
      <c r="N59" s="373" t="str">
        <f>'Secured Footlock'!X276</f>
        <v/>
      </c>
      <c r="O59" s="557"/>
    </row>
    <row r="60" spans="1:15" x14ac:dyDescent="0.25">
      <c r="A60" s="292"/>
      <c r="B60" s="293"/>
      <c r="C60" s="293"/>
      <c r="D60" s="293"/>
      <c r="E60" s="378" t="str">
        <f t="shared" si="1"/>
        <v/>
      </c>
      <c r="F60" s="41" t="str">
        <f>'Aerial Rescue'!AB282</f>
        <v/>
      </c>
      <c r="G60" s="41" t="str">
        <f>'Belayed Speed Climb'!O282</f>
        <v/>
      </c>
      <c r="H60" s="41" t="str">
        <f>'Secured Footlock'!Y281</f>
        <v/>
      </c>
      <c r="I60" s="381" t="str">
        <f>Throwline!R61</f>
        <v/>
      </c>
      <c r="J60" s="41" t="str">
        <f>'Work Climb'!AE283</f>
        <v/>
      </c>
      <c r="K60" s="368" t="str">
        <f t="shared" si="0"/>
        <v/>
      </c>
      <c r="L60" s="367"/>
      <c r="M60" s="32" t="str">
        <f>'Belayed Speed Climb'!N282</f>
        <v/>
      </c>
      <c r="N60" s="376" t="str">
        <f>'Secured Footlock'!X281</f>
        <v/>
      </c>
      <c r="O60" s="557"/>
    </row>
    <row r="61" spans="1:15" x14ac:dyDescent="0.25">
      <c r="A61" s="289"/>
      <c r="B61" s="290"/>
      <c r="C61" s="290"/>
      <c r="D61" s="290"/>
      <c r="E61" s="375" t="str">
        <f t="shared" si="1"/>
        <v/>
      </c>
      <c r="F61" s="28" t="str">
        <f>'Aerial Rescue'!AB287</f>
        <v/>
      </c>
      <c r="G61" s="28" t="str">
        <f>'Belayed Speed Climb'!O287</f>
        <v/>
      </c>
      <c r="H61" s="28" t="str">
        <f>'Secured Footlock'!Y286</f>
        <v/>
      </c>
      <c r="I61" s="380" t="str">
        <f>Throwline!R62</f>
        <v/>
      </c>
      <c r="J61" s="28" t="str">
        <f>'Work Climb'!AE288</f>
        <v/>
      </c>
      <c r="K61" s="370" t="str">
        <f t="shared" si="0"/>
        <v/>
      </c>
      <c r="L61" s="367"/>
      <c r="M61" s="31" t="str">
        <f>'Belayed Speed Climb'!N287</f>
        <v/>
      </c>
      <c r="N61" s="373" t="str">
        <f>'Secured Footlock'!X286</f>
        <v/>
      </c>
      <c r="O61" s="557"/>
    </row>
    <row r="62" spans="1:15" x14ac:dyDescent="0.25">
      <c r="A62" s="292"/>
      <c r="B62" s="293"/>
      <c r="C62" s="293"/>
      <c r="D62" s="293"/>
      <c r="E62" s="378" t="str">
        <f t="shared" si="1"/>
        <v/>
      </c>
      <c r="F62" s="41" t="str">
        <f>'Aerial Rescue'!AB292</f>
        <v/>
      </c>
      <c r="G62" s="41" t="str">
        <f>'Belayed Speed Climb'!O292</f>
        <v/>
      </c>
      <c r="H62" s="41" t="str">
        <f>'Secured Footlock'!Y291</f>
        <v/>
      </c>
      <c r="I62" s="381" t="str">
        <f>Throwline!R63</f>
        <v/>
      </c>
      <c r="J62" s="41" t="str">
        <f>'Work Climb'!AE293</f>
        <v/>
      </c>
      <c r="K62" s="368" t="str">
        <f t="shared" si="0"/>
        <v/>
      </c>
      <c r="L62" s="367"/>
      <c r="M62" s="32" t="str">
        <f>'Belayed Speed Climb'!N292</f>
        <v/>
      </c>
      <c r="N62" s="376" t="str">
        <f>'Secured Footlock'!X291</f>
        <v/>
      </c>
      <c r="O62" s="557"/>
    </row>
    <row r="63" spans="1:15" x14ac:dyDescent="0.25">
      <c r="A63" s="289"/>
      <c r="B63" s="290"/>
      <c r="C63" s="290"/>
      <c r="D63" s="290"/>
      <c r="E63" s="375" t="str">
        <f t="shared" si="1"/>
        <v/>
      </c>
      <c r="F63" s="28" t="str">
        <f>'Aerial Rescue'!AB297</f>
        <v/>
      </c>
      <c r="G63" s="28" t="str">
        <f>'Belayed Speed Climb'!O297</f>
        <v/>
      </c>
      <c r="H63" s="28" t="str">
        <f>'Secured Footlock'!Y296</f>
        <v/>
      </c>
      <c r="I63" s="380" t="str">
        <f>Throwline!R64</f>
        <v/>
      </c>
      <c r="J63" s="28" t="str">
        <f>'Work Climb'!AE298</f>
        <v/>
      </c>
      <c r="K63" s="370" t="str">
        <f t="shared" si="0"/>
        <v/>
      </c>
      <c r="L63" s="367"/>
      <c r="M63" s="31" t="str">
        <f>'Belayed Speed Climb'!N297</f>
        <v/>
      </c>
      <c r="N63" s="373" t="str">
        <f>'Secured Footlock'!X296</f>
        <v/>
      </c>
      <c r="O63" s="557"/>
    </row>
    <row r="64" spans="1:15" x14ac:dyDescent="0.25">
      <c r="A64" s="292"/>
      <c r="B64" s="293"/>
      <c r="C64" s="293"/>
      <c r="D64" s="293"/>
      <c r="E64" s="378" t="str">
        <f t="shared" si="1"/>
        <v/>
      </c>
      <c r="F64" s="41" t="str">
        <f>'Aerial Rescue'!AB302</f>
        <v/>
      </c>
      <c r="G64" s="41" t="str">
        <f>'Belayed Speed Climb'!O302</f>
        <v/>
      </c>
      <c r="H64" s="41" t="str">
        <f>'Secured Footlock'!Y301</f>
        <v/>
      </c>
      <c r="I64" s="381" t="str">
        <f>Throwline!R65</f>
        <v/>
      </c>
      <c r="J64" s="41" t="str">
        <f>'Work Climb'!AE303</f>
        <v/>
      </c>
      <c r="K64" s="368" t="str">
        <f t="shared" si="0"/>
        <v/>
      </c>
      <c r="L64" s="367"/>
      <c r="M64" s="32" t="str">
        <f>'Belayed Speed Climb'!N302</f>
        <v/>
      </c>
      <c r="N64" s="376" t="str">
        <f>'Secured Footlock'!X301</f>
        <v/>
      </c>
      <c r="O64" s="557"/>
    </row>
    <row r="65" spans="1:15" x14ac:dyDescent="0.25">
      <c r="A65" s="289"/>
      <c r="B65" s="290"/>
      <c r="C65" s="290"/>
      <c r="D65" s="290"/>
      <c r="E65" s="375" t="str">
        <f t="shared" si="1"/>
        <v/>
      </c>
      <c r="F65" s="28" t="str">
        <f>'Aerial Rescue'!AB307</f>
        <v/>
      </c>
      <c r="G65" s="28" t="str">
        <f>'Belayed Speed Climb'!O307</f>
        <v/>
      </c>
      <c r="H65" s="28" t="str">
        <f>'Secured Footlock'!Y306</f>
        <v/>
      </c>
      <c r="I65" s="380" t="str">
        <f>Throwline!R66</f>
        <v/>
      </c>
      <c r="J65" s="28" t="str">
        <f>'Work Climb'!AE308</f>
        <v/>
      </c>
      <c r="K65" s="370" t="str">
        <f t="shared" si="0"/>
        <v/>
      </c>
      <c r="L65" s="367"/>
      <c r="M65" s="31" t="str">
        <f>'Belayed Speed Climb'!N307</f>
        <v/>
      </c>
      <c r="N65" s="373" t="str">
        <f>'Secured Footlock'!X306</f>
        <v/>
      </c>
      <c r="O65" s="557"/>
    </row>
    <row r="66" spans="1:15" x14ac:dyDescent="0.25">
      <c r="A66" s="292"/>
      <c r="B66" s="293"/>
      <c r="C66" s="293"/>
      <c r="D66" s="293"/>
      <c r="E66" s="378" t="str">
        <f t="shared" si="1"/>
        <v/>
      </c>
      <c r="F66" s="41" t="str">
        <f>'Aerial Rescue'!AB312</f>
        <v/>
      </c>
      <c r="G66" s="41" t="str">
        <f>'Belayed Speed Climb'!O312</f>
        <v/>
      </c>
      <c r="H66" s="41" t="str">
        <f>'Secured Footlock'!Y311</f>
        <v/>
      </c>
      <c r="I66" s="381" t="str">
        <f>Throwline!R67</f>
        <v/>
      </c>
      <c r="J66" s="41" t="str">
        <f>'Work Climb'!AE313</f>
        <v/>
      </c>
      <c r="K66" s="368" t="str">
        <f t="shared" si="0"/>
        <v/>
      </c>
      <c r="L66" s="367"/>
      <c r="M66" s="32" t="str">
        <f>'Belayed Speed Climb'!N312</f>
        <v/>
      </c>
      <c r="N66" s="376" t="str">
        <f>'Secured Footlock'!X311</f>
        <v/>
      </c>
      <c r="O66" s="557"/>
    </row>
    <row r="67" spans="1:15" x14ac:dyDescent="0.25">
      <c r="A67" s="289"/>
      <c r="B67" s="290"/>
      <c r="C67" s="290"/>
      <c r="D67" s="290"/>
      <c r="E67" s="375" t="str">
        <f t="shared" si="1"/>
        <v/>
      </c>
      <c r="F67" s="28" t="str">
        <f>'Aerial Rescue'!AB317</f>
        <v/>
      </c>
      <c r="G67" s="28" t="str">
        <f>'Belayed Speed Climb'!O317</f>
        <v/>
      </c>
      <c r="H67" s="28" t="str">
        <f>'Secured Footlock'!Y316</f>
        <v/>
      </c>
      <c r="I67" s="380" t="str">
        <f>Throwline!R68</f>
        <v/>
      </c>
      <c r="J67" s="28" t="str">
        <f>'Work Climb'!AE318</f>
        <v/>
      </c>
      <c r="K67" s="370" t="str">
        <f t="shared" si="0"/>
        <v/>
      </c>
      <c r="L67" s="367"/>
      <c r="M67" s="31" t="str">
        <f>'Belayed Speed Climb'!N317</f>
        <v/>
      </c>
      <c r="N67" s="373" t="str">
        <f>'Secured Footlock'!X316</f>
        <v/>
      </c>
      <c r="O67" s="557"/>
    </row>
    <row r="68" spans="1:15" x14ac:dyDescent="0.25">
      <c r="A68" s="292"/>
      <c r="B68" s="293"/>
      <c r="C68" s="293"/>
      <c r="D68" s="293"/>
      <c r="E68" s="378" t="str">
        <f t="shared" si="1"/>
        <v/>
      </c>
      <c r="F68" s="41" t="str">
        <f>'Aerial Rescue'!AB322</f>
        <v/>
      </c>
      <c r="G68" s="41" t="str">
        <f>'Belayed Speed Climb'!O322</f>
        <v/>
      </c>
      <c r="H68" s="41" t="str">
        <f>'Secured Footlock'!Y321</f>
        <v/>
      </c>
      <c r="I68" s="381" t="str">
        <f>Throwline!R69</f>
        <v/>
      </c>
      <c r="J68" s="41" t="str">
        <f>'Work Climb'!AE323</f>
        <v/>
      </c>
      <c r="K68" s="368" t="str">
        <f t="shared" si="0"/>
        <v/>
      </c>
      <c r="L68" s="367"/>
      <c r="M68" s="32" t="str">
        <f>'Belayed Speed Climb'!N322</f>
        <v/>
      </c>
      <c r="N68" s="376" t="str">
        <f>'Secured Footlock'!X321</f>
        <v/>
      </c>
      <c r="O68" s="557"/>
    </row>
    <row r="69" spans="1:15" x14ac:dyDescent="0.25">
      <c r="A69" s="289"/>
      <c r="B69" s="290"/>
      <c r="C69" s="290"/>
      <c r="D69" s="290"/>
      <c r="E69" s="375" t="str">
        <f t="shared" si="1"/>
        <v/>
      </c>
      <c r="F69" s="28" t="str">
        <f>'Aerial Rescue'!AB327</f>
        <v/>
      </c>
      <c r="G69" s="28" t="str">
        <f>'Belayed Speed Climb'!O327</f>
        <v/>
      </c>
      <c r="H69" s="28" t="str">
        <f>'Secured Footlock'!Y326</f>
        <v/>
      </c>
      <c r="I69" s="380" t="str">
        <f>Throwline!R70</f>
        <v/>
      </c>
      <c r="J69" s="28" t="str">
        <f>'Work Climb'!AE328</f>
        <v/>
      </c>
      <c r="K69" s="370" t="str">
        <f t="shared" si="0"/>
        <v/>
      </c>
      <c r="L69" s="367"/>
      <c r="M69" s="31" t="str">
        <f>'Belayed Speed Climb'!N327</f>
        <v/>
      </c>
      <c r="N69" s="373" t="str">
        <f>'Secured Footlock'!X326</f>
        <v/>
      </c>
      <c r="O69" s="557"/>
    </row>
    <row r="70" spans="1:15" x14ac:dyDescent="0.25">
      <c r="A70" s="292"/>
      <c r="B70" s="293"/>
      <c r="C70" s="293"/>
      <c r="D70" s="293"/>
      <c r="E70" s="378" t="str">
        <f t="shared" si="1"/>
        <v/>
      </c>
      <c r="F70" s="41" t="str">
        <f>'Aerial Rescue'!AB332</f>
        <v/>
      </c>
      <c r="G70" s="41" t="str">
        <f>'Belayed Speed Climb'!O332</f>
        <v/>
      </c>
      <c r="H70" s="41" t="str">
        <f>'Secured Footlock'!Y331</f>
        <v/>
      </c>
      <c r="I70" s="381" t="str">
        <f>Throwline!R71</f>
        <v/>
      </c>
      <c r="J70" s="41" t="str">
        <f>'Work Climb'!AE333</f>
        <v/>
      </c>
      <c r="K70" s="368" t="str">
        <f t="shared" ref="K70:K104" si="2">IF(B70="","",IF(SUM(F70:J70)=0,"",SUM(F70:J70)))</f>
        <v/>
      </c>
      <c r="L70" s="367"/>
      <c r="M70" s="32" t="str">
        <f>'Belayed Speed Climb'!N332</f>
        <v/>
      </c>
      <c r="N70" s="376" t="str">
        <f>'Secured Footlock'!X331</f>
        <v/>
      </c>
      <c r="O70" s="557"/>
    </row>
    <row r="71" spans="1:15" x14ac:dyDescent="0.25">
      <c r="A71" s="289"/>
      <c r="B71" s="290"/>
      <c r="C71" s="290"/>
      <c r="D71" s="290"/>
      <c r="E71" s="375" t="str">
        <f t="shared" ref="E71:E104" si="3">IF(B71="","",IF(K71="","",RANK(K71,$K$5:$K$104,0)))</f>
        <v/>
      </c>
      <c r="F71" s="28" t="str">
        <f>'Aerial Rescue'!AB337</f>
        <v/>
      </c>
      <c r="G71" s="28" t="str">
        <f>'Belayed Speed Climb'!O337</f>
        <v/>
      </c>
      <c r="H71" s="28" t="str">
        <f>'Secured Footlock'!Y336</f>
        <v/>
      </c>
      <c r="I71" s="380" t="str">
        <f>Throwline!R72</f>
        <v/>
      </c>
      <c r="J71" s="28" t="str">
        <f>'Work Climb'!AE338</f>
        <v/>
      </c>
      <c r="K71" s="370" t="str">
        <f t="shared" si="2"/>
        <v/>
      </c>
      <c r="L71" s="367"/>
      <c r="M71" s="31" t="str">
        <f>'Belayed Speed Climb'!N337</f>
        <v/>
      </c>
      <c r="N71" s="373" t="str">
        <f>'Secured Footlock'!X336</f>
        <v/>
      </c>
      <c r="O71" s="557"/>
    </row>
    <row r="72" spans="1:15" x14ac:dyDescent="0.25">
      <c r="A72" s="292"/>
      <c r="B72" s="293"/>
      <c r="C72" s="293"/>
      <c r="D72" s="293"/>
      <c r="E72" s="378" t="str">
        <f t="shared" si="3"/>
        <v/>
      </c>
      <c r="F72" s="41" t="str">
        <f>'Aerial Rescue'!AB342</f>
        <v/>
      </c>
      <c r="G72" s="41" t="str">
        <f>'Belayed Speed Climb'!O342</f>
        <v/>
      </c>
      <c r="H72" s="41" t="str">
        <f>'Secured Footlock'!Y341</f>
        <v/>
      </c>
      <c r="I72" s="381" t="str">
        <f>Throwline!R73</f>
        <v/>
      </c>
      <c r="J72" s="41" t="str">
        <f>'Work Climb'!AE343</f>
        <v/>
      </c>
      <c r="K72" s="368" t="str">
        <f t="shared" si="2"/>
        <v/>
      </c>
      <c r="L72" s="367"/>
      <c r="M72" s="32" t="str">
        <f>'Belayed Speed Climb'!N342</f>
        <v/>
      </c>
      <c r="N72" s="376" t="str">
        <f>'Secured Footlock'!X341</f>
        <v/>
      </c>
      <c r="O72" s="557"/>
    </row>
    <row r="73" spans="1:15" x14ac:dyDescent="0.25">
      <c r="A73" s="289"/>
      <c r="B73" s="290"/>
      <c r="C73" s="290"/>
      <c r="D73" s="290"/>
      <c r="E73" s="375" t="str">
        <f t="shared" si="3"/>
        <v/>
      </c>
      <c r="F73" s="28" t="str">
        <f>'Aerial Rescue'!AB347</f>
        <v/>
      </c>
      <c r="G73" s="28" t="str">
        <f>'Belayed Speed Climb'!O347</f>
        <v/>
      </c>
      <c r="H73" s="28" t="str">
        <f>'Secured Footlock'!Y346</f>
        <v/>
      </c>
      <c r="I73" s="380" t="str">
        <f>Throwline!R74</f>
        <v/>
      </c>
      <c r="J73" s="28" t="str">
        <f>'Work Climb'!AE348</f>
        <v/>
      </c>
      <c r="K73" s="370" t="str">
        <f t="shared" si="2"/>
        <v/>
      </c>
      <c r="L73" s="367"/>
      <c r="M73" s="31" t="str">
        <f>'Belayed Speed Climb'!N347</f>
        <v/>
      </c>
      <c r="N73" s="373" t="str">
        <f>'Secured Footlock'!X346</f>
        <v/>
      </c>
      <c r="O73" s="557"/>
    </row>
    <row r="74" spans="1:15" x14ac:dyDescent="0.25">
      <c r="A74" s="292"/>
      <c r="B74" s="293"/>
      <c r="C74" s="293"/>
      <c r="D74" s="293"/>
      <c r="E74" s="378" t="str">
        <f t="shared" si="3"/>
        <v/>
      </c>
      <c r="F74" s="41" t="str">
        <f>'Aerial Rescue'!AB352</f>
        <v/>
      </c>
      <c r="G74" s="41" t="str">
        <f>'Belayed Speed Climb'!O352</f>
        <v/>
      </c>
      <c r="H74" s="41" t="str">
        <f>'Secured Footlock'!Y351</f>
        <v/>
      </c>
      <c r="I74" s="381" t="str">
        <f>Throwline!R75</f>
        <v/>
      </c>
      <c r="J74" s="41" t="str">
        <f>'Work Climb'!AE353</f>
        <v/>
      </c>
      <c r="K74" s="368" t="str">
        <f t="shared" si="2"/>
        <v/>
      </c>
      <c r="L74" s="367"/>
      <c r="M74" s="32" t="str">
        <f>'Belayed Speed Climb'!N352</f>
        <v/>
      </c>
      <c r="N74" s="376" t="str">
        <f>'Secured Footlock'!X351</f>
        <v/>
      </c>
      <c r="O74" s="557"/>
    </row>
    <row r="75" spans="1:15" x14ac:dyDescent="0.25">
      <c r="A75" s="289"/>
      <c r="B75" s="290"/>
      <c r="C75" s="290"/>
      <c r="D75" s="290"/>
      <c r="E75" s="375" t="str">
        <f t="shared" si="3"/>
        <v/>
      </c>
      <c r="F75" s="28" t="str">
        <f>'Aerial Rescue'!AB357</f>
        <v/>
      </c>
      <c r="G75" s="28" t="str">
        <f>'Belayed Speed Climb'!O357</f>
        <v/>
      </c>
      <c r="H75" s="28" t="str">
        <f>'Secured Footlock'!Y356</f>
        <v/>
      </c>
      <c r="I75" s="380" t="str">
        <f>Throwline!R76</f>
        <v/>
      </c>
      <c r="J75" s="28" t="str">
        <f>'Work Climb'!AE358</f>
        <v/>
      </c>
      <c r="K75" s="370" t="str">
        <f t="shared" si="2"/>
        <v/>
      </c>
      <c r="L75" s="367"/>
      <c r="M75" s="31" t="str">
        <f>'Belayed Speed Climb'!N357</f>
        <v/>
      </c>
      <c r="N75" s="373" t="str">
        <f>'Secured Footlock'!X356</f>
        <v/>
      </c>
      <c r="O75" s="557"/>
    </row>
    <row r="76" spans="1:15" x14ac:dyDescent="0.25">
      <c r="A76" s="292"/>
      <c r="B76" s="293"/>
      <c r="C76" s="293"/>
      <c r="D76" s="293"/>
      <c r="E76" s="378" t="str">
        <f t="shared" si="3"/>
        <v/>
      </c>
      <c r="F76" s="41" t="str">
        <f>'Aerial Rescue'!AB362</f>
        <v/>
      </c>
      <c r="G76" s="41" t="str">
        <f>'Belayed Speed Climb'!O362</f>
        <v/>
      </c>
      <c r="H76" s="41" t="str">
        <f>'Secured Footlock'!Y361</f>
        <v/>
      </c>
      <c r="I76" s="381" t="str">
        <f>Throwline!R77</f>
        <v/>
      </c>
      <c r="J76" s="41" t="str">
        <f>'Work Climb'!AE363</f>
        <v/>
      </c>
      <c r="K76" s="368" t="str">
        <f t="shared" si="2"/>
        <v/>
      </c>
      <c r="L76" s="367"/>
      <c r="M76" s="32" t="str">
        <f>'Belayed Speed Climb'!N362</f>
        <v/>
      </c>
      <c r="N76" s="376" t="str">
        <f>'Secured Footlock'!X361</f>
        <v/>
      </c>
      <c r="O76" s="557"/>
    </row>
    <row r="77" spans="1:15" x14ac:dyDescent="0.25">
      <c r="A77" s="289"/>
      <c r="B77" s="290"/>
      <c r="C77" s="290"/>
      <c r="D77" s="290"/>
      <c r="E77" s="375" t="str">
        <f t="shared" si="3"/>
        <v/>
      </c>
      <c r="F77" s="28" t="str">
        <f>'Aerial Rescue'!AB367</f>
        <v/>
      </c>
      <c r="G77" s="28" t="str">
        <f>'Belayed Speed Climb'!O367</f>
        <v/>
      </c>
      <c r="H77" s="28" t="str">
        <f>'Secured Footlock'!Y366</f>
        <v/>
      </c>
      <c r="I77" s="380" t="str">
        <f>Throwline!R78</f>
        <v/>
      </c>
      <c r="J77" s="28" t="str">
        <f>'Work Climb'!AE368</f>
        <v/>
      </c>
      <c r="K77" s="370" t="str">
        <f t="shared" si="2"/>
        <v/>
      </c>
      <c r="L77" s="367"/>
      <c r="M77" s="31" t="str">
        <f>'Belayed Speed Climb'!N367</f>
        <v/>
      </c>
      <c r="N77" s="373" t="str">
        <f>'Secured Footlock'!X366</f>
        <v/>
      </c>
      <c r="O77" s="557"/>
    </row>
    <row r="78" spans="1:15" x14ac:dyDescent="0.25">
      <c r="A78" s="292"/>
      <c r="B78" s="293"/>
      <c r="C78" s="293"/>
      <c r="D78" s="293"/>
      <c r="E78" s="378" t="str">
        <f t="shared" si="3"/>
        <v/>
      </c>
      <c r="F78" s="41" t="str">
        <f>'Aerial Rescue'!AB372</f>
        <v/>
      </c>
      <c r="G78" s="41" t="str">
        <f>'Belayed Speed Climb'!O372</f>
        <v/>
      </c>
      <c r="H78" s="41" t="str">
        <f>'Secured Footlock'!Y371</f>
        <v/>
      </c>
      <c r="I78" s="381" t="str">
        <f>Throwline!R79</f>
        <v/>
      </c>
      <c r="J78" s="41" t="str">
        <f>'Work Climb'!AE373</f>
        <v/>
      </c>
      <c r="K78" s="368" t="str">
        <f t="shared" si="2"/>
        <v/>
      </c>
      <c r="L78" s="367"/>
      <c r="M78" s="32" t="str">
        <f>'Belayed Speed Climb'!N372</f>
        <v/>
      </c>
      <c r="N78" s="376" t="str">
        <f>'Secured Footlock'!X371</f>
        <v/>
      </c>
      <c r="O78" s="557"/>
    </row>
    <row r="79" spans="1:15" x14ac:dyDescent="0.25">
      <c r="A79" s="289"/>
      <c r="B79" s="290"/>
      <c r="C79" s="290"/>
      <c r="D79" s="290"/>
      <c r="E79" s="375" t="str">
        <f t="shared" si="3"/>
        <v/>
      </c>
      <c r="F79" s="28" t="str">
        <f>'Aerial Rescue'!AB377</f>
        <v/>
      </c>
      <c r="G79" s="28" t="str">
        <f>'Belayed Speed Climb'!O377</f>
        <v/>
      </c>
      <c r="H79" s="28" t="str">
        <f>'Secured Footlock'!Y376</f>
        <v/>
      </c>
      <c r="I79" s="380" t="str">
        <f>Throwline!R80</f>
        <v/>
      </c>
      <c r="J79" s="28" t="str">
        <f>'Work Climb'!AE378</f>
        <v/>
      </c>
      <c r="K79" s="370" t="str">
        <f t="shared" si="2"/>
        <v/>
      </c>
      <c r="L79" s="367"/>
      <c r="M79" s="31" t="str">
        <f>'Belayed Speed Climb'!N377</f>
        <v/>
      </c>
      <c r="N79" s="373" t="str">
        <f>'Secured Footlock'!X376</f>
        <v/>
      </c>
      <c r="O79" s="557"/>
    </row>
    <row r="80" spans="1:15" x14ac:dyDescent="0.25">
      <c r="A80" s="292"/>
      <c r="B80" s="293"/>
      <c r="C80" s="293"/>
      <c r="D80" s="293"/>
      <c r="E80" s="378" t="str">
        <f t="shared" si="3"/>
        <v/>
      </c>
      <c r="F80" s="41" t="str">
        <f>'Aerial Rescue'!AB382</f>
        <v/>
      </c>
      <c r="G80" s="41" t="str">
        <f>'Belayed Speed Climb'!O382</f>
        <v/>
      </c>
      <c r="H80" s="41" t="str">
        <f>'Secured Footlock'!Y381</f>
        <v/>
      </c>
      <c r="I80" s="381" t="str">
        <f>Throwline!R81</f>
        <v/>
      </c>
      <c r="J80" s="41" t="str">
        <f>'Work Climb'!AE383</f>
        <v/>
      </c>
      <c r="K80" s="368" t="str">
        <f t="shared" si="2"/>
        <v/>
      </c>
      <c r="L80" s="367"/>
      <c r="M80" s="32" t="str">
        <f>'Belayed Speed Climb'!N382</f>
        <v/>
      </c>
      <c r="N80" s="376" t="str">
        <f>'Secured Footlock'!X381</f>
        <v/>
      </c>
      <c r="O80" s="557"/>
    </row>
    <row r="81" spans="1:15" x14ac:dyDescent="0.25">
      <c r="A81" s="289"/>
      <c r="B81" s="290"/>
      <c r="C81" s="290"/>
      <c r="D81" s="290"/>
      <c r="E81" s="375" t="str">
        <f t="shared" si="3"/>
        <v/>
      </c>
      <c r="F81" s="28" t="str">
        <f>'Aerial Rescue'!AB387</f>
        <v/>
      </c>
      <c r="G81" s="28" t="str">
        <f>'Belayed Speed Climb'!O387</f>
        <v/>
      </c>
      <c r="H81" s="28" t="str">
        <f>'Secured Footlock'!Y386</f>
        <v/>
      </c>
      <c r="I81" s="380" t="str">
        <f>Throwline!R82</f>
        <v/>
      </c>
      <c r="J81" s="28" t="str">
        <f>'Work Climb'!AE388</f>
        <v/>
      </c>
      <c r="K81" s="370" t="str">
        <f t="shared" si="2"/>
        <v/>
      </c>
      <c r="L81" s="367"/>
      <c r="M81" s="31" t="str">
        <f>'Belayed Speed Climb'!N387</f>
        <v/>
      </c>
      <c r="N81" s="373" t="str">
        <f>'Secured Footlock'!X386</f>
        <v/>
      </c>
      <c r="O81" s="557"/>
    </row>
    <row r="82" spans="1:15" x14ac:dyDescent="0.25">
      <c r="A82" s="292"/>
      <c r="B82" s="293"/>
      <c r="C82" s="293"/>
      <c r="D82" s="293"/>
      <c r="E82" s="378" t="str">
        <f t="shared" si="3"/>
        <v/>
      </c>
      <c r="F82" s="41" t="str">
        <f>'Aerial Rescue'!AB392</f>
        <v/>
      </c>
      <c r="G82" s="41" t="str">
        <f>'Belayed Speed Climb'!O392</f>
        <v/>
      </c>
      <c r="H82" s="41" t="str">
        <f>'Secured Footlock'!Y391</f>
        <v/>
      </c>
      <c r="I82" s="381" t="str">
        <f>Throwline!R83</f>
        <v/>
      </c>
      <c r="J82" s="41" t="str">
        <f>'Work Climb'!AE393</f>
        <v/>
      </c>
      <c r="K82" s="368" t="str">
        <f t="shared" si="2"/>
        <v/>
      </c>
      <c r="L82" s="367"/>
      <c r="M82" s="32" t="str">
        <f>'Belayed Speed Climb'!N392</f>
        <v/>
      </c>
      <c r="N82" s="376" t="str">
        <f>'Secured Footlock'!X391</f>
        <v/>
      </c>
      <c r="O82" s="557"/>
    </row>
    <row r="83" spans="1:15" x14ac:dyDescent="0.25">
      <c r="A83" s="289"/>
      <c r="B83" s="290"/>
      <c r="C83" s="290"/>
      <c r="D83" s="290"/>
      <c r="E83" s="375" t="str">
        <f t="shared" si="3"/>
        <v/>
      </c>
      <c r="F83" s="28" t="str">
        <f>'Aerial Rescue'!AB397</f>
        <v/>
      </c>
      <c r="G83" s="28" t="str">
        <f>'Belayed Speed Climb'!O397</f>
        <v/>
      </c>
      <c r="H83" s="28" t="str">
        <f>'Secured Footlock'!Y396</f>
        <v/>
      </c>
      <c r="I83" s="380" t="str">
        <f>Throwline!R84</f>
        <v/>
      </c>
      <c r="J83" s="28" t="str">
        <f>'Work Climb'!AE398</f>
        <v/>
      </c>
      <c r="K83" s="370" t="str">
        <f t="shared" si="2"/>
        <v/>
      </c>
      <c r="L83" s="367"/>
      <c r="M83" s="31" t="str">
        <f>'Belayed Speed Climb'!N397</f>
        <v/>
      </c>
      <c r="N83" s="373" t="str">
        <f>'Secured Footlock'!X396</f>
        <v/>
      </c>
      <c r="O83" s="557"/>
    </row>
    <row r="84" spans="1:15" x14ac:dyDescent="0.25">
      <c r="A84" s="292"/>
      <c r="B84" s="293"/>
      <c r="C84" s="293"/>
      <c r="D84" s="293"/>
      <c r="E84" s="378" t="str">
        <f t="shared" si="3"/>
        <v/>
      </c>
      <c r="F84" s="41" t="str">
        <f>'Aerial Rescue'!AB402</f>
        <v/>
      </c>
      <c r="G84" s="41" t="str">
        <f>'Belayed Speed Climb'!O402</f>
        <v/>
      </c>
      <c r="H84" s="41" t="str">
        <f>'Secured Footlock'!Y401</f>
        <v/>
      </c>
      <c r="I84" s="381" t="str">
        <f>Throwline!R85</f>
        <v/>
      </c>
      <c r="J84" s="41" t="str">
        <f>'Work Climb'!AE403</f>
        <v/>
      </c>
      <c r="K84" s="368" t="str">
        <f t="shared" si="2"/>
        <v/>
      </c>
      <c r="L84" s="367"/>
      <c r="M84" s="32" t="str">
        <f>'Belayed Speed Climb'!N402</f>
        <v/>
      </c>
      <c r="N84" s="376" t="str">
        <f>'Secured Footlock'!X401</f>
        <v/>
      </c>
      <c r="O84" s="557"/>
    </row>
    <row r="85" spans="1:15" x14ac:dyDescent="0.25">
      <c r="A85" s="289"/>
      <c r="B85" s="290"/>
      <c r="C85" s="290"/>
      <c r="D85" s="290"/>
      <c r="E85" s="375" t="str">
        <f t="shared" si="3"/>
        <v/>
      </c>
      <c r="F85" s="28" t="str">
        <f>'Aerial Rescue'!AB407</f>
        <v/>
      </c>
      <c r="G85" s="28" t="str">
        <f>'Belayed Speed Climb'!O407</f>
        <v/>
      </c>
      <c r="H85" s="28" t="str">
        <f>'Secured Footlock'!Y406</f>
        <v/>
      </c>
      <c r="I85" s="380" t="str">
        <f>Throwline!R86</f>
        <v/>
      </c>
      <c r="J85" s="28" t="str">
        <f>'Work Climb'!AE408</f>
        <v/>
      </c>
      <c r="K85" s="370" t="str">
        <f t="shared" si="2"/>
        <v/>
      </c>
      <c r="L85" s="367"/>
      <c r="M85" s="31" t="str">
        <f>'Belayed Speed Climb'!N407</f>
        <v/>
      </c>
      <c r="N85" s="373" t="str">
        <f>'Secured Footlock'!X406</f>
        <v/>
      </c>
      <c r="O85" s="557"/>
    </row>
    <row r="86" spans="1:15" x14ac:dyDescent="0.25">
      <c r="A86" s="292"/>
      <c r="B86" s="293"/>
      <c r="C86" s="293"/>
      <c r="D86" s="293"/>
      <c r="E86" s="378" t="str">
        <f t="shared" si="3"/>
        <v/>
      </c>
      <c r="F86" s="41" t="str">
        <f>'Aerial Rescue'!AB412</f>
        <v/>
      </c>
      <c r="G86" s="41" t="str">
        <f>'Belayed Speed Climb'!O412</f>
        <v/>
      </c>
      <c r="H86" s="41" t="str">
        <f>'Secured Footlock'!Y411</f>
        <v/>
      </c>
      <c r="I86" s="381" t="str">
        <f>Throwline!R87</f>
        <v/>
      </c>
      <c r="J86" s="41" t="str">
        <f>'Work Climb'!AE413</f>
        <v/>
      </c>
      <c r="K86" s="368" t="str">
        <f t="shared" si="2"/>
        <v/>
      </c>
      <c r="L86" s="367"/>
      <c r="M86" s="32" t="str">
        <f>'Belayed Speed Climb'!N412</f>
        <v/>
      </c>
      <c r="N86" s="376" t="str">
        <f>'Secured Footlock'!X411</f>
        <v/>
      </c>
      <c r="O86" s="557"/>
    </row>
    <row r="87" spans="1:15" x14ac:dyDescent="0.25">
      <c r="A87" s="289"/>
      <c r="B87" s="290"/>
      <c r="C87" s="290"/>
      <c r="D87" s="290"/>
      <c r="E87" s="375" t="str">
        <f t="shared" si="3"/>
        <v/>
      </c>
      <c r="F87" s="28" t="str">
        <f>'Aerial Rescue'!AB417</f>
        <v/>
      </c>
      <c r="G87" s="28" t="str">
        <f>'Belayed Speed Climb'!O417</f>
        <v/>
      </c>
      <c r="H87" s="28" t="str">
        <f>'Secured Footlock'!Y416</f>
        <v/>
      </c>
      <c r="I87" s="380" t="str">
        <f>Throwline!R88</f>
        <v/>
      </c>
      <c r="J87" s="28" t="str">
        <f>'Work Climb'!AE418</f>
        <v/>
      </c>
      <c r="K87" s="370" t="str">
        <f t="shared" si="2"/>
        <v/>
      </c>
      <c r="L87" s="367"/>
      <c r="M87" s="31" t="str">
        <f>'Belayed Speed Climb'!N417</f>
        <v/>
      </c>
      <c r="N87" s="373" t="str">
        <f>'Secured Footlock'!X416</f>
        <v/>
      </c>
      <c r="O87" s="557"/>
    </row>
    <row r="88" spans="1:15" x14ac:dyDescent="0.25">
      <c r="A88" s="292"/>
      <c r="B88" s="293"/>
      <c r="C88" s="293"/>
      <c r="D88" s="293"/>
      <c r="E88" s="378" t="str">
        <f t="shared" si="3"/>
        <v/>
      </c>
      <c r="F88" s="41" t="str">
        <f>'Aerial Rescue'!AB422</f>
        <v/>
      </c>
      <c r="G88" s="41" t="str">
        <f>'Belayed Speed Climb'!O422</f>
        <v/>
      </c>
      <c r="H88" s="41" t="str">
        <f>'Secured Footlock'!Y421</f>
        <v/>
      </c>
      <c r="I88" s="381" t="str">
        <f>Throwline!R89</f>
        <v/>
      </c>
      <c r="J88" s="41" t="str">
        <f>'Work Climb'!AE423</f>
        <v/>
      </c>
      <c r="K88" s="368" t="str">
        <f t="shared" si="2"/>
        <v/>
      </c>
      <c r="L88" s="367"/>
      <c r="M88" s="32" t="str">
        <f>'Belayed Speed Climb'!N422</f>
        <v/>
      </c>
      <c r="N88" s="376" t="str">
        <f>'Secured Footlock'!X421</f>
        <v/>
      </c>
      <c r="O88" s="557"/>
    </row>
    <row r="89" spans="1:15" x14ac:dyDescent="0.25">
      <c r="A89" s="289"/>
      <c r="B89" s="290"/>
      <c r="C89" s="290"/>
      <c r="D89" s="290"/>
      <c r="E89" s="375" t="str">
        <f t="shared" si="3"/>
        <v/>
      </c>
      <c r="F89" s="28" t="str">
        <f>'Aerial Rescue'!AB427</f>
        <v/>
      </c>
      <c r="G89" s="28" t="str">
        <f>'Belayed Speed Climb'!O427</f>
        <v/>
      </c>
      <c r="H89" s="28" t="str">
        <f>'Secured Footlock'!Y426</f>
        <v/>
      </c>
      <c r="I89" s="380" t="str">
        <f>Throwline!R90</f>
        <v/>
      </c>
      <c r="J89" s="28" t="str">
        <f>'Work Climb'!AE428</f>
        <v/>
      </c>
      <c r="K89" s="370" t="str">
        <f t="shared" si="2"/>
        <v/>
      </c>
      <c r="L89" s="367"/>
      <c r="M89" s="31" t="str">
        <f>'Belayed Speed Climb'!N427</f>
        <v/>
      </c>
      <c r="N89" s="373" t="str">
        <f>'Secured Footlock'!X426</f>
        <v/>
      </c>
      <c r="O89" s="557"/>
    </row>
    <row r="90" spans="1:15" x14ac:dyDescent="0.25">
      <c r="A90" s="292"/>
      <c r="B90" s="293"/>
      <c r="C90" s="293"/>
      <c r="D90" s="293"/>
      <c r="E90" s="378" t="str">
        <f t="shared" si="3"/>
        <v/>
      </c>
      <c r="F90" s="41" t="str">
        <f>'Aerial Rescue'!AB432</f>
        <v/>
      </c>
      <c r="G90" s="41" t="str">
        <f>'Belayed Speed Climb'!O432</f>
        <v/>
      </c>
      <c r="H90" s="41" t="str">
        <f>'Secured Footlock'!Y431</f>
        <v/>
      </c>
      <c r="I90" s="381" t="str">
        <f>Throwline!R91</f>
        <v/>
      </c>
      <c r="J90" s="41" t="str">
        <f>'Work Climb'!AE433</f>
        <v/>
      </c>
      <c r="K90" s="368" t="str">
        <f t="shared" si="2"/>
        <v/>
      </c>
      <c r="L90" s="367"/>
      <c r="M90" s="32" t="str">
        <f>'Belayed Speed Climb'!N432</f>
        <v/>
      </c>
      <c r="N90" s="376" t="str">
        <f>'Secured Footlock'!X431</f>
        <v/>
      </c>
      <c r="O90" s="557"/>
    </row>
    <row r="91" spans="1:15" x14ac:dyDescent="0.25">
      <c r="A91" s="289"/>
      <c r="B91" s="290"/>
      <c r="C91" s="290"/>
      <c r="D91" s="290"/>
      <c r="E91" s="375" t="str">
        <f t="shared" si="3"/>
        <v/>
      </c>
      <c r="F91" s="28" t="str">
        <f>'Aerial Rescue'!AB437</f>
        <v/>
      </c>
      <c r="G91" s="28" t="str">
        <f>'Belayed Speed Climb'!O437</f>
        <v/>
      </c>
      <c r="H91" s="28" t="str">
        <f>'Secured Footlock'!Y436</f>
        <v/>
      </c>
      <c r="I91" s="380" t="str">
        <f>Throwline!R92</f>
        <v/>
      </c>
      <c r="J91" s="28" t="str">
        <f>'Work Climb'!AE438</f>
        <v/>
      </c>
      <c r="K91" s="370" t="str">
        <f t="shared" si="2"/>
        <v/>
      </c>
      <c r="L91" s="367"/>
      <c r="M91" s="31" t="str">
        <f>'Belayed Speed Climb'!N437</f>
        <v/>
      </c>
      <c r="N91" s="373" t="str">
        <f>'Secured Footlock'!X436</f>
        <v/>
      </c>
      <c r="O91" s="557"/>
    </row>
    <row r="92" spans="1:15" x14ac:dyDescent="0.25">
      <c r="A92" s="292"/>
      <c r="B92" s="293"/>
      <c r="C92" s="293"/>
      <c r="D92" s="293"/>
      <c r="E92" s="378" t="str">
        <f t="shared" si="3"/>
        <v/>
      </c>
      <c r="F92" s="41" t="str">
        <f>'Aerial Rescue'!AB442</f>
        <v/>
      </c>
      <c r="G92" s="41" t="str">
        <f>'Belayed Speed Climb'!O442</f>
        <v/>
      </c>
      <c r="H92" s="41" t="str">
        <f>'Secured Footlock'!Y441</f>
        <v/>
      </c>
      <c r="I92" s="381" t="str">
        <f>Throwline!R93</f>
        <v/>
      </c>
      <c r="J92" s="41" t="str">
        <f>'Work Climb'!AE443</f>
        <v/>
      </c>
      <c r="K92" s="368" t="str">
        <f t="shared" si="2"/>
        <v/>
      </c>
      <c r="L92" s="367"/>
      <c r="M92" s="32" t="str">
        <f>'Belayed Speed Climb'!N442</f>
        <v/>
      </c>
      <c r="N92" s="376" t="str">
        <f>'Secured Footlock'!X441</f>
        <v/>
      </c>
      <c r="O92" s="557"/>
    </row>
    <row r="93" spans="1:15" x14ac:dyDescent="0.25">
      <c r="A93" s="289"/>
      <c r="B93" s="290"/>
      <c r="C93" s="290"/>
      <c r="D93" s="290"/>
      <c r="E93" s="375" t="str">
        <f t="shared" si="3"/>
        <v/>
      </c>
      <c r="F93" s="28" t="str">
        <f>'Aerial Rescue'!AB447</f>
        <v/>
      </c>
      <c r="G93" s="28" t="str">
        <f>'Belayed Speed Climb'!O447</f>
        <v/>
      </c>
      <c r="H93" s="28" t="str">
        <f>'Secured Footlock'!Y446</f>
        <v/>
      </c>
      <c r="I93" s="380" t="str">
        <f>Throwline!R94</f>
        <v/>
      </c>
      <c r="J93" s="28" t="str">
        <f>'Work Climb'!AE448</f>
        <v/>
      </c>
      <c r="K93" s="370" t="str">
        <f t="shared" si="2"/>
        <v/>
      </c>
      <c r="L93" s="367"/>
      <c r="M93" s="31" t="str">
        <f>'Belayed Speed Climb'!N447</f>
        <v/>
      </c>
      <c r="N93" s="373" t="str">
        <f>'Secured Footlock'!X446</f>
        <v/>
      </c>
      <c r="O93" s="557"/>
    </row>
    <row r="94" spans="1:15" x14ac:dyDescent="0.25">
      <c r="A94" s="292"/>
      <c r="B94" s="293"/>
      <c r="C94" s="293"/>
      <c r="D94" s="293"/>
      <c r="E94" s="378" t="str">
        <f t="shared" si="3"/>
        <v/>
      </c>
      <c r="F94" s="41" t="str">
        <f>'Aerial Rescue'!AB452</f>
        <v/>
      </c>
      <c r="G94" s="41" t="str">
        <f>'Belayed Speed Climb'!O452</f>
        <v/>
      </c>
      <c r="H94" s="41" t="str">
        <f>'Secured Footlock'!Y451</f>
        <v/>
      </c>
      <c r="I94" s="381" t="str">
        <f>Throwline!R95</f>
        <v/>
      </c>
      <c r="J94" s="41" t="str">
        <f>'Work Climb'!AE453</f>
        <v/>
      </c>
      <c r="K94" s="368" t="str">
        <f t="shared" si="2"/>
        <v/>
      </c>
      <c r="L94" s="367"/>
      <c r="M94" s="32" t="str">
        <f>'Belayed Speed Climb'!N452</f>
        <v/>
      </c>
      <c r="N94" s="376" t="str">
        <f>'Secured Footlock'!X451</f>
        <v/>
      </c>
      <c r="O94" s="557"/>
    </row>
    <row r="95" spans="1:15" x14ac:dyDescent="0.25">
      <c r="A95" s="289"/>
      <c r="B95" s="290"/>
      <c r="C95" s="290"/>
      <c r="D95" s="290"/>
      <c r="E95" s="375" t="str">
        <f t="shared" si="3"/>
        <v/>
      </c>
      <c r="F95" s="28" t="str">
        <f>'Aerial Rescue'!AB457</f>
        <v/>
      </c>
      <c r="G95" s="28" t="str">
        <f>'Belayed Speed Climb'!O457</f>
        <v/>
      </c>
      <c r="H95" s="28" t="str">
        <f>'Secured Footlock'!Y456</f>
        <v/>
      </c>
      <c r="I95" s="380" t="str">
        <f>Throwline!R96</f>
        <v/>
      </c>
      <c r="J95" s="28" t="str">
        <f>'Work Climb'!AE458</f>
        <v/>
      </c>
      <c r="K95" s="370" t="str">
        <f t="shared" si="2"/>
        <v/>
      </c>
      <c r="L95" s="367"/>
      <c r="M95" s="31" t="str">
        <f>'Belayed Speed Climb'!N457</f>
        <v/>
      </c>
      <c r="N95" s="373" t="str">
        <f>'Secured Footlock'!X456</f>
        <v/>
      </c>
      <c r="O95" s="557"/>
    </row>
    <row r="96" spans="1:15" x14ac:dyDescent="0.25">
      <c r="A96" s="292"/>
      <c r="B96" s="293"/>
      <c r="C96" s="293"/>
      <c r="D96" s="293"/>
      <c r="E96" s="378" t="str">
        <f t="shared" si="3"/>
        <v/>
      </c>
      <c r="F96" s="41" t="str">
        <f>'Aerial Rescue'!AB462</f>
        <v/>
      </c>
      <c r="G96" s="41" t="str">
        <f>'Belayed Speed Climb'!O462</f>
        <v/>
      </c>
      <c r="H96" s="41" t="str">
        <f>'Secured Footlock'!Y461</f>
        <v/>
      </c>
      <c r="I96" s="381" t="str">
        <f>Throwline!R97</f>
        <v/>
      </c>
      <c r="J96" s="41" t="str">
        <f>'Work Climb'!AE463</f>
        <v/>
      </c>
      <c r="K96" s="368" t="str">
        <f t="shared" si="2"/>
        <v/>
      </c>
      <c r="L96" s="367"/>
      <c r="M96" s="32" t="str">
        <f>'Belayed Speed Climb'!N462</f>
        <v/>
      </c>
      <c r="N96" s="376" t="str">
        <f>'Secured Footlock'!X461</f>
        <v/>
      </c>
      <c r="O96" s="557"/>
    </row>
    <row r="97" spans="1:15" x14ac:dyDescent="0.25">
      <c r="A97" s="289"/>
      <c r="B97" s="290"/>
      <c r="C97" s="290"/>
      <c r="D97" s="290"/>
      <c r="E97" s="375" t="str">
        <f t="shared" si="3"/>
        <v/>
      </c>
      <c r="F97" s="28" t="str">
        <f>'Aerial Rescue'!AB467</f>
        <v/>
      </c>
      <c r="G97" s="28" t="str">
        <f>'Belayed Speed Climb'!O467</f>
        <v/>
      </c>
      <c r="H97" s="28" t="str">
        <f>'Secured Footlock'!Y466</f>
        <v/>
      </c>
      <c r="I97" s="380" t="str">
        <f>Throwline!R98</f>
        <v/>
      </c>
      <c r="J97" s="28" t="str">
        <f>'Work Climb'!AE468</f>
        <v/>
      </c>
      <c r="K97" s="370" t="str">
        <f t="shared" si="2"/>
        <v/>
      </c>
      <c r="L97" s="367"/>
      <c r="M97" s="31" t="str">
        <f>'Belayed Speed Climb'!N467</f>
        <v/>
      </c>
      <c r="N97" s="373" t="str">
        <f>'Secured Footlock'!X466</f>
        <v/>
      </c>
      <c r="O97" s="557"/>
    </row>
    <row r="98" spans="1:15" x14ac:dyDescent="0.25">
      <c r="A98" s="292"/>
      <c r="B98" s="293"/>
      <c r="C98" s="293"/>
      <c r="D98" s="293"/>
      <c r="E98" s="378" t="str">
        <f t="shared" si="3"/>
        <v/>
      </c>
      <c r="F98" s="41" t="str">
        <f>'Aerial Rescue'!AB472</f>
        <v/>
      </c>
      <c r="G98" s="41" t="str">
        <f>'Belayed Speed Climb'!O472</f>
        <v/>
      </c>
      <c r="H98" s="41" t="str">
        <f>'Secured Footlock'!Y471</f>
        <v/>
      </c>
      <c r="I98" s="381" t="str">
        <f>Throwline!R99</f>
        <v/>
      </c>
      <c r="J98" s="41" t="str">
        <f>'Work Climb'!AE473</f>
        <v/>
      </c>
      <c r="K98" s="368" t="str">
        <f t="shared" si="2"/>
        <v/>
      </c>
      <c r="L98" s="367"/>
      <c r="M98" s="32" t="str">
        <f>'Belayed Speed Climb'!N472</f>
        <v/>
      </c>
      <c r="N98" s="376" t="str">
        <f>'Secured Footlock'!X471</f>
        <v/>
      </c>
      <c r="O98" s="557"/>
    </row>
    <row r="99" spans="1:15" x14ac:dyDescent="0.25">
      <c r="A99" s="289"/>
      <c r="B99" s="290"/>
      <c r="C99" s="290"/>
      <c r="D99" s="290"/>
      <c r="E99" s="375" t="str">
        <f t="shared" si="3"/>
        <v/>
      </c>
      <c r="F99" s="28" t="str">
        <f>'Aerial Rescue'!AB477</f>
        <v/>
      </c>
      <c r="G99" s="28" t="str">
        <f>'Belayed Speed Climb'!O477</f>
        <v/>
      </c>
      <c r="H99" s="28" t="str">
        <f>'Secured Footlock'!Y476</f>
        <v/>
      </c>
      <c r="I99" s="380" t="str">
        <f>Throwline!R100</f>
        <v/>
      </c>
      <c r="J99" s="28" t="str">
        <f>'Work Climb'!AE478</f>
        <v/>
      </c>
      <c r="K99" s="370" t="str">
        <f t="shared" si="2"/>
        <v/>
      </c>
      <c r="L99" s="367"/>
      <c r="M99" s="31" t="str">
        <f>'Belayed Speed Climb'!N477</f>
        <v/>
      </c>
      <c r="N99" s="373" t="str">
        <f>'Secured Footlock'!X476</f>
        <v/>
      </c>
      <c r="O99" s="557"/>
    </row>
    <row r="100" spans="1:15" x14ac:dyDescent="0.25">
      <c r="A100" s="292"/>
      <c r="B100" s="293"/>
      <c r="C100" s="293"/>
      <c r="D100" s="293"/>
      <c r="E100" s="378" t="str">
        <f t="shared" si="3"/>
        <v/>
      </c>
      <c r="F100" s="41" t="str">
        <f>'Aerial Rescue'!AB482</f>
        <v/>
      </c>
      <c r="G100" s="41" t="str">
        <f>'Belayed Speed Climb'!O482</f>
        <v/>
      </c>
      <c r="H100" s="41" t="str">
        <f>'Secured Footlock'!Y481</f>
        <v/>
      </c>
      <c r="I100" s="381" t="str">
        <f>Throwline!R101</f>
        <v/>
      </c>
      <c r="J100" s="41" t="str">
        <f>'Work Climb'!AE483</f>
        <v/>
      </c>
      <c r="K100" s="368" t="str">
        <f t="shared" si="2"/>
        <v/>
      </c>
      <c r="L100" s="367"/>
      <c r="M100" s="32" t="str">
        <f>'Belayed Speed Climb'!N482</f>
        <v/>
      </c>
      <c r="N100" s="376" t="str">
        <f>'Secured Footlock'!X481</f>
        <v/>
      </c>
      <c r="O100" s="557"/>
    </row>
    <row r="101" spans="1:15" x14ac:dyDescent="0.25">
      <c r="A101" s="289"/>
      <c r="B101" s="290"/>
      <c r="C101" s="290"/>
      <c r="D101" s="290"/>
      <c r="E101" s="375" t="str">
        <f t="shared" si="3"/>
        <v/>
      </c>
      <c r="F101" s="28" t="str">
        <f>'Aerial Rescue'!AB487</f>
        <v/>
      </c>
      <c r="G101" s="28" t="str">
        <f>'Belayed Speed Climb'!O487</f>
        <v/>
      </c>
      <c r="H101" s="28" t="str">
        <f>'Secured Footlock'!Y486</f>
        <v/>
      </c>
      <c r="I101" s="380" t="str">
        <f>Throwline!R102</f>
        <v/>
      </c>
      <c r="J101" s="28" t="str">
        <f>'Work Climb'!AE488</f>
        <v/>
      </c>
      <c r="K101" s="370" t="str">
        <f t="shared" si="2"/>
        <v/>
      </c>
      <c r="L101" s="367"/>
      <c r="M101" s="31" t="str">
        <f>'Belayed Speed Climb'!N487</f>
        <v/>
      </c>
      <c r="N101" s="373" t="str">
        <f>'Secured Footlock'!X486</f>
        <v/>
      </c>
      <c r="O101" s="557"/>
    </row>
    <row r="102" spans="1:15" x14ac:dyDescent="0.25">
      <c r="A102" s="292"/>
      <c r="B102" s="293"/>
      <c r="C102" s="293"/>
      <c r="D102" s="293"/>
      <c r="E102" s="378" t="str">
        <f t="shared" si="3"/>
        <v/>
      </c>
      <c r="F102" s="41" t="str">
        <f>'Aerial Rescue'!AB492</f>
        <v/>
      </c>
      <c r="G102" s="41" t="str">
        <f>'Belayed Speed Climb'!O492</f>
        <v/>
      </c>
      <c r="H102" s="41" t="str">
        <f>'Secured Footlock'!Y491</f>
        <v/>
      </c>
      <c r="I102" s="381" t="str">
        <f>Throwline!R103</f>
        <v/>
      </c>
      <c r="J102" s="41" t="str">
        <f>'Work Climb'!AE493</f>
        <v/>
      </c>
      <c r="K102" s="368" t="str">
        <f t="shared" si="2"/>
        <v/>
      </c>
      <c r="L102" s="367"/>
      <c r="M102" s="32" t="str">
        <f>'Belayed Speed Climb'!N492</f>
        <v/>
      </c>
      <c r="N102" s="376" t="str">
        <f>'Secured Footlock'!X491</f>
        <v/>
      </c>
      <c r="O102" s="557"/>
    </row>
    <row r="103" spans="1:15" x14ac:dyDescent="0.25">
      <c r="A103" s="289"/>
      <c r="B103" s="290"/>
      <c r="C103" s="290"/>
      <c r="D103" s="290"/>
      <c r="E103" s="375" t="str">
        <f t="shared" si="3"/>
        <v/>
      </c>
      <c r="F103" s="28" t="str">
        <f>'Aerial Rescue'!AB497</f>
        <v/>
      </c>
      <c r="G103" s="28" t="str">
        <f>'Belayed Speed Climb'!O497</f>
        <v/>
      </c>
      <c r="H103" s="28" t="str">
        <f>'Secured Footlock'!Y496</f>
        <v/>
      </c>
      <c r="I103" s="380" t="str">
        <f>Throwline!R104</f>
        <v/>
      </c>
      <c r="J103" s="28" t="str">
        <f>'Work Climb'!AE498</f>
        <v/>
      </c>
      <c r="K103" s="370" t="str">
        <f t="shared" si="2"/>
        <v/>
      </c>
      <c r="L103" s="367"/>
      <c r="M103" s="31" t="str">
        <f>'Belayed Speed Climb'!N497</f>
        <v/>
      </c>
      <c r="N103" s="373" t="str">
        <f>'Secured Footlock'!X496</f>
        <v/>
      </c>
      <c r="O103" s="557"/>
    </row>
    <row r="104" spans="1:15" ht="15.75" thickBot="1" x14ac:dyDescent="0.3">
      <c r="A104" s="346"/>
      <c r="B104" s="332"/>
      <c r="C104" s="332"/>
      <c r="D104" s="332"/>
      <c r="E104" s="379" t="str">
        <f t="shared" si="3"/>
        <v/>
      </c>
      <c r="F104" s="366" t="str">
        <f>'Aerial Rescue'!AB502</f>
        <v/>
      </c>
      <c r="G104" s="366" t="str">
        <f>'Belayed Speed Climb'!O502</f>
        <v/>
      </c>
      <c r="H104" s="366" t="str">
        <f>'Secured Footlock'!Y501</f>
        <v/>
      </c>
      <c r="I104" s="382" t="str">
        <f>Throwline!R105</f>
        <v/>
      </c>
      <c r="J104" s="366" t="str">
        <f>'Work Climb'!AE503</f>
        <v/>
      </c>
      <c r="K104" s="369" t="str">
        <f t="shared" si="2"/>
        <v/>
      </c>
      <c r="L104" s="367"/>
      <c r="M104" s="365" t="str">
        <f>'Belayed Speed Climb'!N502</f>
        <v/>
      </c>
      <c r="N104" s="377" t="str">
        <f>'Secured Footlock'!X501</f>
        <v/>
      </c>
      <c r="O104" s="557"/>
    </row>
    <row r="105" spans="1:15" x14ac:dyDescent="0.25">
      <c r="L105" s="7"/>
    </row>
  </sheetData>
  <sheetProtection algorithmName="SHA-512" hashValue="TrIrsIiRGCivOMNceIDinnCfwcHeojJN+VyBt+UsHWLJs1u34VRPQSPyTBeJQAu+y9nSHc32uOc5Djek0xNjng==" saltValue="iP+iZ/bBSoJvQcqf0AQQUw==" spinCount="100000" sheet="1" objects="1" scenarios="1"/>
  <mergeCells count="5">
    <mergeCell ref="H2:J2"/>
    <mergeCell ref="L2:N2"/>
    <mergeCell ref="C2:F2"/>
    <mergeCell ref="A3:N3"/>
    <mergeCell ref="A2:B2"/>
  </mergeCells>
  <conditionalFormatting sqref="E5:E104">
    <cfRule type="cellIs" dxfId="1919" priority="1" operator="lessThan">
      <formula>6</formula>
    </cfRule>
  </conditionalFormatting>
  <pageMargins left="0.19600000000000001" right="0.19600000000000001" top="0.59599999999999997" bottom="0.39600000000000002" header="0.19600000000000001" footer="0.19600000000000001"/>
  <pageSetup scale="72" fitToHeight="0" orientation="landscape" r:id="rId1"/>
  <ignoredErrors>
    <ignoredError sqref="J39 J49"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
  <sheetViews>
    <sheetView workbookViewId="0">
      <selection activeCell="M8" sqref="M8"/>
    </sheetView>
  </sheetViews>
  <sheetFormatPr defaultRowHeight="15" x14ac:dyDescent="0.25"/>
  <cols>
    <col min="1" max="1" width="5.5703125" customWidth="1"/>
    <col min="2" max="2" width="30" customWidth="1"/>
    <col min="3" max="3" width="11.28515625" customWidth="1"/>
    <col min="4" max="4" width="21.28515625" customWidth="1"/>
    <col min="5" max="5" width="11.42578125" customWidth="1"/>
    <col min="6" max="6" width="10" customWidth="1"/>
    <col min="7" max="7" width="11" customWidth="1"/>
    <col min="8" max="8" width="10.28515625" customWidth="1"/>
    <col min="9" max="9" width="10.5703125" customWidth="1"/>
    <col min="10" max="10" width="11" customWidth="1"/>
  </cols>
  <sheetData>
    <row r="1" spans="1:10" ht="35.25" customHeight="1" thickBot="1" x14ac:dyDescent="0.4">
      <c r="A1" s="2" t="s">
        <v>146</v>
      </c>
      <c r="E1" s="1005" t="s">
        <v>147</v>
      </c>
      <c r="F1" s="1005"/>
      <c r="G1" s="1005"/>
      <c r="H1" s="1006"/>
      <c r="I1" s="1006"/>
    </row>
    <row r="2" spans="1:10" ht="21.75" thickBot="1" x14ac:dyDescent="0.3">
      <c r="A2" s="1007" t="s">
        <v>3</v>
      </c>
      <c r="B2" s="1008"/>
      <c r="C2" s="1009">
        <f>'Names And Totals'!C2</f>
        <v>0</v>
      </c>
      <c r="D2" s="1010"/>
      <c r="E2" s="1010"/>
      <c r="F2" s="1011"/>
      <c r="G2" s="567" t="s">
        <v>0</v>
      </c>
      <c r="H2" s="1012">
        <f>'Names And Totals'!H2</f>
        <v>0</v>
      </c>
      <c r="I2" s="1013"/>
      <c r="J2" s="1014"/>
    </row>
    <row r="3" spans="1:10" ht="7.5" customHeight="1" thickBot="1" x14ac:dyDescent="0.3">
      <c r="A3" s="579"/>
      <c r="B3" s="580"/>
      <c r="C3" s="580"/>
      <c r="D3" s="580"/>
      <c r="E3" s="580"/>
      <c r="F3" s="580"/>
      <c r="G3" s="580"/>
      <c r="H3" s="580"/>
      <c r="I3" s="580"/>
      <c r="J3" s="581"/>
    </row>
    <row r="4" spans="1:10" ht="74.25" x14ac:dyDescent="0.25">
      <c r="A4" s="565" t="s">
        <v>41</v>
      </c>
      <c r="B4" s="566" t="s">
        <v>114</v>
      </c>
      <c r="C4" s="566" t="s">
        <v>115</v>
      </c>
      <c r="D4" s="572" t="s">
        <v>116</v>
      </c>
      <c r="E4" s="570" t="s">
        <v>144</v>
      </c>
      <c r="F4" s="513" t="s">
        <v>154</v>
      </c>
      <c r="G4" s="513" t="s">
        <v>145</v>
      </c>
      <c r="H4" s="569" t="s">
        <v>134</v>
      </c>
      <c r="I4" s="52" t="s">
        <v>159</v>
      </c>
      <c r="J4" s="568" t="s">
        <v>160</v>
      </c>
    </row>
    <row r="5" spans="1:10" x14ac:dyDescent="0.25">
      <c r="A5" s="507" t="str">
        <f>IF('Names And Totals'!A5="","",'Names And Totals'!A5)</f>
        <v/>
      </c>
      <c r="B5" s="508" t="str">
        <f>IF('Names And Totals'!B5="","",'Names And Totals'!B5)</f>
        <v/>
      </c>
      <c r="C5" s="508" t="str">
        <f>IF('Names And Totals'!C5="","",'Names And Totals'!C5)</f>
        <v/>
      </c>
      <c r="D5" s="573" t="str">
        <f>IF('Names And Totals'!D5="","",'Names And Totals'!D5)</f>
        <v/>
      </c>
      <c r="E5" s="34" t="str">
        <f>'Aerial Rescue'!AB7</f>
        <v/>
      </c>
      <c r="F5" s="28" t="str">
        <f>'Belayed Speed Climb'!N7</f>
        <v/>
      </c>
      <c r="G5" s="28" t="str">
        <f>'Secured Footlock'!X6</f>
        <v/>
      </c>
      <c r="H5" s="561" t="str">
        <f>Throwline!R6</f>
        <v/>
      </c>
      <c r="I5" s="31" t="str">
        <f>'Work Climb'!X8</f>
        <v/>
      </c>
      <c r="J5" s="562" t="str">
        <f>'Work Climb'!AC8</f>
        <v/>
      </c>
    </row>
    <row r="6" spans="1:10" x14ac:dyDescent="0.25">
      <c r="A6" s="509" t="str">
        <f>IF('Names And Totals'!A6="","",'Names And Totals'!A6)</f>
        <v/>
      </c>
      <c r="B6" s="510" t="str">
        <f>IF('Names And Totals'!B6="","",'Names And Totals'!B6)</f>
        <v/>
      </c>
      <c r="C6" s="510" t="str">
        <f>IF('Names And Totals'!C6="","",'Names And Totals'!C6)</f>
        <v/>
      </c>
      <c r="D6" s="574" t="str">
        <f>IF('Names And Totals'!D6="","",'Names And Totals'!D6)</f>
        <v/>
      </c>
      <c r="E6" s="40" t="str">
        <f>'Aerial Rescue'!AB12</f>
        <v/>
      </c>
      <c r="F6" s="41" t="str">
        <f>'Belayed Speed Climb'!N12</f>
        <v/>
      </c>
      <c r="G6" s="41" t="str">
        <f>'Secured Footlock'!X11</f>
        <v/>
      </c>
      <c r="H6" s="559" t="str">
        <f>Throwline!R7</f>
        <v/>
      </c>
      <c r="I6" s="32" t="str">
        <f>'Work Climb'!X13</f>
        <v/>
      </c>
      <c r="J6" s="563" t="str">
        <f>'Work Climb'!AC13</f>
        <v/>
      </c>
    </row>
    <row r="7" spans="1:10" x14ac:dyDescent="0.25">
      <c r="A7" s="507" t="str">
        <f>IF('Names And Totals'!A7="","",'Names And Totals'!A7)</f>
        <v/>
      </c>
      <c r="B7" s="508" t="str">
        <f>IF('Names And Totals'!B7="","",'Names And Totals'!B7)</f>
        <v/>
      </c>
      <c r="C7" s="508" t="str">
        <f>IF('Names And Totals'!C7="","",'Names And Totals'!C7)</f>
        <v/>
      </c>
      <c r="D7" s="573" t="str">
        <f>IF('Names And Totals'!D7="","",'Names And Totals'!D7)</f>
        <v/>
      </c>
      <c r="E7" s="34" t="str">
        <f>'Aerial Rescue'!AB17</f>
        <v/>
      </c>
      <c r="F7" s="28" t="str">
        <f>'Belayed Speed Climb'!N17</f>
        <v/>
      </c>
      <c r="G7" s="28" t="str">
        <f>'Secured Footlock'!X16</f>
        <v/>
      </c>
      <c r="H7" s="561" t="str">
        <f>Throwline!R8</f>
        <v/>
      </c>
      <c r="I7" s="31" t="str">
        <f>'Work Climb'!X18</f>
        <v/>
      </c>
      <c r="J7" s="562" t="str">
        <f>'Work Climb'!AC18</f>
        <v/>
      </c>
    </row>
    <row r="8" spans="1:10" x14ac:dyDescent="0.25">
      <c r="A8" s="509" t="str">
        <f>IF('Names And Totals'!A8="","",'Names And Totals'!A8)</f>
        <v/>
      </c>
      <c r="B8" s="510" t="str">
        <f>IF('Names And Totals'!B8="","",'Names And Totals'!B8)</f>
        <v/>
      </c>
      <c r="C8" s="510" t="str">
        <f>IF('Names And Totals'!C8="","",'Names And Totals'!C8)</f>
        <v/>
      </c>
      <c r="D8" s="574" t="str">
        <f>IF('Names And Totals'!D8="","",'Names And Totals'!D8)</f>
        <v/>
      </c>
      <c r="E8" s="40" t="str">
        <f>'Aerial Rescue'!AB22</f>
        <v/>
      </c>
      <c r="F8" s="41" t="str">
        <f>'Belayed Speed Climb'!N22</f>
        <v/>
      </c>
      <c r="G8" s="41" t="str">
        <f>'Secured Footlock'!X21</f>
        <v/>
      </c>
      <c r="H8" s="559" t="str">
        <f>Throwline!R9</f>
        <v/>
      </c>
      <c r="I8" s="32" t="str">
        <f>'Work Climb'!X23</f>
        <v/>
      </c>
      <c r="J8" s="563" t="str">
        <f>'Work Climb'!AC23</f>
        <v/>
      </c>
    </row>
    <row r="9" spans="1:10" x14ac:dyDescent="0.25">
      <c r="A9" s="507" t="str">
        <f>IF('Names And Totals'!A9="","",'Names And Totals'!A9)</f>
        <v/>
      </c>
      <c r="B9" s="508" t="str">
        <f>IF('Names And Totals'!B9="","",'Names And Totals'!B9)</f>
        <v/>
      </c>
      <c r="C9" s="508" t="str">
        <f>IF('Names And Totals'!C9="","",'Names And Totals'!C9)</f>
        <v/>
      </c>
      <c r="D9" s="573" t="str">
        <f>IF('Names And Totals'!D9="","",'Names And Totals'!D9)</f>
        <v/>
      </c>
      <c r="E9" s="34" t="str">
        <f>'Aerial Rescue'!AB27</f>
        <v/>
      </c>
      <c r="F9" s="28" t="str">
        <f>'Belayed Speed Climb'!N27</f>
        <v/>
      </c>
      <c r="G9" s="28" t="str">
        <f>'Secured Footlock'!X26</f>
        <v/>
      </c>
      <c r="H9" s="561" t="str">
        <f>Throwline!R10</f>
        <v/>
      </c>
      <c r="I9" s="31" t="str">
        <f>'Work Climb'!X28</f>
        <v/>
      </c>
      <c r="J9" s="562" t="str">
        <f>'Work Climb'!AC28</f>
        <v/>
      </c>
    </row>
    <row r="10" spans="1:10" x14ac:dyDescent="0.25">
      <c r="A10" s="509" t="str">
        <f>IF('Names And Totals'!A10="","",'Names And Totals'!A10)</f>
        <v/>
      </c>
      <c r="B10" s="510" t="str">
        <f>IF('Names And Totals'!B10="","",'Names And Totals'!B10)</f>
        <v/>
      </c>
      <c r="C10" s="510" t="str">
        <f>IF('Names And Totals'!C10="","",'Names And Totals'!C10)</f>
        <v/>
      </c>
      <c r="D10" s="574" t="str">
        <f>IF('Names And Totals'!D10="","",'Names And Totals'!D10)</f>
        <v/>
      </c>
      <c r="E10" s="40" t="str">
        <f>'Aerial Rescue'!AB32</f>
        <v/>
      </c>
      <c r="F10" s="41" t="str">
        <f>'Belayed Speed Climb'!N32</f>
        <v/>
      </c>
      <c r="G10" s="41" t="str">
        <f>'Secured Footlock'!X31</f>
        <v/>
      </c>
      <c r="H10" s="559" t="str">
        <f>Throwline!R11</f>
        <v/>
      </c>
      <c r="I10" s="32" t="str">
        <f>'Work Climb'!X33</f>
        <v/>
      </c>
      <c r="J10" s="563" t="str">
        <f>'Work Climb'!AC33</f>
        <v/>
      </c>
    </row>
    <row r="11" spans="1:10" x14ac:dyDescent="0.25">
      <c r="A11" s="507" t="str">
        <f>IF('Names And Totals'!A11="","",'Names And Totals'!A11)</f>
        <v/>
      </c>
      <c r="B11" s="508" t="str">
        <f>IF('Names And Totals'!B11="","",'Names And Totals'!B11)</f>
        <v/>
      </c>
      <c r="C11" s="508" t="str">
        <f>IF('Names And Totals'!C11="","",'Names And Totals'!C11)</f>
        <v/>
      </c>
      <c r="D11" s="573" t="str">
        <f>IF('Names And Totals'!D11="","",'Names And Totals'!D11)</f>
        <v/>
      </c>
      <c r="E11" s="34" t="str">
        <f>'Aerial Rescue'!AB37</f>
        <v/>
      </c>
      <c r="F11" s="28" t="str">
        <f>'Belayed Speed Climb'!N37</f>
        <v/>
      </c>
      <c r="G11" s="28" t="str">
        <f>'Secured Footlock'!X36</f>
        <v/>
      </c>
      <c r="H11" s="561" t="str">
        <f>Throwline!R12</f>
        <v/>
      </c>
      <c r="I11" s="31" t="str">
        <f>'Work Climb'!X38</f>
        <v/>
      </c>
      <c r="J11" s="562" t="str">
        <f>'Work Climb'!AC38</f>
        <v/>
      </c>
    </row>
    <row r="12" spans="1:10" x14ac:dyDescent="0.25">
      <c r="A12" s="509" t="str">
        <f>IF('Names And Totals'!A12="","",'Names And Totals'!A12)</f>
        <v/>
      </c>
      <c r="B12" s="510" t="str">
        <f>IF('Names And Totals'!B12="","",'Names And Totals'!B12)</f>
        <v/>
      </c>
      <c r="C12" s="510" t="str">
        <f>IF('Names And Totals'!C12="","",'Names And Totals'!C12)</f>
        <v/>
      </c>
      <c r="D12" s="574" t="str">
        <f>IF('Names And Totals'!D12="","",'Names And Totals'!D12)</f>
        <v/>
      </c>
      <c r="E12" s="40" t="str">
        <f>'Aerial Rescue'!AB42</f>
        <v/>
      </c>
      <c r="F12" s="41" t="str">
        <f>'Belayed Speed Climb'!N42</f>
        <v/>
      </c>
      <c r="G12" s="41" t="str">
        <f>'Secured Footlock'!X41</f>
        <v/>
      </c>
      <c r="H12" s="559" t="str">
        <f>Throwline!R13</f>
        <v/>
      </c>
      <c r="I12" s="32" t="str">
        <f>'Work Climb'!X43</f>
        <v/>
      </c>
      <c r="J12" s="563" t="str">
        <f>'Work Climb'!AC43</f>
        <v/>
      </c>
    </row>
    <row r="13" spans="1:10" x14ac:dyDescent="0.25">
      <c r="A13" s="507" t="str">
        <f>IF('Names And Totals'!A13="","",'Names And Totals'!A13)</f>
        <v/>
      </c>
      <c r="B13" s="508" t="str">
        <f>IF('Names And Totals'!B13="","",'Names And Totals'!B13)</f>
        <v/>
      </c>
      <c r="C13" s="508" t="str">
        <f>IF('Names And Totals'!C13="","",'Names And Totals'!C13)</f>
        <v/>
      </c>
      <c r="D13" s="573" t="str">
        <f>IF('Names And Totals'!D13="","",'Names And Totals'!D13)</f>
        <v/>
      </c>
      <c r="E13" s="34" t="str">
        <f>'Aerial Rescue'!AB47</f>
        <v/>
      </c>
      <c r="F13" s="28" t="str">
        <f>'Belayed Speed Climb'!N47</f>
        <v/>
      </c>
      <c r="G13" s="28" t="str">
        <f>'Secured Footlock'!X46</f>
        <v/>
      </c>
      <c r="H13" s="561" t="str">
        <f>Throwline!R14</f>
        <v/>
      </c>
      <c r="I13" s="31" t="str">
        <f>'Work Climb'!X48</f>
        <v/>
      </c>
      <c r="J13" s="562" t="str">
        <f>'Work Climb'!AC48</f>
        <v/>
      </c>
    </row>
    <row r="14" spans="1:10" x14ac:dyDescent="0.25">
      <c r="A14" s="509" t="str">
        <f>IF('Names And Totals'!A14="","",'Names And Totals'!A14)</f>
        <v/>
      </c>
      <c r="B14" s="510" t="str">
        <f>IF('Names And Totals'!B14="","",'Names And Totals'!B14)</f>
        <v/>
      </c>
      <c r="C14" s="510" t="str">
        <f>IF('Names And Totals'!C14="","",'Names And Totals'!C14)</f>
        <v/>
      </c>
      <c r="D14" s="574" t="str">
        <f>IF('Names And Totals'!D14="","",'Names And Totals'!D14)</f>
        <v/>
      </c>
      <c r="E14" s="40" t="str">
        <f>'Aerial Rescue'!AB52</f>
        <v/>
      </c>
      <c r="F14" s="41" t="str">
        <f>'Belayed Speed Climb'!N52</f>
        <v/>
      </c>
      <c r="G14" s="41" t="str">
        <f>'Secured Footlock'!X51</f>
        <v/>
      </c>
      <c r="H14" s="559" t="str">
        <f>Throwline!R15</f>
        <v/>
      </c>
      <c r="I14" s="32" t="str">
        <f>'Work Climb'!X53</f>
        <v/>
      </c>
      <c r="J14" s="563" t="str">
        <f>'Work Climb'!AC53</f>
        <v/>
      </c>
    </row>
    <row r="15" spans="1:10" x14ac:dyDescent="0.25">
      <c r="A15" s="507" t="str">
        <f>IF('Names And Totals'!A15="","",'Names And Totals'!A15)</f>
        <v/>
      </c>
      <c r="B15" s="508" t="str">
        <f>IF('Names And Totals'!B15="","",'Names And Totals'!B15)</f>
        <v/>
      </c>
      <c r="C15" s="508" t="str">
        <f>IF('Names And Totals'!C15="","",'Names And Totals'!C15)</f>
        <v/>
      </c>
      <c r="D15" s="573" t="str">
        <f>IF('Names And Totals'!D15="","",'Names And Totals'!D15)</f>
        <v/>
      </c>
      <c r="E15" s="34" t="str">
        <f>'Aerial Rescue'!AB57</f>
        <v/>
      </c>
      <c r="F15" s="28" t="str">
        <f>'Belayed Speed Climb'!N57</f>
        <v/>
      </c>
      <c r="G15" s="28" t="str">
        <f>'Secured Footlock'!X56</f>
        <v/>
      </c>
      <c r="H15" s="561" t="str">
        <f>Throwline!R16</f>
        <v/>
      </c>
      <c r="I15" s="31" t="str">
        <f>'Work Climb'!X58</f>
        <v/>
      </c>
      <c r="J15" s="562" t="str">
        <f>'Work Climb'!AC58</f>
        <v/>
      </c>
    </row>
    <row r="16" spans="1:10" x14ac:dyDescent="0.25">
      <c r="A16" s="509" t="str">
        <f>IF('Names And Totals'!A16="","",'Names And Totals'!A16)</f>
        <v/>
      </c>
      <c r="B16" s="510" t="str">
        <f>IF('Names And Totals'!B16="","",'Names And Totals'!B16)</f>
        <v/>
      </c>
      <c r="C16" s="510" t="str">
        <f>IF('Names And Totals'!C16="","",'Names And Totals'!C16)</f>
        <v/>
      </c>
      <c r="D16" s="574" t="str">
        <f>IF('Names And Totals'!D16="","",'Names And Totals'!D16)</f>
        <v/>
      </c>
      <c r="E16" s="40" t="str">
        <f>'Aerial Rescue'!AB62</f>
        <v/>
      </c>
      <c r="F16" s="41" t="str">
        <f>'Belayed Speed Climb'!N62</f>
        <v/>
      </c>
      <c r="G16" s="41" t="str">
        <f>'Secured Footlock'!X61</f>
        <v/>
      </c>
      <c r="H16" s="559" t="str">
        <f>Throwline!R17</f>
        <v/>
      </c>
      <c r="I16" s="32" t="str">
        <f>'Work Climb'!X63</f>
        <v/>
      </c>
      <c r="J16" s="563" t="str">
        <f>'Work Climb'!AC63</f>
        <v/>
      </c>
    </row>
    <row r="17" spans="1:10" x14ac:dyDescent="0.25">
      <c r="A17" s="507" t="str">
        <f>IF('Names And Totals'!A17="","",'Names And Totals'!A17)</f>
        <v/>
      </c>
      <c r="B17" s="508" t="str">
        <f>IF('Names And Totals'!B17="","",'Names And Totals'!B17)</f>
        <v/>
      </c>
      <c r="C17" s="508" t="str">
        <f>IF('Names And Totals'!C17="","",'Names And Totals'!C17)</f>
        <v/>
      </c>
      <c r="D17" s="573" t="str">
        <f>IF('Names And Totals'!D17="","",'Names And Totals'!D17)</f>
        <v/>
      </c>
      <c r="E17" s="34" t="str">
        <f>'Aerial Rescue'!AB67</f>
        <v/>
      </c>
      <c r="F17" s="28" t="str">
        <f>'Belayed Speed Climb'!N67</f>
        <v/>
      </c>
      <c r="G17" s="28" t="str">
        <f>'Secured Footlock'!X66</f>
        <v/>
      </c>
      <c r="H17" s="561" t="str">
        <f>Throwline!R18</f>
        <v/>
      </c>
      <c r="I17" s="31" t="str">
        <f>'Work Climb'!X68</f>
        <v/>
      </c>
      <c r="J17" s="562" t="str">
        <f>'Work Climb'!AC68</f>
        <v/>
      </c>
    </row>
    <row r="18" spans="1:10" x14ac:dyDescent="0.25">
      <c r="A18" s="509" t="str">
        <f>IF('Names And Totals'!A18="","",'Names And Totals'!A18)</f>
        <v/>
      </c>
      <c r="B18" s="510" t="str">
        <f>IF('Names And Totals'!B18="","",'Names And Totals'!B18)</f>
        <v/>
      </c>
      <c r="C18" s="510" t="str">
        <f>IF('Names And Totals'!C18="","",'Names And Totals'!C18)</f>
        <v/>
      </c>
      <c r="D18" s="574" t="str">
        <f>IF('Names And Totals'!D18="","",'Names And Totals'!D18)</f>
        <v/>
      </c>
      <c r="E18" s="40" t="str">
        <f>'Aerial Rescue'!AB72</f>
        <v/>
      </c>
      <c r="F18" s="41" t="str">
        <f>'Belayed Speed Climb'!N72</f>
        <v/>
      </c>
      <c r="G18" s="41" t="str">
        <f>'Secured Footlock'!X71</f>
        <v/>
      </c>
      <c r="H18" s="559" t="str">
        <f>Throwline!R19</f>
        <v/>
      </c>
      <c r="I18" s="32" t="str">
        <f>'Work Climb'!X73</f>
        <v/>
      </c>
      <c r="J18" s="563" t="str">
        <f>'Work Climb'!AC73</f>
        <v/>
      </c>
    </row>
    <row r="19" spans="1:10" x14ac:dyDescent="0.25">
      <c r="A19" s="507" t="str">
        <f>IF('Names And Totals'!A19="","",'Names And Totals'!A19)</f>
        <v/>
      </c>
      <c r="B19" s="508" t="str">
        <f>IF('Names And Totals'!B19="","",'Names And Totals'!B19)</f>
        <v/>
      </c>
      <c r="C19" s="508" t="str">
        <f>IF('Names And Totals'!C19="","",'Names And Totals'!C19)</f>
        <v/>
      </c>
      <c r="D19" s="573" t="str">
        <f>IF('Names And Totals'!D19="","",'Names And Totals'!D19)</f>
        <v/>
      </c>
      <c r="E19" s="34" t="str">
        <f>'Aerial Rescue'!AB77</f>
        <v/>
      </c>
      <c r="F19" s="28" t="str">
        <f>'Belayed Speed Climb'!N77</f>
        <v/>
      </c>
      <c r="G19" s="28" t="str">
        <f>'Secured Footlock'!X76</f>
        <v/>
      </c>
      <c r="H19" s="561" t="str">
        <f>Throwline!R20</f>
        <v/>
      </c>
      <c r="I19" s="31" t="str">
        <f>'Work Climb'!X78</f>
        <v/>
      </c>
      <c r="J19" s="562" t="str">
        <f>'Work Climb'!AC78</f>
        <v/>
      </c>
    </row>
    <row r="20" spans="1:10" x14ac:dyDescent="0.25">
      <c r="A20" s="509" t="str">
        <f>IF('Names And Totals'!A20="","",'Names And Totals'!A20)</f>
        <v/>
      </c>
      <c r="B20" s="510" t="str">
        <f>IF('Names And Totals'!B20="","",'Names And Totals'!B20)</f>
        <v/>
      </c>
      <c r="C20" s="510" t="str">
        <f>IF('Names And Totals'!C20="","",'Names And Totals'!C20)</f>
        <v/>
      </c>
      <c r="D20" s="574" t="str">
        <f>IF('Names And Totals'!D20="","",'Names And Totals'!D20)</f>
        <v/>
      </c>
      <c r="E20" s="40" t="str">
        <f>'Aerial Rescue'!AB82</f>
        <v/>
      </c>
      <c r="F20" s="41" t="str">
        <f>'Belayed Speed Climb'!N82</f>
        <v/>
      </c>
      <c r="G20" s="41" t="str">
        <f>'Secured Footlock'!X81</f>
        <v/>
      </c>
      <c r="H20" s="559" t="str">
        <f>Throwline!R21</f>
        <v/>
      </c>
      <c r="I20" s="32" t="str">
        <f>'Work Climb'!X83</f>
        <v/>
      </c>
      <c r="J20" s="563" t="str">
        <f>'Work Climb'!AC83</f>
        <v/>
      </c>
    </row>
    <row r="21" spans="1:10" x14ac:dyDescent="0.25">
      <c r="A21" s="507" t="str">
        <f>IF('Names And Totals'!A21="","",'Names And Totals'!A21)</f>
        <v/>
      </c>
      <c r="B21" s="508" t="str">
        <f>IF('Names And Totals'!B21="","",'Names And Totals'!B21)</f>
        <v/>
      </c>
      <c r="C21" s="508" t="str">
        <f>IF('Names And Totals'!C21="","",'Names And Totals'!C21)</f>
        <v/>
      </c>
      <c r="D21" s="573" t="str">
        <f>IF('Names And Totals'!D21="","",'Names And Totals'!D21)</f>
        <v/>
      </c>
      <c r="E21" s="34" t="str">
        <f>'Aerial Rescue'!AB87</f>
        <v/>
      </c>
      <c r="F21" s="28" t="str">
        <f>'Belayed Speed Climb'!N87</f>
        <v/>
      </c>
      <c r="G21" s="28" t="str">
        <f>'Secured Footlock'!X86</f>
        <v/>
      </c>
      <c r="H21" s="561" t="str">
        <f>Throwline!R22</f>
        <v/>
      </c>
      <c r="I21" s="31" t="str">
        <f>'Work Climb'!X88</f>
        <v/>
      </c>
      <c r="J21" s="562" t="str">
        <f>'Work Climb'!AC88</f>
        <v/>
      </c>
    </row>
    <row r="22" spans="1:10" x14ac:dyDescent="0.25">
      <c r="A22" s="509" t="str">
        <f>IF('Names And Totals'!A22="","",'Names And Totals'!A22)</f>
        <v/>
      </c>
      <c r="B22" s="510" t="str">
        <f>IF('Names And Totals'!B22="","",'Names And Totals'!B22)</f>
        <v/>
      </c>
      <c r="C22" s="510" t="str">
        <f>IF('Names And Totals'!C22="","",'Names And Totals'!C22)</f>
        <v/>
      </c>
      <c r="D22" s="574" t="str">
        <f>IF('Names And Totals'!D22="","",'Names And Totals'!D22)</f>
        <v/>
      </c>
      <c r="E22" s="40" t="str">
        <f>'Aerial Rescue'!AB92</f>
        <v/>
      </c>
      <c r="F22" s="41" t="str">
        <f>'Belayed Speed Climb'!N92</f>
        <v/>
      </c>
      <c r="G22" s="41" t="str">
        <f>'Secured Footlock'!X91</f>
        <v/>
      </c>
      <c r="H22" s="559" t="str">
        <f>Throwline!R23</f>
        <v/>
      </c>
      <c r="I22" s="32" t="str">
        <f>'Work Climb'!X93</f>
        <v/>
      </c>
      <c r="J22" s="563" t="str">
        <f>'Work Climb'!AC93</f>
        <v/>
      </c>
    </row>
    <row r="23" spans="1:10" x14ac:dyDescent="0.25">
      <c r="A23" s="507" t="str">
        <f>IF('Names And Totals'!A23="","",'Names And Totals'!A23)</f>
        <v/>
      </c>
      <c r="B23" s="508" t="str">
        <f>IF('Names And Totals'!B23="","",'Names And Totals'!B23)</f>
        <v/>
      </c>
      <c r="C23" s="508" t="str">
        <f>IF('Names And Totals'!C23="","",'Names And Totals'!C23)</f>
        <v/>
      </c>
      <c r="D23" s="573" t="str">
        <f>IF('Names And Totals'!D23="","",'Names And Totals'!D23)</f>
        <v/>
      </c>
      <c r="E23" s="34" t="str">
        <f>'Aerial Rescue'!AB97</f>
        <v/>
      </c>
      <c r="F23" s="28" t="str">
        <f>'Belayed Speed Climb'!N97</f>
        <v/>
      </c>
      <c r="G23" s="28" t="str">
        <f>'Secured Footlock'!X96</f>
        <v/>
      </c>
      <c r="H23" s="561" t="str">
        <f>Throwline!R24</f>
        <v/>
      </c>
      <c r="I23" s="31" t="str">
        <f>'Work Climb'!X98</f>
        <v/>
      </c>
      <c r="J23" s="562" t="str">
        <f>'Work Climb'!AC98</f>
        <v/>
      </c>
    </row>
    <row r="24" spans="1:10" x14ac:dyDescent="0.25">
      <c r="A24" s="509" t="str">
        <f>IF('Names And Totals'!A24="","",'Names And Totals'!A24)</f>
        <v/>
      </c>
      <c r="B24" s="510" t="str">
        <f>IF('Names And Totals'!B24="","",'Names And Totals'!B24)</f>
        <v/>
      </c>
      <c r="C24" s="510" t="str">
        <f>IF('Names And Totals'!C24="","",'Names And Totals'!C24)</f>
        <v/>
      </c>
      <c r="D24" s="574" t="str">
        <f>IF('Names And Totals'!D24="","",'Names And Totals'!D24)</f>
        <v/>
      </c>
      <c r="E24" s="40" t="str">
        <f>'Aerial Rescue'!AB102</f>
        <v/>
      </c>
      <c r="F24" s="41" t="str">
        <f>'Belayed Speed Climb'!N102</f>
        <v/>
      </c>
      <c r="G24" s="41" t="str">
        <f>'Secured Footlock'!X101</f>
        <v/>
      </c>
      <c r="H24" s="559" t="str">
        <f>Throwline!R25</f>
        <v/>
      </c>
      <c r="I24" s="32" t="str">
        <f>'Work Climb'!X103</f>
        <v/>
      </c>
      <c r="J24" s="563" t="str">
        <f>'Work Climb'!AC103</f>
        <v/>
      </c>
    </row>
    <row r="25" spans="1:10" x14ac:dyDescent="0.25">
      <c r="A25" s="507" t="str">
        <f>IF('Names And Totals'!A25="","",'Names And Totals'!A25)</f>
        <v/>
      </c>
      <c r="B25" s="508" t="str">
        <f>IF('Names And Totals'!B25="","",'Names And Totals'!B25)</f>
        <v/>
      </c>
      <c r="C25" s="508" t="str">
        <f>IF('Names And Totals'!C25="","",'Names And Totals'!C25)</f>
        <v/>
      </c>
      <c r="D25" s="573" t="str">
        <f>IF('Names And Totals'!D25="","",'Names And Totals'!D25)</f>
        <v/>
      </c>
      <c r="E25" s="34" t="str">
        <f>'Aerial Rescue'!AB107</f>
        <v/>
      </c>
      <c r="F25" s="28" t="str">
        <f>'Belayed Speed Climb'!N107</f>
        <v/>
      </c>
      <c r="G25" s="28" t="str">
        <f>'Secured Footlock'!X106</f>
        <v/>
      </c>
      <c r="H25" s="561" t="str">
        <f>Throwline!R26</f>
        <v/>
      </c>
      <c r="I25" s="31" t="str">
        <f>'Work Climb'!X108</f>
        <v/>
      </c>
      <c r="J25" s="562" t="str">
        <f>'Work Climb'!AC108</f>
        <v/>
      </c>
    </row>
    <row r="26" spans="1:10" x14ac:dyDescent="0.25">
      <c r="A26" s="509" t="str">
        <f>IF('Names And Totals'!A26="","",'Names And Totals'!A26)</f>
        <v/>
      </c>
      <c r="B26" s="510" t="str">
        <f>IF('Names And Totals'!B26="","",'Names And Totals'!B26)</f>
        <v/>
      </c>
      <c r="C26" s="510" t="str">
        <f>IF('Names And Totals'!C26="","",'Names And Totals'!C26)</f>
        <v/>
      </c>
      <c r="D26" s="574" t="str">
        <f>IF('Names And Totals'!D26="","",'Names And Totals'!D26)</f>
        <v/>
      </c>
      <c r="E26" s="40" t="str">
        <f>'Aerial Rescue'!AB112</f>
        <v/>
      </c>
      <c r="F26" s="41" t="str">
        <f>'Belayed Speed Climb'!N112</f>
        <v/>
      </c>
      <c r="G26" s="41" t="str">
        <f>'Secured Footlock'!X111</f>
        <v/>
      </c>
      <c r="H26" s="559" t="str">
        <f>Throwline!R27</f>
        <v/>
      </c>
      <c r="I26" s="32" t="str">
        <f>'Work Climb'!X113</f>
        <v/>
      </c>
      <c r="J26" s="563" t="str">
        <f>'Work Climb'!AC113</f>
        <v/>
      </c>
    </row>
    <row r="27" spans="1:10" x14ac:dyDescent="0.25">
      <c r="A27" s="507" t="str">
        <f>IF('Names And Totals'!A27="","",'Names And Totals'!A27)</f>
        <v/>
      </c>
      <c r="B27" s="508" t="str">
        <f>IF('Names And Totals'!B27="","",'Names And Totals'!B27)</f>
        <v/>
      </c>
      <c r="C27" s="508" t="str">
        <f>IF('Names And Totals'!C27="","",'Names And Totals'!C27)</f>
        <v/>
      </c>
      <c r="D27" s="573" t="str">
        <f>IF('Names And Totals'!D27="","",'Names And Totals'!D27)</f>
        <v/>
      </c>
      <c r="E27" s="34" t="str">
        <f>'Aerial Rescue'!AB117</f>
        <v/>
      </c>
      <c r="F27" s="28" t="str">
        <f>'Belayed Speed Climb'!N117</f>
        <v/>
      </c>
      <c r="G27" s="28" t="str">
        <f>'Secured Footlock'!X116</f>
        <v/>
      </c>
      <c r="H27" s="561" t="str">
        <f>Throwline!R28</f>
        <v/>
      </c>
      <c r="I27" s="31" t="str">
        <f>'Work Climb'!X118</f>
        <v/>
      </c>
      <c r="J27" s="562" t="str">
        <f>'Work Climb'!AC118</f>
        <v/>
      </c>
    </row>
    <row r="28" spans="1:10" x14ac:dyDescent="0.25">
      <c r="A28" s="509" t="str">
        <f>IF('Names And Totals'!A28="","",'Names And Totals'!A28)</f>
        <v/>
      </c>
      <c r="B28" s="510" t="str">
        <f>IF('Names And Totals'!B28="","",'Names And Totals'!B28)</f>
        <v/>
      </c>
      <c r="C28" s="510" t="str">
        <f>IF('Names And Totals'!C28="","",'Names And Totals'!C28)</f>
        <v/>
      </c>
      <c r="D28" s="574" t="str">
        <f>IF('Names And Totals'!D28="","",'Names And Totals'!D28)</f>
        <v/>
      </c>
      <c r="E28" s="40" t="str">
        <f>'Aerial Rescue'!AB122</f>
        <v/>
      </c>
      <c r="F28" s="41" t="str">
        <f>'Belayed Speed Climb'!N122</f>
        <v/>
      </c>
      <c r="G28" s="41" t="str">
        <f>'Secured Footlock'!X121</f>
        <v/>
      </c>
      <c r="H28" s="559" t="str">
        <f>Throwline!R29</f>
        <v/>
      </c>
      <c r="I28" s="32" t="str">
        <f>'Work Climb'!X123</f>
        <v/>
      </c>
      <c r="J28" s="563" t="str">
        <f>'Work Climb'!AC123</f>
        <v/>
      </c>
    </row>
    <row r="29" spans="1:10" x14ac:dyDescent="0.25">
      <c r="A29" s="507" t="str">
        <f>IF('Names And Totals'!A29="","",'Names And Totals'!A29)</f>
        <v/>
      </c>
      <c r="B29" s="508" t="str">
        <f>IF('Names And Totals'!B29="","",'Names And Totals'!B29)</f>
        <v/>
      </c>
      <c r="C29" s="508" t="str">
        <f>IF('Names And Totals'!C29="","",'Names And Totals'!C29)</f>
        <v/>
      </c>
      <c r="D29" s="573" t="str">
        <f>IF('Names And Totals'!D29="","",'Names And Totals'!D29)</f>
        <v/>
      </c>
      <c r="E29" s="34" t="str">
        <f>'Aerial Rescue'!AB127</f>
        <v/>
      </c>
      <c r="F29" s="28" t="str">
        <f>'Belayed Speed Climb'!N127</f>
        <v/>
      </c>
      <c r="G29" s="28" t="str">
        <f>'Secured Footlock'!X126</f>
        <v/>
      </c>
      <c r="H29" s="561" t="str">
        <f>Throwline!R30</f>
        <v/>
      </c>
      <c r="I29" s="31" t="str">
        <f>'Work Climb'!X128</f>
        <v/>
      </c>
      <c r="J29" s="562" t="str">
        <f>'Work Climb'!AC128</f>
        <v/>
      </c>
    </row>
    <row r="30" spans="1:10" x14ac:dyDescent="0.25">
      <c r="A30" s="509" t="str">
        <f>IF('Names And Totals'!A30="","",'Names And Totals'!A30)</f>
        <v/>
      </c>
      <c r="B30" s="510" t="str">
        <f>IF('Names And Totals'!B30="","",'Names And Totals'!B30)</f>
        <v/>
      </c>
      <c r="C30" s="510" t="str">
        <f>IF('Names And Totals'!C30="","",'Names And Totals'!C30)</f>
        <v/>
      </c>
      <c r="D30" s="574" t="str">
        <f>IF('Names And Totals'!D30="","",'Names And Totals'!D30)</f>
        <v/>
      </c>
      <c r="E30" s="40" t="str">
        <f>'Aerial Rescue'!AB132</f>
        <v/>
      </c>
      <c r="F30" s="41" t="str">
        <f>'Belayed Speed Climb'!N132</f>
        <v/>
      </c>
      <c r="G30" s="41" t="str">
        <f>'Secured Footlock'!X131</f>
        <v/>
      </c>
      <c r="H30" s="559" t="str">
        <f>Throwline!R31</f>
        <v/>
      </c>
      <c r="I30" s="32" t="str">
        <f>'Work Climb'!X133</f>
        <v/>
      </c>
      <c r="J30" s="563" t="str">
        <f>'Work Climb'!AC133</f>
        <v/>
      </c>
    </row>
    <row r="31" spans="1:10" x14ac:dyDescent="0.25">
      <c r="A31" s="507" t="str">
        <f>IF('Names And Totals'!A31="","",'Names And Totals'!A31)</f>
        <v/>
      </c>
      <c r="B31" s="508" t="str">
        <f>IF('Names And Totals'!B31="","",'Names And Totals'!B31)</f>
        <v/>
      </c>
      <c r="C31" s="508" t="str">
        <f>IF('Names And Totals'!C31="","",'Names And Totals'!C31)</f>
        <v/>
      </c>
      <c r="D31" s="573" t="str">
        <f>IF('Names And Totals'!D31="","",'Names And Totals'!D31)</f>
        <v/>
      </c>
      <c r="E31" s="34" t="str">
        <f>'Aerial Rescue'!AB137</f>
        <v/>
      </c>
      <c r="F31" s="28" t="str">
        <f>'Belayed Speed Climb'!N137</f>
        <v/>
      </c>
      <c r="G31" s="28" t="str">
        <f>'Secured Footlock'!X136</f>
        <v/>
      </c>
      <c r="H31" s="561" t="str">
        <f>Throwline!R32</f>
        <v/>
      </c>
      <c r="I31" s="31" t="str">
        <f>'Work Climb'!X138</f>
        <v/>
      </c>
      <c r="J31" s="562" t="str">
        <f>'Work Climb'!AC138</f>
        <v/>
      </c>
    </row>
    <row r="32" spans="1:10" x14ac:dyDescent="0.25">
      <c r="A32" s="509" t="str">
        <f>IF('Names And Totals'!A32="","",'Names And Totals'!A32)</f>
        <v/>
      </c>
      <c r="B32" s="510" t="str">
        <f>IF('Names And Totals'!B32="","",'Names And Totals'!B32)</f>
        <v/>
      </c>
      <c r="C32" s="510" t="str">
        <f>IF('Names And Totals'!C32="","",'Names And Totals'!C32)</f>
        <v/>
      </c>
      <c r="D32" s="574" t="str">
        <f>IF('Names And Totals'!D32="","",'Names And Totals'!D32)</f>
        <v/>
      </c>
      <c r="E32" s="40" t="str">
        <f>'Aerial Rescue'!AB142</f>
        <v/>
      </c>
      <c r="F32" s="41" t="str">
        <f>'Belayed Speed Climb'!N142</f>
        <v/>
      </c>
      <c r="G32" s="41" t="str">
        <f>'Secured Footlock'!X141</f>
        <v/>
      </c>
      <c r="H32" s="559" t="str">
        <f>Throwline!R33</f>
        <v/>
      </c>
      <c r="I32" s="32" t="str">
        <f>'Work Climb'!X143</f>
        <v/>
      </c>
      <c r="J32" s="563" t="str">
        <f>'Work Climb'!AC143</f>
        <v/>
      </c>
    </row>
    <row r="33" spans="1:10" x14ac:dyDescent="0.25">
      <c r="A33" s="507" t="str">
        <f>IF('Names And Totals'!A33="","",'Names And Totals'!A33)</f>
        <v/>
      </c>
      <c r="B33" s="508" t="str">
        <f>IF('Names And Totals'!B33="","",'Names And Totals'!B33)</f>
        <v/>
      </c>
      <c r="C33" s="508" t="str">
        <f>IF('Names And Totals'!C33="","",'Names And Totals'!C33)</f>
        <v/>
      </c>
      <c r="D33" s="573" t="str">
        <f>IF('Names And Totals'!D33="","",'Names And Totals'!D33)</f>
        <v/>
      </c>
      <c r="E33" s="34" t="str">
        <f>'Aerial Rescue'!AB147</f>
        <v/>
      </c>
      <c r="F33" s="28" t="str">
        <f>'Belayed Speed Climb'!N147</f>
        <v/>
      </c>
      <c r="G33" s="28" t="str">
        <f>'Secured Footlock'!X146</f>
        <v/>
      </c>
      <c r="H33" s="561" t="str">
        <f>Throwline!R34</f>
        <v/>
      </c>
      <c r="I33" s="31" t="str">
        <f>'Work Climb'!X148</f>
        <v/>
      </c>
      <c r="J33" s="562" t="str">
        <f>'Work Climb'!AC148</f>
        <v/>
      </c>
    </row>
    <row r="34" spans="1:10" x14ac:dyDescent="0.25">
      <c r="A34" s="509" t="str">
        <f>IF('Names And Totals'!A34="","",'Names And Totals'!A34)</f>
        <v/>
      </c>
      <c r="B34" s="510" t="str">
        <f>IF('Names And Totals'!B34="","",'Names And Totals'!B34)</f>
        <v/>
      </c>
      <c r="C34" s="510" t="str">
        <f>IF('Names And Totals'!C34="","",'Names And Totals'!C34)</f>
        <v/>
      </c>
      <c r="D34" s="574" t="str">
        <f>IF('Names And Totals'!D34="","",'Names And Totals'!D34)</f>
        <v/>
      </c>
      <c r="E34" s="40" t="str">
        <f>'Aerial Rescue'!AB152</f>
        <v/>
      </c>
      <c r="F34" s="41" t="str">
        <f>'Belayed Speed Climb'!N152</f>
        <v/>
      </c>
      <c r="G34" s="41" t="str">
        <f>'Secured Footlock'!X151</f>
        <v/>
      </c>
      <c r="H34" s="559" t="str">
        <f>Throwline!R35</f>
        <v/>
      </c>
      <c r="I34" s="32" t="str">
        <f>'Work Climb'!X153</f>
        <v/>
      </c>
      <c r="J34" s="563" t="str">
        <f>'Work Climb'!AC153</f>
        <v/>
      </c>
    </row>
    <row r="35" spans="1:10" x14ac:dyDescent="0.25">
      <c r="A35" s="507" t="str">
        <f>IF('Names And Totals'!A35="","",'Names And Totals'!A35)</f>
        <v/>
      </c>
      <c r="B35" s="508" t="str">
        <f>IF('Names And Totals'!B35="","",'Names And Totals'!B35)</f>
        <v/>
      </c>
      <c r="C35" s="508" t="str">
        <f>IF('Names And Totals'!C35="","",'Names And Totals'!C35)</f>
        <v/>
      </c>
      <c r="D35" s="573" t="str">
        <f>IF('Names And Totals'!D35="","",'Names And Totals'!D35)</f>
        <v/>
      </c>
      <c r="E35" s="34" t="str">
        <f>'Aerial Rescue'!AB157</f>
        <v/>
      </c>
      <c r="F35" s="28" t="str">
        <f>'Belayed Speed Climb'!N157</f>
        <v/>
      </c>
      <c r="G35" s="28" t="str">
        <f>'Secured Footlock'!X156</f>
        <v/>
      </c>
      <c r="H35" s="561" t="str">
        <f>Throwline!R36</f>
        <v/>
      </c>
      <c r="I35" s="31" t="str">
        <f>'Work Climb'!X158</f>
        <v/>
      </c>
      <c r="J35" s="562" t="str">
        <f>'Work Climb'!AC158</f>
        <v/>
      </c>
    </row>
    <row r="36" spans="1:10" x14ac:dyDescent="0.25">
      <c r="A36" s="509" t="str">
        <f>IF('Names And Totals'!A36="","",'Names And Totals'!A36)</f>
        <v/>
      </c>
      <c r="B36" s="510" t="str">
        <f>IF('Names And Totals'!B36="","",'Names And Totals'!B36)</f>
        <v/>
      </c>
      <c r="C36" s="510" t="str">
        <f>IF('Names And Totals'!C36="","",'Names And Totals'!C36)</f>
        <v/>
      </c>
      <c r="D36" s="574" t="str">
        <f>IF('Names And Totals'!D36="","",'Names And Totals'!D36)</f>
        <v/>
      </c>
      <c r="E36" s="40" t="str">
        <f>'Aerial Rescue'!AB162</f>
        <v/>
      </c>
      <c r="F36" s="41" t="str">
        <f>'Belayed Speed Climb'!N162</f>
        <v/>
      </c>
      <c r="G36" s="41" t="str">
        <f>'Secured Footlock'!X161</f>
        <v/>
      </c>
      <c r="H36" s="559" t="str">
        <f>Throwline!R37</f>
        <v/>
      </c>
      <c r="I36" s="32" t="str">
        <f>'Work Climb'!X163</f>
        <v/>
      </c>
      <c r="J36" s="563" t="str">
        <f>'Work Climb'!AC163</f>
        <v/>
      </c>
    </row>
    <row r="37" spans="1:10" x14ac:dyDescent="0.25">
      <c r="A37" s="507" t="str">
        <f>IF('Names And Totals'!A37="","",'Names And Totals'!A37)</f>
        <v/>
      </c>
      <c r="B37" s="508" t="str">
        <f>IF('Names And Totals'!B37="","",'Names And Totals'!B37)</f>
        <v/>
      </c>
      <c r="C37" s="508" t="str">
        <f>IF('Names And Totals'!C37="","",'Names And Totals'!C37)</f>
        <v/>
      </c>
      <c r="D37" s="573" t="str">
        <f>IF('Names And Totals'!D37="","",'Names And Totals'!D37)</f>
        <v/>
      </c>
      <c r="E37" s="34" t="str">
        <f>'Aerial Rescue'!AB167</f>
        <v/>
      </c>
      <c r="F37" s="28" t="str">
        <f>'Belayed Speed Climb'!N167</f>
        <v/>
      </c>
      <c r="G37" s="28" t="str">
        <f>'Secured Footlock'!X166</f>
        <v/>
      </c>
      <c r="H37" s="561" t="str">
        <f>Throwline!R38</f>
        <v/>
      </c>
      <c r="I37" s="31" t="str">
        <f>'Work Climb'!X168</f>
        <v/>
      </c>
      <c r="J37" s="562" t="str">
        <f>'Work Climb'!AC168</f>
        <v/>
      </c>
    </row>
    <row r="38" spans="1:10" x14ac:dyDescent="0.25">
      <c r="A38" s="509" t="str">
        <f>IF('Names And Totals'!A38="","",'Names And Totals'!A38)</f>
        <v/>
      </c>
      <c r="B38" s="510" t="str">
        <f>IF('Names And Totals'!B38="","",'Names And Totals'!B38)</f>
        <v/>
      </c>
      <c r="C38" s="510" t="str">
        <f>IF('Names And Totals'!C38="","",'Names And Totals'!C38)</f>
        <v/>
      </c>
      <c r="D38" s="574" t="str">
        <f>IF('Names And Totals'!D38="","",'Names And Totals'!D38)</f>
        <v/>
      </c>
      <c r="E38" s="40" t="str">
        <f>'Aerial Rescue'!AB172</f>
        <v/>
      </c>
      <c r="F38" s="41" t="str">
        <f>'Belayed Speed Climb'!N172</f>
        <v/>
      </c>
      <c r="G38" s="41" t="str">
        <f>'Secured Footlock'!X171</f>
        <v/>
      </c>
      <c r="H38" s="559" t="str">
        <f>Throwline!R39</f>
        <v/>
      </c>
      <c r="I38" s="32" t="str">
        <f>'Work Climb'!X173</f>
        <v/>
      </c>
      <c r="J38" s="563" t="str">
        <f>'Work Climb'!AC173</f>
        <v/>
      </c>
    </row>
    <row r="39" spans="1:10" x14ac:dyDescent="0.25">
      <c r="A39" s="507" t="str">
        <f>IF('Names And Totals'!A39="","",'Names And Totals'!A39)</f>
        <v/>
      </c>
      <c r="B39" s="508" t="str">
        <f>IF('Names And Totals'!B39="","",'Names And Totals'!B39)</f>
        <v/>
      </c>
      <c r="C39" s="508" t="str">
        <f>IF('Names And Totals'!C39="","",'Names And Totals'!C39)</f>
        <v/>
      </c>
      <c r="D39" s="573" t="str">
        <f>IF('Names And Totals'!D39="","",'Names And Totals'!D39)</f>
        <v/>
      </c>
      <c r="E39" s="34" t="str">
        <f>'Aerial Rescue'!AB177</f>
        <v/>
      </c>
      <c r="F39" s="28" t="str">
        <f>'Belayed Speed Climb'!N177</f>
        <v/>
      </c>
      <c r="G39" s="28" t="str">
        <f>'Secured Footlock'!X176</f>
        <v/>
      </c>
      <c r="H39" s="561" t="str">
        <f>Throwline!R40</f>
        <v/>
      </c>
      <c r="I39" s="31" t="str">
        <f>'Work Climb'!X178</f>
        <v/>
      </c>
      <c r="J39" s="562" t="str">
        <f>'Work Climb'!AC178</f>
        <v/>
      </c>
    </row>
    <row r="40" spans="1:10" x14ac:dyDescent="0.25">
      <c r="A40" s="509" t="str">
        <f>IF('Names And Totals'!A40="","",'Names And Totals'!A40)</f>
        <v/>
      </c>
      <c r="B40" s="510" t="str">
        <f>IF('Names And Totals'!B40="","",'Names And Totals'!B40)</f>
        <v/>
      </c>
      <c r="C40" s="510" t="str">
        <f>IF('Names And Totals'!C40="","",'Names And Totals'!C40)</f>
        <v/>
      </c>
      <c r="D40" s="574" t="str">
        <f>IF('Names And Totals'!D40="","",'Names And Totals'!D40)</f>
        <v/>
      </c>
      <c r="E40" s="40" t="str">
        <f>'Aerial Rescue'!AB182</f>
        <v/>
      </c>
      <c r="F40" s="41" t="str">
        <f>'Belayed Speed Climb'!N182</f>
        <v/>
      </c>
      <c r="G40" s="41" t="str">
        <f>'Secured Footlock'!X181</f>
        <v/>
      </c>
      <c r="H40" s="559" t="str">
        <f>Throwline!R41</f>
        <v/>
      </c>
      <c r="I40" s="32" t="str">
        <f>'Work Climb'!X183</f>
        <v/>
      </c>
      <c r="J40" s="563" t="str">
        <f>'Work Climb'!AC183</f>
        <v/>
      </c>
    </row>
    <row r="41" spans="1:10" x14ac:dyDescent="0.25">
      <c r="A41" s="507" t="str">
        <f>IF('Names And Totals'!A41="","",'Names And Totals'!A41)</f>
        <v/>
      </c>
      <c r="B41" s="508" t="str">
        <f>IF('Names And Totals'!B41="","",'Names And Totals'!B41)</f>
        <v/>
      </c>
      <c r="C41" s="508" t="str">
        <f>IF('Names And Totals'!C41="","",'Names And Totals'!C41)</f>
        <v/>
      </c>
      <c r="D41" s="573" t="str">
        <f>IF('Names And Totals'!D41="","",'Names And Totals'!D41)</f>
        <v/>
      </c>
      <c r="E41" s="34" t="str">
        <f>'Aerial Rescue'!AB187</f>
        <v/>
      </c>
      <c r="F41" s="28" t="str">
        <f>'Belayed Speed Climb'!N187</f>
        <v/>
      </c>
      <c r="G41" s="28" t="str">
        <f>'Secured Footlock'!X186</f>
        <v/>
      </c>
      <c r="H41" s="561" t="str">
        <f>Throwline!R42</f>
        <v/>
      </c>
      <c r="I41" s="31" t="str">
        <f>'Work Climb'!X188</f>
        <v/>
      </c>
      <c r="J41" s="562" t="str">
        <f>'Work Climb'!AC188</f>
        <v/>
      </c>
    </row>
    <row r="42" spans="1:10" x14ac:dyDescent="0.25">
      <c r="A42" s="509" t="str">
        <f>IF('Names And Totals'!A42="","",'Names And Totals'!A42)</f>
        <v/>
      </c>
      <c r="B42" s="510" t="str">
        <f>IF('Names And Totals'!B42="","",'Names And Totals'!B42)</f>
        <v/>
      </c>
      <c r="C42" s="510" t="str">
        <f>IF('Names And Totals'!C42="","",'Names And Totals'!C42)</f>
        <v/>
      </c>
      <c r="D42" s="574" t="str">
        <f>IF('Names And Totals'!D42="","",'Names And Totals'!D42)</f>
        <v/>
      </c>
      <c r="E42" s="40" t="str">
        <f>'Aerial Rescue'!AB192</f>
        <v/>
      </c>
      <c r="F42" s="41" t="str">
        <f>'Belayed Speed Climb'!N192</f>
        <v/>
      </c>
      <c r="G42" s="41" t="str">
        <f>'Secured Footlock'!X191</f>
        <v/>
      </c>
      <c r="H42" s="559" t="str">
        <f>Throwline!R43</f>
        <v/>
      </c>
      <c r="I42" s="32" t="str">
        <f>'Work Climb'!X193</f>
        <v/>
      </c>
      <c r="J42" s="563" t="str">
        <f>'Work Climb'!AC193</f>
        <v/>
      </c>
    </row>
    <row r="43" spans="1:10" x14ac:dyDescent="0.25">
      <c r="A43" s="507" t="str">
        <f>IF('Names And Totals'!A43="","",'Names And Totals'!A43)</f>
        <v/>
      </c>
      <c r="B43" s="508" t="str">
        <f>IF('Names And Totals'!B43="","",'Names And Totals'!B43)</f>
        <v/>
      </c>
      <c r="C43" s="508" t="str">
        <f>IF('Names And Totals'!C43="","",'Names And Totals'!C43)</f>
        <v/>
      </c>
      <c r="D43" s="573" t="str">
        <f>IF('Names And Totals'!D43="","",'Names And Totals'!D43)</f>
        <v/>
      </c>
      <c r="E43" s="34" t="str">
        <f>'Aerial Rescue'!AB197</f>
        <v/>
      </c>
      <c r="F43" s="28" t="str">
        <f>'Belayed Speed Climb'!N197</f>
        <v/>
      </c>
      <c r="G43" s="28" t="str">
        <f>'Secured Footlock'!X196</f>
        <v/>
      </c>
      <c r="H43" s="561" t="str">
        <f>Throwline!R44</f>
        <v/>
      </c>
      <c r="I43" s="31" t="str">
        <f>'Work Climb'!X198</f>
        <v/>
      </c>
      <c r="J43" s="562" t="str">
        <f>'Work Climb'!AC198</f>
        <v/>
      </c>
    </row>
    <row r="44" spans="1:10" x14ac:dyDescent="0.25">
      <c r="A44" s="509" t="str">
        <f>IF('Names And Totals'!A44="","",'Names And Totals'!A44)</f>
        <v/>
      </c>
      <c r="B44" s="510" t="str">
        <f>IF('Names And Totals'!B44="","",'Names And Totals'!B44)</f>
        <v/>
      </c>
      <c r="C44" s="510" t="str">
        <f>IF('Names And Totals'!C44="","",'Names And Totals'!C44)</f>
        <v/>
      </c>
      <c r="D44" s="574" t="str">
        <f>IF('Names And Totals'!D44="","",'Names And Totals'!D44)</f>
        <v/>
      </c>
      <c r="E44" s="40" t="str">
        <f>'Aerial Rescue'!AB202</f>
        <v/>
      </c>
      <c r="F44" s="41" t="str">
        <f>'Belayed Speed Climb'!N202</f>
        <v/>
      </c>
      <c r="G44" s="41" t="str">
        <f>'Secured Footlock'!X201</f>
        <v/>
      </c>
      <c r="H44" s="559" t="str">
        <f>Throwline!R45</f>
        <v/>
      </c>
      <c r="I44" s="32" t="str">
        <f>'Work Climb'!X203</f>
        <v/>
      </c>
      <c r="J44" s="563" t="str">
        <f>'Work Climb'!AC203</f>
        <v/>
      </c>
    </row>
    <row r="45" spans="1:10" x14ac:dyDescent="0.25">
      <c r="A45" s="507" t="str">
        <f>IF('Names And Totals'!A45="","",'Names And Totals'!A45)</f>
        <v/>
      </c>
      <c r="B45" s="508" t="str">
        <f>IF('Names And Totals'!B45="","",'Names And Totals'!B45)</f>
        <v/>
      </c>
      <c r="C45" s="508" t="str">
        <f>IF('Names And Totals'!C45="","",'Names And Totals'!C45)</f>
        <v/>
      </c>
      <c r="D45" s="573" t="str">
        <f>IF('Names And Totals'!D45="","",'Names And Totals'!D45)</f>
        <v/>
      </c>
      <c r="E45" s="34" t="str">
        <f>'Aerial Rescue'!AB207</f>
        <v/>
      </c>
      <c r="F45" s="28" t="str">
        <f>'Belayed Speed Climb'!N207</f>
        <v/>
      </c>
      <c r="G45" s="28" t="str">
        <f>'Secured Footlock'!X206</f>
        <v/>
      </c>
      <c r="H45" s="561" t="str">
        <f>Throwline!R46</f>
        <v/>
      </c>
      <c r="I45" s="31" t="str">
        <f>'Work Climb'!X208</f>
        <v/>
      </c>
      <c r="J45" s="562" t="str">
        <f>'Work Climb'!AC208</f>
        <v/>
      </c>
    </row>
    <row r="46" spans="1:10" x14ac:dyDescent="0.25">
      <c r="A46" s="509" t="str">
        <f>IF('Names And Totals'!A46="","",'Names And Totals'!A46)</f>
        <v/>
      </c>
      <c r="B46" s="510" t="str">
        <f>IF('Names And Totals'!B46="","",'Names And Totals'!B46)</f>
        <v/>
      </c>
      <c r="C46" s="510" t="str">
        <f>IF('Names And Totals'!C46="","",'Names And Totals'!C46)</f>
        <v/>
      </c>
      <c r="D46" s="574" t="str">
        <f>IF('Names And Totals'!D46="","",'Names And Totals'!D46)</f>
        <v/>
      </c>
      <c r="E46" s="40" t="str">
        <f>'Aerial Rescue'!AB212</f>
        <v/>
      </c>
      <c r="F46" s="41" t="str">
        <f>'Belayed Speed Climb'!N212</f>
        <v/>
      </c>
      <c r="G46" s="41" t="str">
        <f>'Secured Footlock'!X211</f>
        <v/>
      </c>
      <c r="H46" s="559" t="str">
        <f>Throwline!R47</f>
        <v/>
      </c>
      <c r="I46" s="32" t="str">
        <f>'Work Climb'!X213</f>
        <v/>
      </c>
      <c r="J46" s="563" t="str">
        <f>'Work Climb'!AC213</f>
        <v/>
      </c>
    </row>
    <row r="47" spans="1:10" x14ac:dyDescent="0.25">
      <c r="A47" s="507" t="str">
        <f>IF('Names And Totals'!A47="","",'Names And Totals'!A47)</f>
        <v/>
      </c>
      <c r="B47" s="508" t="str">
        <f>IF('Names And Totals'!B47="","",'Names And Totals'!B47)</f>
        <v/>
      </c>
      <c r="C47" s="508" t="str">
        <f>IF('Names And Totals'!C47="","",'Names And Totals'!C47)</f>
        <v/>
      </c>
      <c r="D47" s="573" t="str">
        <f>IF('Names And Totals'!D47="","",'Names And Totals'!D47)</f>
        <v/>
      </c>
      <c r="E47" s="34" t="str">
        <f>'Aerial Rescue'!AB217</f>
        <v/>
      </c>
      <c r="F47" s="28" t="str">
        <f>'Belayed Speed Climb'!N217</f>
        <v/>
      </c>
      <c r="G47" s="28" t="str">
        <f>'Secured Footlock'!X216</f>
        <v/>
      </c>
      <c r="H47" s="561" t="str">
        <f>Throwline!R48</f>
        <v/>
      </c>
      <c r="I47" s="31" t="str">
        <f>'Work Climb'!X218</f>
        <v/>
      </c>
      <c r="J47" s="562" t="str">
        <f>'Work Climb'!AC218</f>
        <v/>
      </c>
    </row>
    <row r="48" spans="1:10" x14ac:dyDescent="0.25">
      <c r="A48" s="509" t="str">
        <f>IF('Names And Totals'!A48="","",'Names And Totals'!A48)</f>
        <v/>
      </c>
      <c r="B48" s="510" t="str">
        <f>IF('Names And Totals'!B48="","",'Names And Totals'!B48)</f>
        <v/>
      </c>
      <c r="C48" s="510" t="str">
        <f>IF('Names And Totals'!C48="","",'Names And Totals'!C48)</f>
        <v/>
      </c>
      <c r="D48" s="574" t="str">
        <f>IF('Names And Totals'!D48="","",'Names And Totals'!D48)</f>
        <v/>
      </c>
      <c r="E48" s="40" t="str">
        <f>'Aerial Rescue'!AB222</f>
        <v/>
      </c>
      <c r="F48" s="41" t="str">
        <f>'Belayed Speed Climb'!N222</f>
        <v/>
      </c>
      <c r="G48" s="41" t="str">
        <f>'Secured Footlock'!X221</f>
        <v/>
      </c>
      <c r="H48" s="559" t="str">
        <f>Throwline!R49</f>
        <v/>
      </c>
      <c r="I48" s="32" t="str">
        <f>'Work Climb'!X223</f>
        <v/>
      </c>
      <c r="J48" s="563" t="str">
        <f>'Work Climb'!AC223</f>
        <v/>
      </c>
    </row>
    <row r="49" spans="1:10" x14ac:dyDescent="0.25">
      <c r="A49" s="507" t="str">
        <f>IF('Names And Totals'!A49="","",'Names And Totals'!A49)</f>
        <v/>
      </c>
      <c r="B49" s="508" t="str">
        <f>IF('Names And Totals'!B49="","",'Names And Totals'!B49)</f>
        <v/>
      </c>
      <c r="C49" s="508" t="str">
        <f>IF('Names And Totals'!C49="","",'Names And Totals'!C49)</f>
        <v/>
      </c>
      <c r="D49" s="573" t="str">
        <f>IF('Names And Totals'!D49="","",'Names And Totals'!D49)</f>
        <v/>
      </c>
      <c r="E49" s="34" t="str">
        <f>'Aerial Rescue'!AB227</f>
        <v/>
      </c>
      <c r="F49" s="28" t="str">
        <f>'Belayed Speed Climb'!N227</f>
        <v/>
      </c>
      <c r="G49" s="28" t="str">
        <f>'Secured Footlock'!X226</f>
        <v/>
      </c>
      <c r="H49" s="561" t="str">
        <f>Throwline!R50</f>
        <v/>
      </c>
      <c r="I49" s="31" t="str">
        <f>'Work Climb'!X228</f>
        <v/>
      </c>
      <c r="J49" s="562" t="str">
        <f>'Work Climb'!AC228</f>
        <v/>
      </c>
    </row>
    <row r="50" spans="1:10" x14ac:dyDescent="0.25">
      <c r="A50" s="509" t="str">
        <f>IF('Names And Totals'!A50="","",'Names And Totals'!A50)</f>
        <v/>
      </c>
      <c r="B50" s="510" t="str">
        <f>IF('Names And Totals'!B50="","",'Names And Totals'!B50)</f>
        <v/>
      </c>
      <c r="C50" s="510" t="str">
        <f>IF('Names And Totals'!C50="","",'Names And Totals'!C50)</f>
        <v/>
      </c>
      <c r="D50" s="574" t="str">
        <f>IF('Names And Totals'!D50="","",'Names And Totals'!D50)</f>
        <v/>
      </c>
      <c r="E50" s="40" t="str">
        <f>'Aerial Rescue'!AB232</f>
        <v/>
      </c>
      <c r="F50" s="41" t="str">
        <f>'Belayed Speed Climb'!N232</f>
        <v/>
      </c>
      <c r="G50" s="41" t="str">
        <f>'Secured Footlock'!X231</f>
        <v/>
      </c>
      <c r="H50" s="559" t="str">
        <f>Throwline!R51</f>
        <v/>
      </c>
      <c r="I50" s="32" t="str">
        <f>'Work Climb'!X233</f>
        <v/>
      </c>
      <c r="J50" s="563" t="str">
        <f>'Work Climb'!AC233</f>
        <v/>
      </c>
    </row>
    <row r="51" spans="1:10" x14ac:dyDescent="0.25">
      <c r="A51" s="507" t="str">
        <f>IF('Names And Totals'!A51="","",'Names And Totals'!A51)</f>
        <v/>
      </c>
      <c r="B51" s="508" t="str">
        <f>IF('Names And Totals'!B51="","",'Names And Totals'!B51)</f>
        <v/>
      </c>
      <c r="C51" s="508" t="str">
        <f>IF('Names And Totals'!C51="","",'Names And Totals'!C51)</f>
        <v/>
      </c>
      <c r="D51" s="573" t="str">
        <f>IF('Names And Totals'!D51="","",'Names And Totals'!D51)</f>
        <v/>
      </c>
      <c r="E51" s="34" t="str">
        <f>'Aerial Rescue'!AB237</f>
        <v/>
      </c>
      <c r="F51" s="28" t="str">
        <f>'Belayed Speed Climb'!N237</f>
        <v/>
      </c>
      <c r="G51" s="28" t="str">
        <f>'Secured Footlock'!X236</f>
        <v/>
      </c>
      <c r="H51" s="561" t="str">
        <f>Throwline!R52</f>
        <v/>
      </c>
      <c r="I51" s="31" t="str">
        <f>'Work Climb'!X238</f>
        <v/>
      </c>
      <c r="J51" s="562" t="str">
        <f>'Work Climb'!AC238</f>
        <v/>
      </c>
    </row>
    <row r="52" spans="1:10" x14ac:dyDescent="0.25">
      <c r="A52" s="509" t="str">
        <f>IF('Names And Totals'!A52="","",'Names And Totals'!A52)</f>
        <v/>
      </c>
      <c r="B52" s="510" t="str">
        <f>IF('Names And Totals'!B52="","",'Names And Totals'!B52)</f>
        <v/>
      </c>
      <c r="C52" s="510" t="str">
        <f>IF('Names And Totals'!C52="","",'Names And Totals'!C52)</f>
        <v/>
      </c>
      <c r="D52" s="574" t="str">
        <f>IF('Names And Totals'!D52="","",'Names And Totals'!D52)</f>
        <v/>
      </c>
      <c r="E52" s="40" t="str">
        <f>'Aerial Rescue'!AB242</f>
        <v/>
      </c>
      <c r="F52" s="41" t="str">
        <f>'Belayed Speed Climb'!N242</f>
        <v/>
      </c>
      <c r="G52" s="41" t="str">
        <f>'Secured Footlock'!X241</f>
        <v/>
      </c>
      <c r="H52" s="559" t="str">
        <f>Throwline!R53</f>
        <v/>
      </c>
      <c r="I52" s="32" t="str">
        <f>'Work Climb'!X243</f>
        <v/>
      </c>
      <c r="J52" s="563" t="str">
        <f>'Work Climb'!AC243</f>
        <v/>
      </c>
    </row>
    <row r="53" spans="1:10" x14ac:dyDescent="0.25">
      <c r="A53" s="507" t="str">
        <f>IF('Names And Totals'!A53="","",'Names And Totals'!A53)</f>
        <v/>
      </c>
      <c r="B53" s="508" t="str">
        <f>IF('Names And Totals'!B53="","",'Names And Totals'!B53)</f>
        <v/>
      </c>
      <c r="C53" s="508" t="str">
        <f>IF('Names And Totals'!C53="","",'Names And Totals'!C53)</f>
        <v/>
      </c>
      <c r="D53" s="573" t="str">
        <f>IF('Names And Totals'!D53="","",'Names And Totals'!D53)</f>
        <v/>
      </c>
      <c r="E53" s="34" t="str">
        <f>'Aerial Rescue'!AB247</f>
        <v/>
      </c>
      <c r="F53" s="28" t="str">
        <f>'Belayed Speed Climb'!N247</f>
        <v/>
      </c>
      <c r="G53" s="28" t="str">
        <f>'Secured Footlock'!X246</f>
        <v/>
      </c>
      <c r="H53" s="561" t="str">
        <f>Throwline!R54</f>
        <v/>
      </c>
      <c r="I53" s="31" t="str">
        <f>'Work Climb'!X248</f>
        <v/>
      </c>
      <c r="J53" s="562" t="str">
        <f>'Work Climb'!AC248</f>
        <v/>
      </c>
    </row>
    <row r="54" spans="1:10" x14ac:dyDescent="0.25">
      <c r="A54" s="509" t="str">
        <f>IF('Names And Totals'!A54="","",'Names And Totals'!A54)</f>
        <v/>
      </c>
      <c r="B54" s="510" t="str">
        <f>IF('Names And Totals'!B54="","",'Names And Totals'!B54)</f>
        <v/>
      </c>
      <c r="C54" s="510" t="str">
        <f>IF('Names And Totals'!C54="","",'Names And Totals'!C54)</f>
        <v/>
      </c>
      <c r="D54" s="574" t="str">
        <f>IF('Names And Totals'!D54="","",'Names And Totals'!D54)</f>
        <v/>
      </c>
      <c r="E54" s="40" t="str">
        <f>'Aerial Rescue'!AB252</f>
        <v/>
      </c>
      <c r="F54" s="41" t="str">
        <f>'Belayed Speed Climb'!N252</f>
        <v/>
      </c>
      <c r="G54" s="41" t="str">
        <f>'Secured Footlock'!X251</f>
        <v/>
      </c>
      <c r="H54" s="559" t="str">
        <f>Throwline!R55</f>
        <v/>
      </c>
      <c r="I54" s="32" t="str">
        <f>'Work Climb'!X253</f>
        <v/>
      </c>
      <c r="J54" s="563" t="str">
        <f>'Work Climb'!AC253</f>
        <v/>
      </c>
    </row>
    <row r="55" spans="1:10" x14ac:dyDescent="0.25">
      <c r="A55" s="507" t="str">
        <f>IF('Names And Totals'!A55="","",'Names And Totals'!A55)</f>
        <v/>
      </c>
      <c r="B55" s="508" t="str">
        <f>IF('Names And Totals'!B55="","",'Names And Totals'!B55)</f>
        <v/>
      </c>
      <c r="C55" s="508" t="str">
        <f>IF('Names And Totals'!C55="","",'Names And Totals'!C55)</f>
        <v/>
      </c>
      <c r="D55" s="573" t="str">
        <f>IF('Names And Totals'!D55="","",'Names And Totals'!D55)</f>
        <v/>
      </c>
      <c r="E55" s="34" t="str">
        <f>'Aerial Rescue'!AB257</f>
        <v/>
      </c>
      <c r="F55" s="28" t="str">
        <f>'Belayed Speed Climb'!N257</f>
        <v/>
      </c>
      <c r="G55" s="28" t="str">
        <f>'Secured Footlock'!X256</f>
        <v/>
      </c>
      <c r="H55" s="561" t="str">
        <f>Throwline!R56</f>
        <v/>
      </c>
      <c r="I55" s="31" t="str">
        <f>'Work Climb'!X258</f>
        <v/>
      </c>
      <c r="J55" s="562" t="str">
        <f>'Work Climb'!AC258</f>
        <v/>
      </c>
    </row>
    <row r="56" spans="1:10" x14ac:dyDescent="0.25">
      <c r="A56" s="509" t="str">
        <f>IF('Names And Totals'!A56="","",'Names And Totals'!A56)</f>
        <v/>
      </c>
      <c r="B56" s="510" t="str">
        <f>IF('Names And Totals'!B56="","",'Names And Totals'!B56)</f>
        <v/>
      </c>
      <c r="C56" s="510" t="str">
        <f>IF('Names And Totals'!C56="","",'Names And Totals'!C56)</f>
        <v/>
      </c>
      <c r="D56" s="574" t="str">
        <f>IF('Names And Totals'!D56="","",'Names And Totals'!D56)</f>
        <v/>
      </c>
      <c r="E56" s="40" t="str">
        <f>'Aerial Rescue'!AB262</f>
        <v/>
      </c>
      <c r="F56" s="41" t="str">
        <f>'Belayed Speed Climb'!N262</f>
        <v/>
      </c>
      <c r="G56" s="41" t="str">
        <f>'Secured Footlock'!X261</f>
        <v/>
      </c>
      <c r="H56" s="559" t="str">
        <f>Throwline!R57</f>
        <v/>
      </c>
      <c r="I56" s="32" t="str">
        <f>'Work Climb'!X263</f>
        <v/>
      </c>
      <c r="J56" s="563" t="str">
        <f>'Work Climb'!AC263</f>
        <v/>
      </c>
    </row>
    <row r="57" spans="1:10" x14ac:dyDescent="0.25">
      <c r="A57" s="507" t="str">
        <f>IF('Names And Totals'!A57="","",'Names And Totals'!A57)</f>
        <v/>
      </c>
      <c r="B57" s="508" t="str">
        <f>IF('Names And Totals'!B57="","",'Names And Totals'!B57)</f>
        <v/>
      </c>
      <c r="C57" s="508" t="str">
        <f>IF('Names And Totals'!C57="","",'Names And Totals'!C57)</f>
        <v/>
      </c>
      <c r="D57" s="573" t="str">
        <f>IF('Names And Totals'!D57="","",'Names And Totals'!D57)</f>
        <v/>
      </c>
      <c r="E57" s="34" t="str">
        <f>'Aerial Rescue'!AB267</f>
        <v/>
      </c>
      <c r="F57" s="28" t="str">
        <f>'Belayed Speed Climb'!N267</f>
        <v/>
      </c>
      <c r="G57" s="28" t="str">
        <f>'Secured Footlock'!X266</f>
        <v/>
      </c>
      <c r="H57" s="561" t="str">
        <f>Throwline!R58</f>
        <v/>
      </c>
      <c r="I57" s="31" t="str">
        <f>'Work Climb'!X268</f>
        <v/>
      </c>
      <c r="J57" s="562" t="str">
        <f>'Work Climb'!AC268</f>
        <v/>
      </c>
    </row>
    <row r="58" spans="1:10" x14ac:dyDescent="0.25">
      <c r="A58" s="509" t="str">
        <f>IF('Names And Totals'!A58="","",'Names And Totals'!A58)</f>
        <v/>
      </c>
      <c r="B58" s="510" t="str">
        <f>IF('Names And Totals'!B58="","",'Names And Totals'!B58)</f>
        <v/>
      </c>
      <c r="C58" s="510" t="str">
        <f>IF('Names And Totals'!C58="","",'Names And Totals'!C58)</f>
        <v/>
      </c>
      <c r="D58" s="574" t="str">
        <f>IF('Names And Totals'!D58="","",'Names And Totals'!D58)</f>
        <v/>
      </c>
      <c r="E58" s="40" t="str">
        <f>'Aerial Rescue'!AB272</f>
        <v/>
      </c>
      <c r="F58" s="41" t="str">
        <f>'Belayed Speed Climb'!N272</f>
        <v/>
      </c>
      <c r="G58" s="41" t="str">
        <f>'Secured Footlock'!X271</f>
        <v/>
      </c>
      <c r="H58" s="559" t="str">
        <f>Throwline!R59</f>
        <v/>
      </c>
      <c r="I58" s="32" t="str">
        <f>'Work Climb'!X273</f>
        <v/>
      </c>
      <c r="J58" s="563" t="str">
        <f>'Work Climb'!AC273</f>
        <v/>
      </c>
    </row>
    <row r="59" spans="1:10" x14ac:dyDescent="0.25">
      <c r="A59" s="507" t="str">
        <f>IF('Names And Totals'!A59="","",'Names And Totals'!A59)</f>
        <v/>
      </c>
      <c r="B59" s="508" t="str">
        <f>IF('Names And Totals'!B59="","",'Names And Totals'!B59)</f>
        <v/>
      </c>
      <c r="C59" s="508" t="str">
        <f>IF('Names And Totals'!C59="","",'Names And Totals'!C59)</f>
        <v/>
      </c>
      <c r="D59" s="573" t="str">
        <f>IF('Names And Totals'!D59="","",'Names And Totals'!D59)</f>
        <v/>
      </c>
      <c r="E59" s="34" t="str">
        <f>'Aerial Rescue'!AB277</f>
        <v/>
      </c>
      <c r="F59" s="28" t="str">
        <f>'Belayed Speed Climb'!N277</f>
        <v/>
      </c>
      <c r="G59" s="28" t="str">
        <f>'Secured Footlock'!X276</f>
        <v/>
      </c>
      <c r="H59" s="561" t="str">
        <f>Throwline!R60</f>
        <v/>
      </c>
      <c r="I59" s="31" t="str">
        <f>'Work Climb'!X278</f>
        <v/>
      </c>
      <c r="J59" s="562" t="str">
        <f>'Work Climb'!AC278</f>
        <v/>
      </c>
    </row>
    <row r="60" spans="1:10" x14ac:dyDescent="0.25">
      <c r="A60" s="509" t="str">
        <f>IF('Names And Totals'!A60="","",'Names And Totals'!A60)</f>
        <v/>
      </c>
      <c r="B60" s="510" t="str">
        <f>IF('Names And Totals'!B60="","",'Names And Totals'!B60)</f>
        <v/>
      </c>
      <c r="C60" s="510" t="str">
        <f>IF('Names And Totals'!C60="","",'Names And Totals'!C60)</f>
        <v/>
      </c>
      <c r="D60" s="574" t="str">
        <f>IF('Names And Totals'!D60="","",'Names And Totals'!D60)</f>
        <v/>
      </c>
      <c r="E60" s="40" t="str">
        <f>'Aerial Rescue'!AB282</f>
        <v/>
      </c>
      <c r="F60" s="41" t="str">
        <f>'Belayed Speed Climb'!N282</f>
        <v/>
      </c>
      <c r="G60" s="41" t="str">
        <f>'Secured Footlock'!X281</f>
        <v/>
      </c>
      <c r="H60" s="559" t="str">
        <f>Throwline!R61</f>
        <v/>
      </c>
      <c r="I60" s="32" t="str">
        <f>'Work Climb'!X283</f>
        <v/>
      </c>
      <c r="J60" s="563" t="str">
        <f>'Work Climb'!AC283</f>
        <v/>
      </c>
    </row>
    <row r="61" spans="1:10" x14ac:dyDescent="0.25">
      <c r="A61" s="507" t="str">
        <f>IF('Names And Totals'!A61="","",'Names And Totals'!A61)</f>
        <v/>
      </c>
      <c r="B61" s="508" t="str">
        <f>IF('Names And Totals'!B61="","",'Names And Totals'!B61)</f>
        <v/>
      </c>
      <c r="C61" s="508" t="str">
        <f>IF('Names And Totals'!C61="","",'Names And Totals'!C61)</f>
        <v/>
      </c>
      <c r="D61" s="573" t="str">
        <f>IF('Names And Totals'!D61="","",'Names And Totals'!D61)</f>
        <v/>
      </c>
      <c r="E61" s="34" t="str">
        <f>'Aerial Rescue'!AB287</f>
        <v/>
      </c>
      <c r="F61" s="28" t="str">
        <f>'Belayed Speed Climb'!N287</f>
        <v/>
      </c>
      <c r="G61" s="28" t="str">
        <f>'Secured Footlock'!X286</f>
        <v/>
      </c>
      <c r="H61" s="561" t="str">
        <f>Throwline!R62</f>
        <v/>
      </c>
      <c r="I61" s="31" t="str">
        <f>'Work Climb'!X288</f>
        <v/>
      </c>
      <c r="J61" s="562" t="str">
        <f>'Work Climb'!AC288</f>
        <v/>
      </c>
    </row>
    <row r="62" spans="1:10" x14ac:dyDescent="0.25">
      <c r="A62" s="509" t="str">
        <f>IF('Names And Totals'!A62="","",'Names And Totals'!A62)</f>
        <v/>
      </c>
      <c r="B62" s="510" t="str">
        <f>IF('Names And Totals'!B62="","",'Names And Totals'!B62)</f>
        <v/>
      </c>
      <c r="C62" s="510" t="str">
        <f>IF('Names And Totals'!C62="","",'Names And Totals'!C62)</f>
        <v/>
      </c>
      <c r="D62" s="574" t="str">
        <f>IF('Names And Totals'!D62="","",'Names And Totals'!D62)</f>
        <v/>
      </c>
      <c r="E62" s="40" t="str">
        <f>'Aerial Rescue'!AB292</f>
        <v/>
      </c>
      <c r="F62" s="41" t="str">
        <f>'Belayed Speed Climb'!N292</f>
        <v/>
      </c>
      <c r="G62" s="41" t="str">
        <f>'Secured Footlock'!X291</f>
        <v/>
      </c>
      <c r="H62" s="559" t="str">
        <f>Throwline!R63</f>
        <v/>
      </c>
      <c r="I62" s="32" t="str">
        <f>'Work Climb'!X293</f>
        <v/>
      </c>
      <c r="J62" s="563" t="str">
        <f>'Work Climb'!AC293</f>
        <v/>
      </c>
    </row>
    <row r="63" spans="1:10" x14ac:dyDescent="0.25">
      <c r="A63" s="507" t="str">
        <f>IF('Names And Totals'!A63="","",'Names And Totals'!A63)</f>
        <v/>
      </c>
      <c r="B63" s="508" t="str">
        <f>IF('Names And Totals'!B63="","",'Names And Totals'!B63)</f>
        <v/>
      </c>
      <c r="C63" s="508" t="str">
        <f>IF('Names And Totals'!C63="","",'Names And Totals'!C63)</f>
        <v/>
      </c>
      <c r="D63" s="573" t="str">
        <f>IF('Names And Totals'!D63="","",'Names And Totals'!D63)</f>
        <v/>
      </c>
      <c r="E63" s="34" t="str">
        <f>'Aerial Rescue'!AB297</f>
        <v/>
      </c>
      <c r="F63" s="28" t="str">
        <f>'Belayed Speed Climb'!N297</f>
        <v/>
      </c>
      <c r="G63" s="28" t="str">
        <f>'Secured Footlock'!X296</f>
        <v/>
      </c>
      <c r="H63" s="561" t="str">
        <f>Throwline!R64</f>
        <v/>
      </c>
      <c r="I63" s="31" t="str">
        <f>'Work Climb'!X298</f>
        <v/>
      </c>
      <c r="J63" s="562" t="str">
        <f>'Work Climb'!AC298</f>
        <v/>
      </c>
    </row>
    <row r="64" spans="1:10" x14ac:dyDescent="0.25">
      <c r="A64" s="509" t="str">
        <f>IF('Names And Totals'!A64="","",'Names And Totals'!A64)</f>
        <v/>
      </c>
      <c r="B64" s="510" t="str">
        <f>IF('Names And Totals'!B64="","",'Names And Totals'!B64)</f>
        <v/>
      </c>
      <c r="C64" s="510" t="str">
        <f>IF('Names And Totals'!C64="","",'Names And Totals'!C64)</f>
        <v/>
      </c>
      <c r="D64" s="574" t="str">
        <f>IF('Names And Totals'!D64="","",'Names And Totals'!D64)</f>
        <v/>
      </c>
      <c r="E64" s="40" t="str">
        <f>'Aerial Rescue'!AB302</f>
        <v/>
      </c>
      <c r="F64" s="41" t="str">
        <f>'Belayed Speed Climb'!N302</f>
        <v/>
      </c>
      <c r="G64" s="41" t="str">
        <f>'Secured Footlock'!X301</f>
        <v/>
      </c>
      <c r="H64" s="559" t="str">
        <f>Throwline!R65</f>
        <v/>
      </c>
      <c r="I64" s="32" t="str">
        <f>'Work Climb'!X303</f>
        <v/>
      </c>
      <c r="J64" s="563" t="str">
        <f>'Work Climb'!AC303</f>
        <v/>
      </c>
    </row>
    <row r="65" spans="1:10" x14ac:dyDescent="0.25">
      <c r="A65" s="507" t="str">
        <f>IF('Names And Totals'!A65="","",'Names And Totals'!A65)</f>
        <v/>
      </c>
      <c r="B65" s="508" t="str">
        <f>IF('Names And Totals'!B65="","",'Names And Totals'!B65)</f>
        <v/>
      </c>
      <c r="C65" s="508" t="str">
        <f>IF('Names And Totals'!C65="","",'Names And Totals'!C65)</f>
        <v/>
      </c>
      <c r="D65" s="573" t="str">
        <f>IF('Names And Totals'!D65="","",'Names And Totals'!D65)</f>
        <v/>
      </c>
      <c r="E65" s="34" t="str">
        <f>'Aerial Rescue'!AB307</f>
        <v/>
      </c>
      <c r="F65" s="28" t="str">
        <f>'Belayed Speed Climb'!N307</f>
        <v/>
      </c>
      <c r="G65" s="28" t="str">
        <f>'Secured Footlock'!X306</f>
        <v/>
      </c>
      <c r="H65" s="561" t="str">
        <f>Throwline!R66</f>
        <v/>
      </c>
      <c r="I65" s="31" t="str">
        <f>'Work Climb'!X308</f>
        <v/>
      </c>
      <c r="J65" s="562" t="str">
        <f>'Work Climb'!AC308</f>
        <v/>
      </c>
    </row>
    <row r="66" spans="1:10" x14ac:dyDescent="0.25">
      <c r="A66" s="509" t="str">
        <f>IF('Names And Totals'!A66="","",'Names And Totals'!A66)</f>
        <v/>
      </c>
      <c r="B66" s="510" t="str">
        <f>IF('Names And Totals'!B66="","",'Names And Totals'!B66)</f>
        <v/>
      </c>
      <c r="C66" s="510" t="str">
        <f>IF('Names And Totals'!C66="","",'Names And Totals'!C66)</f>
        <v/>
      </c>
      <c r="D66" s="574" t="str">
        <f>IF('Names And Totals'!D66="","",'Names And Totals'!D66)</f>
        <v/>
      </c>
      <c r="E66" s="40" t="str">
        <f>'Aerial Rescue'!AB312</f>
        <v/>
      </c>
      <c r="F66" s="41" t="str">
        <f>'Belayed Speed Climb'!N312</f>
        <v/>
      </c>
      <c r="G66" s="41" t="str">
        <f>'Secured Footlock'!X311</f>
        <v/>
      </c>
      <c r="H66" s="559" t="str">
        <f>Throwline!R67</f>
        <v/>
      </c>
      <c r="I66" s="32" t="str">
        <f>'Work Climb'!X313</f>
        <v/>
      </c>
      <c r="J66" s="563" t="str">
        <f>'Work Climb'!AC313</f>
        <v/>
      </c>
    </row>
    <row r="67" spans="1:10" x14ac:dyDescent="0.25">
      <c r="A67" s="507" t="str">
        <f>IF('Names And Totals'!A67="","",'Names And Totals'!A67)</f>
        <v/>
      </c>
      <c r="B67" s="508" t="str">
        <f>IF('Names And Totals'!B67="","",'Names And Totals'!B67)</f>
        <v/>
      </c>
      <c r="C67" s="508" t="str">
        <f>IF('Names And Totals'!C67="","",'Names And Totals'!C67)</f>
        <v/>
      </c>
      <c r="D67" s="573" t="str">
        <f>IF('Names And Totals'!D67="","",'Names And Totals'!D67)</f>
        <v/>
      </c>
      <c r="E67" s="34" t="str">
        <f>'Aerial Rescue'!AB317</f>
        <v/>
      </c>
      <c r="F67" s="28" t="str">
        <f>'Belayed Speed Climb'!N317</f>
        <v/>
      </c>
      <c r="G67" s="28" t="str">
        <f>'Secured Footlock'!X316</f>
        <v/>
      </c>
      <c r="H67" s="561" t="str">
        <f>Throwline!R68</f>
        <v/>
      </c>
      <c r="I67" s="31" t="str">
        <f>'Work Climb'!X318</f>
        <v/>
      </c>
      <c r="J67" s="562" t="str">
        <f>'Work Climb'!AC318</f>
        <v/>
      </c>
    </row>
    <row r="68" spans="1:10" x14ac:dyDescent="0.25">
      <c r="A68" s="509" t="str">
        <f>IF('Names And Totals'!A68="","",'Names And Totals'!A68)</f>
        <v/>
      </c>
      <c r="B68" s="510" t="str">
        <f>IF('Names And Totals'!B68="","",'Names And Totals'!B68)</f>
        <v/>
      </c>
      <c r="C68" s="510" t="str">
        <f>IF('Names And Totals'!C68="","",'Names And Totals'!C68)</f>
        <v/>
      </c>
      <c r="D68" s="574" t="str">
        <f>IF('Names And Totals'!D68="","",'Names And Totals'!D68)</f>
        <v/>
      </c>
      <c r="E68" s="40" t="str">
        <f>'Aerial Rescue'!AB322</f>
        <v/>
      </c>
      <c r="F68" s="41" t="str">
        <f>'Belayed Speed Climb'!N322</f>
        <v/>
      </c>
      <c r="G68" s="41" t="str">
        <f>'Secured Footlock'!X321</f>
        <v/>
      </c>
      <c r="H68" s="559" t="str">
        <f>Throwline!R69</f>
        <v/>
      </c>
      <c r="I68" s="32" t="str">
        <f>'Work Climb'!X323</f>
        <v/>
      </c>
      <c r="J68" s="563" t="str">
        <f>'Work Climb'!AC323</f>
        <v/>
      </c>
    </row>
    <row r="69" spans="1:10" x14ac:dyDescent="0.25">
      <c r="A69" s="507" t="str">
        <f>IF('Names And Totals'!A69="","",'Names And Totals'!A69)</f>
        <v/>
      </c>
      <c r="B69" s="508" t="str">
        <f>IF('Names And Totals'!B69="","",'Names And Totals'!B69)</f>
        <v/>
      </c>
      <c r="C69" s="508" t="str">
        <f>IF('Names And Totals'!C69="","",'Names And Totals'!C69)</f>
        <v/>
      </c>
      <c r="D69" s="573" t="str">
        <f>IF('Names And Totals'!D69="","",'Names And Totals'!D69)</f>
        <v/>
      </c>
      <c r="E69" s="34" t="str">
        <f>'Aerial Rescue'!AB327</f>
        <v/>
      </c>
      <c r="F69" s="28" t="str">
        <f>'Belayed Speed Climb'!N327</f>
        <v/>
      </c>
      <c r="G69" s="28" t="str">
        <f>'Secured Footlock'!X326</f>
        <v/>
      </c>
      <c r="H69" s="561" t="str">
        <f>Throwline!R70</f>
        <v/>
      </c>
      <c r="I69" s="31" t="str">
        <f>'Work Climb'!X328</f>
        <v/>
      </c>
      <c r="J69" s="562" t="str">
        <f>'Work Climb'!AC328</f>
        <v/>
      </c>
    </row>
    <row r="70" spans="1:10" x14ac:dyDescent="0.25">
      <c r="A70" s="509" t="str">
        <f>IF('Names And Totals'!A70="","",'Names And Totals'!A70)</f>
        <v/>
      </c>
      <c r="B70" s="510" t="str">
        <f>IF('Names And Totals'!B70="","",'Names And Totals'!B70)</f>
        <v/>
      </c>
      <c r="C70" s="510" t="str">
        <f>IF('Names And Totals'!C70="","",'Names And Totals'!C70)</f>
        <v/>
      </c>
      <c r="D70" s="574" t="str">
        <f>IF('Names And Totals'!D70="","",'Names And Totals'!D70)</f>
        <v/>
      </c>
      <c r="E70" s="40" t="str">
        <f>'Aerial Rescue'!AB332</f>
        <v/>
      </c>
      <c r="F70" s="41" t="str">
        <f>'Belayed Speed Climb'!N332</f>
        <v/>
      </c>
      <c r="G70" s="41" t="str">
        <f>'Secured Footlock'!X331</f>
        <v/>
      </c>
      <c r="H70" s="559" t="str">
        <f>Throwline!R71</f>
        <v/>
      </c>
      <c r="I70" s="32" t="str">
        <f>'Work Climb'!X333</f>
        <v/>
      </c>
      <c r="J70" s="563" t="str">
        <f>'Work Climb'!AC333</f>
        <v/>
      </c>
    </row>
    <row r="71" spans="1:10" x14ac:dyDescent="0.25">
      <c r="A71" s="507" t="str">
        <f>IF('Names And Totals'!A71="","",'Names And Totals'!A71)</f>
        <v/>
      </c>
      <c r="B71" s="508" t="str">
        <f>IF('Names And Totals'!B71="","",'Names And Totals'!B71)</f>
        <v/>
      </c>
      <c r="C71" s="508" t="str">
        <f>IF('Names And Totals'!C71="","",'Names And Totals'!C71)</f>
        <v/>
      </c>
      <c r="D71" s="573" t="str">
        <f>IF('Names And Totals'!D71="","",'Names And Totals'!D71)</f>
        <v/>
      </c>
      <c r="E71" s="34" t="str">
        <f>'Aerial Rescue'!AB337</f>
        <v/>
      </c>
      <c r="F71" s="28" t="str">
        <f>'Belayed Speed Climb'!N337</f>
        <v/>
      </c>
      <c r="G71" s="28" t="str">
        <f>'Secured Footlock'!X336</f>
        <v/>
      </c>
      <c r="H71" s="561" t="str">
        <f>Throwline!R72</f>
        <v/>
      </c>
      <c r="I71" s="31" t="str">
        <f>'Work Climb'!X338</f>
        <v/>
      </c>
      <c r="J71" s="562" t="str">
        <f>'Work Climb'!AC338</f>
        <v/>
      </c>
    </row>
    <row r="72" spans="1:10" x14ac:dyDescent="0.25">
      <c r="A72" s="509" t="str">
        <f>IF('Names And Totals'!A72="","",'Names And Totals'!A72)</f>
        <v/>
      </c>
      <c r="B72" s="510" t="str">
        <f>IF('Names And Totals'!B72="","",'Names And Totals'!B72)</f>
        <v/>
      </c>
      <c r="C72" s="510" t="str">
        <f>IF('Names And Totals'!C72="","",'Names And Totals'!C72)</f>
        <v/>
      </c>
      <c r="D72" s="574" t="str">
        <f>IF('Names And Totals'!D72="","",'Names And Totals'!D72)</f>
        <v/>
      </c>
      <c r="E72" s="40" t="str">
        <f>'Aerial Rescue'!AB342</f>
        <v/>
      </c>
      <c r="F72" s="41" t="str">
        <f>'Belayed Speed Climb'!N342</f>
        <v/>
      </c>
      <c r="G72" s="41" t="str">
        <f>'Secured Footlock'!X341</f>
        <v/>
      </c>
      <c r="H72" s="559" t="str">
        <f>Throwline!R73</f>
        <v/>
      </c>
      <c r="I72" s="32" t="str">
        <f>'Work Climb'!X343</f>
        <v/>
      </c>
      <c r="J72" s="563" t="str">
        <f>'Work Climb'!AC343</f>
        <v/>
      </c>
    </row>
    <row r="73" spans="1:10" x14ac:dyDescent="0.25">
      <c r="A73" s="507" t="str">
        <f>IF('Names And Totals'!A73="","",'Names And Totals'!A73)</f>
        <v/>
      </c>
      <c r="B73" s="508" t="str">
        <f>IF('Names And Totals'!B73="","",'Names And Totals'!B73)</f>
        <v/>
      </c>
      <c r="C73" s="508" t="str">
        <f>IF('Names And Totals'!C73="","",'Names And Totals'!C73)</f>
        <v/>
      </c>
      <c r="D73" s="573" t="str">
        <f>IF('Names And Totals'!D73="","",'Names And Totals'!D73)</f>
        <v/>
      </c>
      <c r="E73" s="34" t="str">
        <f>'Aerial Rescue'!AB347</f>
        <v/>
      </c>
      <c r="F73" s="28" t="str">
        <f>'Belayed Speed Climb'!N347</f>
        <v/>
      </c>
      <c r="G73" s="28" t="str">
        <f>'Secured Footlock'!X346</f>
        <v/>
      </c>
      <c r="H73" s="561" t="str">
        <f>Throwline!R74</f>
        <v/>
      </c>
      <c r="I73" s="31" t="str">
        <f>'Work Climb'!X348</f>
        <v/>
      </c>
      <c r="J73" s="562" t="str">
        <f>'Work Climb'!AC348</f>
        <v/>
      </c>
    </row>
    <row r="74" spans="1:10" x14ac:dyDescent="0.25">
      <c r="A74" s="509" t="str">
        <f>IF('Names And Totals'!A74="","",'Names And Totals'!A74)</f>
        <v/>
      </c>
      <c r="B74" s="510" t="str">
        <f>IF('Names And Totals'!B74="","",'Names And Totals'!B74)</f>
        <v/>
      </c>
      <c r="C74" s="510" t="str">
        <f>IF('Names And Totals'!C74="","",'Names And Totals'!C74)</f>
        <v/>
      </c>
      <c r="D74" s="574" t="str">
        <f>IF('Names And Totals'!D74="","",'Names And Totals'!D74)</f>
        <v/>
      </c>
      <c r="E74" s="40" t="str">
        <f>'Aerial Rescue'!AB352</f>
        <v/>
      </c>
      <c r="F74" s="41" t="str">
        <f>'Belayed Speed Climb'!N352</f>
        <v/>
      </c>
      <c r="G74" s="41" t="str">
        <f>'Secured Footlock'!X351</f>
        <v/>
      </c>
      <c r="H74" s="559" t="str">
        <f>Throwline!R75</f>
        <v/>
      </c>
      <c r="I74" s="32" t="str">
        <f>'Work Climb'!X353</f>
        <v/>
      </c>
      <c r="J74" s="563" t="str">
        <f>'Work Climb'!AC353</f>
        <v/>
      </c>
    </row>
    <row r="75" spans="1:10" x14ac:dyDescent="0.25">
      <c r="A75" s="507" t="str">
        <f>IF('Names And Totals'!A75="","",'Names And Totals'!A75)</f>
        <v/>
      </c>
      <c r="B75" s="508" t="str">
        <f>IF('Names And Totals'!B75="","",'Names And Totals'!B75)</f>
        <v/>
      </c>
      <c r="C75" s="508" t="str">
        <f>IF('Names And Totals'!C75="","",'Names And Totals'!C75)</f>
        <v/>
      </c>
      <c r="D75" s="573" t="str">
        <f>IF('Names And Totals'!D75="","",'Names And Totals'!D75)</f>
        <v/>
      </c>
      <c r="E75" s="34" t="str">
        <f>'Aerial Rescue'!AB357</f>
        <v/>
      </c>
      <c r="F75" s="28" t="str">
        <f>'Belayed Speed Climb'!N357</f>
        <v/>
      </c>
      <c r="G75" s="28" t="str">
        <f>'Secured Footlock'!X356</f>
        <v/>
      </c>
      <c r="H75" s="561" t="str">
        <f>Throwline!R76</f>
        <v/>
      </c>
      <c r="I75" s="31" t="str">
        <f>'Work Climb'!X358</f>
        <v/>
      </c>
      <c r="J75" s="562" t="str">
        <f>'Work Climb'!AC358</f>
        <v/>
      </c>
    </row>
    <row r="76" spans="1:10" x14ac:dyDescent="0.25">
      <c r="A76" s="509" t="str">
        <f>IF('Names And Totals'!A76="","",'Names And Totals'!A76)</f>
        <v/>
      </c>
      <c r="B76" s="510" t="str">
        <f>IF('Names And Totals'!B76="","",'Names And Totals'!B76)</f>
        <v/>
      </c>
      <c r="C76" s="510" t="str">
        <f>IF('Names And Totals'!C76="","",'Names And Totals'!C76)</f>
        <v/>
      </c>
      <c r="D76" s="574" t="str">
        <f>IF('Names And Totals'!D76="","",'Names And Totals'!D76)</f>
        <v/>
      </c>
      <c r="E76" s="40" t="str">
        <f>'Aerial Rescue'!AB362</f>
        <v/>
      </c>
      <c r="F76" s="41" t="str">
        <f>'Belayed Speed Climb'!N362</f>
        <v/>
      </c>
      <c r="G76" s="41" t="str">
        <f>'Secured Footlock'!X361</f>
        <v/>
      </c>
      <c r="H76" s="559" t="str">
        <f>Throwline!R77</f>
        <v/>
      </c>
      <c r="I76" s="32" t="str">
        <f>'Work Climb'!X363</f>
        <v/>
      </c>
      <c r="J76" s="563" t="str">
        <f>'Work Climb'!AC363</f>
        <v/>
      </c>
    </row>
    <row r="77" spans="1:10" x14ac:dyDescent="0.25">
      <c r="A77" s="507" t="str">
        <f>IF('Names And Totals'!A77="","",'Names And Totals'!A77)</f>
        <v/>
      </c>
      <c r="B77" s="508" t="str">
        <f>IF('Names And Totals'!B77="","",'Names And Totals'!B77)</f>
        <v/>
      </c>
      <c r="C77" s="508" t="str">
        <f>IF('Names And Totals'!C77="","",'Names And Totals'!C77)</f>
        <v/>
      </c>
      <c r="D77" s="573" t="str">
        <f>IF('Names And Totals'!D77="","",'Names And Totals'!D77)</f>
        <v/>
      </c>
      <c r="E77" s="34" t="str">
        <f>'Aerial Rescue'!AB367</f>
        <v/>
      </c>
      <c r="F77" s="28" t="str">
        <f>'Belayed Speed Climb'!N367</f>
        <v/>
      </c>
      <c r="G77" s="28" t="str">
        <f>'Secured Footlock'!X366</f>
        <v/>
      </c>
      <c r="H77" s="561" t="str">
        <f>Throwline!R78</f>
        <v/>
      </c>
      <c r="I77" s="31" t="str">
        <f>'Work Climb'!X368</f>
        <v/>
      </c>
      <c r="J77" s="562" t="str">
        <f>'Work Climb'!AC368</f>
        <v/>
      </c>
    </row>
    <row r="78" spans="1:10" x14ac:dyDescent="0.25">
      <c r="A78" s="509" t="str">
        <f>IF('Names And Totals'!A78="","",'Names And Totals'!A78)</f>
        <v/>
      </c>
      <c r="B78" s="510" t="str">
        <f>IF('Names And Totals'!B78="","",'Names And Totals'!B78)</f>
        <v/>
      </c>
      <c r="C78" s="510" t="str">
        <f>IF('Names And Totals'!C78="","",'Names And Totals'!C78)</f>
        <v/>
      </c>
      <c r="D78" s="574" t="str">
        <f>IF('Names And Totals'!D78="","",'Names And Totals'!D78)</f>
        <v/>
      </c>
      <c r="E78" s="40" t="str">
        <f>'Aerial Rescue'!AB372</f>
        <v/>
      </c>
      <c r="F78" s="41" t="str">
        <f>'Belayed Speed Climb'!N372</f>
        <v/>
      </c>
      <c r="G78" s="41" t="str">
        <f>'Secured Footlock'!X371</f>
        <v/>
      </c>
      <c r="H78" s="559" t="str">
        <f>Throwline!R79</f>
        <v/>
      </c>
      <c r="I78" s="32" t="str">
        <f>'Work Climb'!X373</f>
        <v/>
      </c>
      <c r="J78" s="563" t="str">
        <f>'Work Climb'!AC373</f>
        <v/>
      </c>
    </row>
    <row r="79" spans="1:10" x14ac:dyDescent="0.25">
      <c r="A79" s="507" t="str">
        <f>IF('Names And Totals'!A79="","",'Names And Totals'!A79)</f>
        <v/>
      </c>
      <c r="B79" s="508" t="str">
        <f>IF('Names And Totals'!B79="","",'Names And Totals'!B79)</f>
        <v/>
      </c>
      <c r="C79" s="508" t="str">
        <f>IF('Names And Totals'!C79="","",'Names And Totals'!C79)</f>
        <v/>
      </c>
      <c r="D79" s="573" t="str">
        <f>IF('Names And Totals'!D79="","",'Names And Totals'!D79)</f>
        <v/>
      </c>
      <c r="E79" s="34" t="str">
        <f>'Aerial Rescue'!AB377</f>
        <v/>
      </c>
      <c r="F79" s="28" t="str">
        <f>'Belayed Speed Climb'!N377</f>
        <v/>
      </c>
      <c r="G79" s="28" t="str">
        <f>'Secured Footlock'!X376</f>
        <v/>
      </c>
      <c r="H79" s="561" t="str">
        <f>Throwline!R80</f>
        <v/>
      </c>
      <c r="I79" s="31" t="str">
        <f>'Work Climb'!X378</f>
        <v/>
      </c>
      <c r="J79" s="562" t="str">
        <f>'Work Climb'!AC378</f>
        <v/>
      </c>
    </row>
    <row r="80" spans="1:10" x14ac:dyDescent="0.25">
      <c r="A80" s="509" t="str">
        <f>IF('Names And Totals'!A80="","",'Names And Totals'!A80)</f>
        <v/>
      </c>
      <c r="B80" s="510" t="str">
        <f>IF('Names And Totals'!B80="","",'Names And Totals'!B80)</f>
        <v/>
      </c>
      <c r="C80" s="510" t="str">
        <f>IF('Names And Totals'!C80="","",'Names And Totals'!C80)</f>
        <v/>
      </c>
      <c r="D80" s="574" t="str">
        <f>IF('Names And Totals'!D80="","",'Names And Totals'!D80)</f>
        <v/>
      </c>
      <c r="E80" s="40" t="str">
        <f>'Aerial Rescue'!AB382</f>
        <v/>
      </c>
      <c r="F80" s="41" t="str">
        <f>'Belayed Speed Climb'!N382</f>
        <v/>
      </c>
      <c r="G80" s="41" t="str">
        <f>'Secured Footlock'!X381</f>
        <v/>
      </c>
      <c r="H80" s="559" t="str">
        <f>Throwline!R81</f>
        <v/>
      </c>
      <c r="I80" s="32" t="str">
        <f>'Work Climb'!X383</f>
        <v/>
      </c>
      <c r="J80" s="563" t="str">
        <f>'Work Climb'!AC383</f>
        <v/>
      </c>
    </row>
    <row r="81" spans="1:10" x14ac:dyDescent="0.25">
      <c r="A81" s="507" t="str">
        <f>IF('Names And Totals'!A81="","",'Names And Totals'!A81)</f>
        <v/>
      </c>
      <c r="B81" s="508" t="str">
        <f>IF('Names And Totals'!B81="","",'Names And Totals'!B81)</f>
        <v/>
      </c>
      <c r="C81" s="508" t="str">
        <f>IF('Names And Totals'!C81="","",'Names And Totals'!C81)</f>
        <v/>
      </c>
      <c r="D81" s="573" t="str">
        <f>IF('Names And Totals'!D81="","",'Names And Totals'!D81)</f>
        <v/>
      </c>
      <c r="E81" s="34" t="str">
        <f>'Aerial Rescue'!AB387</f>
        <v/>
      </c>
      <c r="F81" s="28" t="str">
        <f>'Belayed Speed Climb'!N387</f>
        <v/>
      </c>
      <c r="G81" s="28" t="str">
        <f>'Secured Footlock'!X386</f>
        <v/>
      </c>
      <c r="H81" s="561" t="str">
        <f>Throwline!R82</f>
        <v/>
      </c>
      <c r="I81" s="31" t="str">
        <f>'Work Climb'!X388</f>
        <v/>
      </c>
      <c r="J81" s="562" t="str">
        <f>'Work Climb'!AC388</f>
        <v/>
      </c>
    </row>
    <row r="82" spans="1:10" x14ac:dyDescent="0.25">
      <c r="A82" s="509" t="str">
        <f>IF('Names And Totals'!A82="","",'Names And Totals'!A82)</f>
        <v/>
      </c>
      <c r="B82" s="510" t="str">
        <f>IF('Names And Totals'!B82="","",'Names And Totals'!B82)</f>
        <v/>
      </c>
      <c r="C82" s="510" t="str">
        <f>IF('Names And Totals'!C82="","",'Names And Totals'!C82)</f>
        <v/>
      </c>
      <c r="D82" s="574" t="str">
        <f>IF('Names And Totals'!D82="","",'Names And Totals'!D82)</f>
        <v/>
      </c>
      <c r="E82" s="40" t="str">
        <f>'Aerial Rescue'!AB392</f>
        <v/>
      </c>
      <c r="F82" s="41" t="str">
        <f>'Belayed Speed Climb'!N392</f>
        <v/>
      </c>
      <c r="G82" s="41" t="str">
        <f>'Secured Footlock'!X391</f>
        <v/>
      </c>
      <c r="H82" s="559" t="str">
        <f>Throwline!R83</f>
        <v/>
      </c>
      <c r="I82" s="32" t="str">
        <f>'Work Climb'!X393</f>
        <v/>
      </c>
      <c r="J82" s="563" t="str">
        <f>'Work Climb'!AC393</f>
        <v/>
      </c>
    </row>
    <row r="83" spans="1:10" x14ac:dyDescent="0.25">
      <c r="A83" s="507" t="str">
        <f>IF('Names And Totals'!A83="","",'Names And Totals'!A83)</f>
        <v/>
      </c>
      <c r="B83" s="508" t="str">
        <f>IF('Names And Totals'!B83="","",'Names And Totals'!B83)</f>
        <v/>
      </c>
      <c r="C83" s="508" t="str">
        <f>IF('Names And Totals'!C83="","",'Names And Totals'!C83)</f>
        <v/>
      </c>
      <c r="D83" s="573" t="str">
        <f>IF('Names And Totals'!D83="","",'Names And Totals'!D83)</f>
        <v/>
      </c>
      <c r="E83" s="34" t="str">
        <f>'Aerial Rescue'!AB397</f>
        <v/>
      </c>
      <c r="F83" s="28" t="str">
        <f>'Belayed Speed Climb'!N397</f>
        <v/>
      </c>
      <c r="G83" s="28" t="str">
        <f>'Secured Footlock'!X396</f>
        <v/>
      </c>
      <c r="H83" s="561" t="str">
        <f>Throwline!R84</f>
        <v/>
      </c>
      <c r="I83" s="31" t="str">
        <f>'Work Climb'!X398</f>
        <v/>
      </c>
      <c r="J83" s="562" t="str">
        <f>'Work Climb'!AC398</f>
        <v/>
      </c>
    </row>
    <row r="84" spans="1:10" x14ac:dyDescent="0.25">
      <c r="A84" s="509" t="str">
        <f>IF('Names And Totals'!A84="","",'Names And Totals'!A84)</f>
        <v/>
      </c>
      <c r="B84" s="510" t="str">
        <f>IF('Names And Totals'!B84="","",'Names And Totals'!B84)</f>
        <v/>
      </c>
      <c r="C84" s="510" t="str">
        <f>IF('Names And Totals'!C84="","",'Names And Totals'!C84)</f>
        <v/>
      </c>
      <c r="D84" s="574" t="str">
        <f>IF('Names And Totals'!D84="","",'Names And Totals'!D84)</f>
        <v/>
      </c>
      <c r="E84" s="40" t="str">
        <f>'Aerial Rescue'!AB402</f>
        <v/>
      </c>
      <c r="F84" s="41" t="str">
        <f>'Belayed Speed Climb'!N402</f>
        <v/>
      </c>
      <c r="G84" s="41" t="str">
        <f>'Secured Footlock'!X401</f>
        <v/>
      </c>
      <c r="H84" s="559" t="str">
        <f>Throwline!R85</f>
        <v/>
      </c>
      <c r="I84" s="32" t="str">
        <f>'Work Climb'!X403</f>
        <v/>
      </c>
      <c r="J84" s="563" t="str">
        <f>'Work Climb'!AC403</f>
        <v/>
      </c>
    </row>
    <row r="85" spans="1:10" x14ac:dyDescent="0.25">
      <c r="A85" s="507" t="str">
        <f>IF('Names And Totals'!A85="","",'Names And Totals'!A85)</f>
        <v/>
      </c>
      <c r="B85" s="508" t="str">
        <f>IF('Names And Totals'!B85="","",'Names And Totals'!B85)</f>
        <v/>
      </c>
      <c r="C85" s="508" t="str">
        <f>IF('Names And Totals'!C85="","",'Names And Totals'!C85)</f>
        <v/>
      </c>
      <c r="D85" s="573" t="str">
        <f>IF('Names And Totals'!D85="","",'Names And Totals'!D85)</f>
        <v/>
      </c>
      <c r="E85" s="34" t="str">
        <f>'Aerial Rescue'!AB407</f>
        <v/>
      </c>
      <c r="F85" s="28" t="str">
        <f>'Belayed Speed Climb'!N407</f>
        <v/>
      </c>
      <c r="G85" s="28" t="str">
        <f>'Secured Footlock'!X406</f>
        <v/>
      </c>
      <c r="H85" s="561" t="str">
        <f>Throwline!R86</f>
        <v/>
      </c>
      <c r="I85" s="31" t="str">
        <f>'Work Climb'!X408</f>
        <v/>
      </c>
      <c r="J85" s="562" t="str">
        <f>'Work Climb'!AC408</f>
        <v/>
      </c>
    </row>
    <row r="86" spans="1:10" x14ac:dyDescent="0.25">
      <c r="A86" s="509" t="str">
        <f>IF('Names And Totals'!A86="","",'Names And Totals'!A86)</f>
        <v/>
      </c>
      <c r="B86" s="510" t="str">
        <f>IF('Names And Totals'!B86="","",'Names And Totals'!B86)</f>
        <v/>
      </c>
      <c r="C86" s="510" t="str">
        <f>IF('Names And Totals'!C86="","",'Names And Totals'!C86)</f>
        <v/>
      </c>
      <c r="D86" s="574" t="str">
        <f>IF('Names And Totals'!D86="","",'Names And Totals'!D86)</f>
        <v/>
      </c>
      <c r="E86" s="40" t="str">
        <f>'Aerial Rescue'!AB412</f>
        <v/>
      </c>
      <c r="F86" s="41" t="str">
        <f>'Belayed Speed Climb'!N412</f>
        <v/>
      </c>
      <c r="G86" s="41" t="str">
        <f>'Secured Footlock'!X411</f>
        <v/>
      </c>
      <c r="H86" s="559" t="str">
        <f>Throwline!R87</f>
        <v/>
      </c>
      <c r="I86" s="32" t="str">
        <f>'Work Climb'!X413</f>
        <v/>
      </c>
      <c r="J86" s="563" t="str">
        <f>'Work Climb'!AC413</f>
        <v/>
      </c>
    </row>
    <row r="87" spans="1:10" x14ac:dyDescent="0.25">
      <c r="A87" s="507" t="str">
        <f>IF('Names And Totals'!A87="","",'Names And Totals'!A87)</f>
        <v/>
      </c>
      <c r="B87" s="508" t="str">
        <f>IF('Names And Totals'!B87="","",'Names And Totals'!B87)</f>
        <v/>
      </c>
      <c r="C87" s="508" t="str">
        <f>IF('Names And Totals'!C87="","",'Names And Totals'!C87)</f>
        <v/>
      </c>
      <c r="D87" s="573" t="str">
        <f>IF('Names And Totals'!D87="","",'Names And Totals'!D87)</f>
        <v/>
      </c>
      <c r="E87" s="34" t="str">
        <f>'Aerial Rescue'!AB417</f>
        <v/>
      </c>
      <c r="F87" s="28" t="str">
        <f>'Belayed Speed Climb'!N417</f>
        <v/>
      </c>
      <c r="G87" s="28" t="str">
        <f>'Secured Footlock'!X416</f>
        <v/>
      </c>
      <c r="H87" s="561" t="str">
        <f>Throwline!R88</f>
        <v/>
      </c>
      <c r="I87" s="31" t="str">
        <f>'Work Climb'!X418</f>
        <v/>
      </c>
      <c r="J87" s="562" t="str">
        <f>'Work Climb'!AC418</f>
        <v/>
      </c>
    </row>
    <row r="88" spans="1:10" x14ac:dyDescent="0.25">
      <c r="A88" s="509" t="str">
        <f>IF('Names And Totals'!A88="","",'Names And Totals'!A88)</f>
        <v/>
      </c>
      <c r="B88" s="510" t="str">
        <f>IF('Names And Totals'!B88="","",'Names And Totals'!B88)</f>
        <v/>
      </c>
      <c r="C88" s="510" t="str">
        <f>IF('Names And Totals'!C88="","",'Names And Totals'!C88)</f>
        <v/>
      </c>
      <c r="D88" s="574" t="str">
        <f>IF('Names And Totals'!D88="","",'Names And Totals'!D88)</f>
        <v/>
      </c>
      <c r="E88" s="40" t="str">
        <f>'Aerial Rescue'!AB422</f>
        <v/>
      </c>
      <c r="F88" s="41" t="str">
        <f>'Belayed Speed Climb'!N422</f>
        <v/>
      </c>
      <c r="G88" s="41" t="str">
        <f>'Secured Footlock'!X421</f>
        <v/>
      </c>
      <c r="H88" s="559" t="str">
        <f>Throwline!R89</f>
        <v/>
      </c>
      <c r="I88" s="32" t="str">
        <f>'Work Climb'!X423</f>
        <v/>
      </c>
      <c r="J88" s="563" t="str">
        <f>'Work Climb'!AC423</f>
        <v/>
      </c>
    </row>
    <row r="89" spans="1:10" x14ac:dyDescent="0.25">
      <c r="A89" s="507" t="str">
        <f>IF('Names And Totals'!A89="","",'Names And Totals'!A89)</f>
        <v/>
      </c>
      <c r="B89" s="508" t="str">
        <f>IF('Names And Totals'!B89="","",'Names And Totals'!B89)</f>
        <v/>
      </c>
      <c r="C89" s="508" t="str">
        <f>IF('Names And Totals'!C89="","",'Names And Totals'!C89)</f>
        <v/>
      </c>
      <c r="D89" s="573" t="str">
        <f>IF('Names And Totals'!D89="","",'Names And Totals'!D89)</f>
        <v/>
      </c>
      <c r="E89" s="34" t="str">
        <f>'Aerial Rescue'!AB427</f>
        <v/>
      </c>
      <c r="F89" s="28" t="str">
        <f>'Belayed Speed Climb'!N427</f>
        <v/>
      </c>
      <c r="G89" s="28" t="str">
        <f>'Secured Footlock'!X426</f>
        <v/>
      </c>
      <c r="H89" s="561" t="str">
        <f>Throwline!R90</f>
        <v/>
      </c>
      <c r="I89" s="31" t="str">
        <f>'Work Climb'!X428</f>
        <v/>
      </c>
      <c r="J89" s="562" t="str">
        <f>'Work Climb'!AC428</f>
        <v/>
      </c>
    </row>
    <row r="90" spans="1:10" x14ac:dyDescent="0.25">
      <c r="A90" s="509" t="str">
        <f>IF('Names And Totals'!A90="","",'Names And Totals'!A90)</f>
        <v/>
      </c>
      <c r="B90" s="510" t="str">
        <f>IF('Names And Totals'!B90="","",'Names And Totals'!B90)</f>
        <v/>
      </c>
      <c r="C90" s="510" t="str">
        <f>IF('Names And Totals'!C90="","",'Names And Totals'!C90)</f>
        <v/>
      </c>
      <c r="D90" s="574" t="str">
        <f>IF('Names And Totals'!D90="","",'Names And Totals'!D90)</f>
        <v/>
      </c>
      <c r="E90" s="40" t="str">
        <f>'Aerial Rescue'!AB432</f>
        <v/>
      </c>
      <c r="F90" s="41" t="str">
        <f>'Belayed Speed Climb'!N432</f>
        <v/>
      </c>
      <c r="G90" s="41" t="str">
        <f>'Secured Footlock'!X431</f>
        <v/>
      </c>
      <c r="H90" s="559" t="str">
        <f>Throwline!R91</f>
        <v/>
      </c>
      <c r="I90" s="32" t="str">
        <f>'Work Climb'!X433</f>
        <v/>
      </c>
      <c r="J90" s="563" t="str">
        <f>'Work Climb'!AC433</f>
        <v/>
      </c>
    </row>
    <row r="91" spans="1:10" x14ac:dyDescent="0.25">
      <c r="A91" s="507" t="str">
        <f>IF('Names And Totals'!A91="","",'Names And Totals'!A91)</f>
        <v/>
      </c>
      <c r="B91" s="508" t="str">
        <f>IF('Names And Totals'!B91="","",'Names And Totals'!B91)</f>
        <v/>
      </c>
      <c r="C91" s="508" t="str">
        <f>IF('Names And Totals'!C91="","",'Names And Totals'!C91)</f>
        <v/>
      </c>
      <c r="D91" s="573" t="str">
        <f>IF('Names And Totals'!D91="","",'Names And Totals'!D91)</f>
        <v/>
      </c>
      <c r="E91" s="34" t="str">
        <f>'Aerial Rescue'!AB437</f>
        <v/>
      </c>
      <c r="F91" s="28" t="str">
        <f>'Belayed Speed Climb'!N437</f>
        <v/>
      </c>
      <c r="G91" s="28" t="str">
        <f>'Secured Footlock'!X436</f>
        <v/>
      </c>
      <c r="H91" s="561" t="str">
        <f>Throwline!R92</f>
        <v/>
      </c>
      <c r="I91" s="31" t="str">
        <f>'Work Climb'!X438</f>
        <v/>
      </c>
      <c r="J91" s="562" t="str">
        <f>'Work Climb'!AC438</f>
        <v/>
      </c>
    </row>
    <row r="92" spans="1:10" x14ac:dyDescent="0.25">
      <c r="A92" s="509" t="str">
        <f>IF('Names And Totals'!A92="","",'Names And Totals'!A92)</f>
        <v/>
      </c>
      <c r="B92" s="510" t="str">
        <f>IF('Names And Totals'!B92="","",'Names And Totals'!B92)</f>
        <v/>
      </c>
      <c r="C92" s="510" t="str">
        <f>IF('Names And Totals'!C92="","",'Names And Totals'!C92)</f>
        <v/>
      </c>
      <c r="D92" s="574" t="str">
        <f>IF('Names And Totals'!D92="","",'Names And Totals'!D92)</f>
        <v/>
      </c>
      <c r="E92" s="40" t="str">
        <f>'Aerial Rescue'!AB442</f>
        <v/>
      </c>
      <c r="F92" s="41" t="str">
        <f>'Belayed Speed Climb'!N442</f>
        <v/>
      </c>
      <c r="G92" s="41" t="str">
        <f>'Secured Footlock'!X441</f>
        <v/>
      </c>
      <c r="H92" s="559" t="str">
        <f>Throwline!R93</f>
        <v/>
      </c>
      <c r="I92" s="32" t="str">
        <f>'Work Climb'!X443</f>
        <v/>
      </c>
      <c r="J92" s="563" t="str">
        <f>'Work Climb'!AC443</f>
        <v/>
      </c>
    </row>
    <row r="93" spans="1:10" x14ac:dyDescent="0.25">
      <c r="A93" s="507" t="str">
        <f>IF('Names And Totals'!A93="","",'Names And Totals'!A93)</f>
        <v/>
      </c>
      <c r="B93" s="508" t="str">
        <f>IF('Names And Totals'!B93="","",'Names And Totals'!B93)</f>
        <v/>
      </c>
      <c r="C93" s="508" t="str">
        <f>IF('Names And Totals'!C93="","",'Names And Totals'!C93)</f>
        <v/>
      </c>
      <c r="D93" s="573" t="str">
        <f>IF('Names And Totals'!D93="","",'Names And Totals'!D93)</f>
        <v/>
      </c>
      <c r="E93" s="34" t="str">
        <f>'Aerial Rescue'!AB447</f>
        <v/>
      </c>
      <c r="F93" s="28" t="str">
        <f>'Belayed Speed Climb'!N447</f>
        <v/>
      </c>
      <c r="G93" s="28" t="str">
        <f>'Secured Footlock'!X446</f>
        <v/>
      </c>
      <c r="H93" s="561" t="str">
        <f>Throwline!R94</f>
        <v/>
      </c>
      <c r="I93" s="31" t="str">
        <f>'Work Climb'!X448</f>
        <v/>
      </c>
      <c r="J93" s="562" t="str">
        <f>'Work Climb'!AC448</f>
        <v/>
      </c>
    </row>
    <row r="94" spans="1:10" x14ac:dyDescent="0.25">
      <c r="A94" s="509" t="str">
        <f>IF('Names And Totals'!A94="","",'Names And Totals'!A94)</f>
        <v/>
      </c>
      <c r="B94" s="510" t="str">
        <f>IF('Names And Totals'!B94="","",'Names And Totals'!B94)</f>
        <v/>
      </c>
      <c r="C94" s="510" t="str">
        <f>IF('Names And Totals'!C94="","",'Names And Totals'!C94)</f>
        <v/>
      </c>
      <c r="D94" s="574" t="str">
        <f>IF('Names And Totals'!D94="","",'Names And Totals'!D94)</f>
        <v/>
      </c>
      <c r="E94" s="40" t="str">
        <f>'Aerial Rescue'!AB452</f>
        <v/>
      </c>
      <c r="F94" s="41" t="str">
        <f>'Belayed Speed Climb'!N452</f>
        <v/>
      </c>
      <c r="G94" s="41" t="str">
        <f>'Secured Footlock'!X451</f>
        <v/>
      </c>
      <c r="H94" s="559" t="str">
        <f>Throwline!R95</f>
        <v/>
      </c>
      <c r="I94" s="32" t="str">
        <f>'Work Climb'!X453</f>
        <v/>
      </c>
      <c r="J94" s="563" t="str">
        <f>'Work Climb'!AC453</f>
        <v/>
      </c>
    </row>
    <row r="95" spans="1:10" x14ac:dyDescent="0.25">
      <c r="A95" s="507" t="str">
        <f>IF('Names And Totals'!A95="","",'Names And Totals'!A95)</f>
        <v/>
      </c>
      <c r="B95" s="508" t="str">
        <f>IF('Names And Totals'!B95="","",'Names And Totals'!B95)</f>
        <v/>
      </c>
      <c r="C95" s="508" t="str">
        <f>IF('Names And Totals'!C95="","",'Names And Totals'!C95)</f>
        <v/>
      </c>
      <c r="D95" s="573" t="str">
        <f>IF('Names And Totals'!D95="","",'Names And Totals'!D95)</f>
        <v/>
      </c>
      <c r="E95" s="34" t="str">
        <f>'Aerial Rescue'!AB457</f>
        <v/>
      </c>
      <c r="F95" s="28" t="str">
        <f>'Belayed Speed Climb'!N457</f>
        <v/>
      </c>
      <c r="G95" s="28" t="str">
        <f>'Secured Footlock'!X456</f>
        <v/>
      </c>
      <c r="H95" s="561" t="str">
        <f>Throwline!R96</f>
        <v/>
      </c>
      <c r="I95" s="31" t="str">
        <f>'Work Climb'!X458</f>
        <v/>
      </c>
      <c r="J95" s="562" t="str">
        <f>'Work Climb'!AC458</f>
        <v/>
      </c>
    </row>
    <row r="96" spans="1:10" x14ac:dyDescent="0.25">
      <c r="A96" s="509" t="str">
        <f>IF('Names And Totals'!A96="","",'Names And Totals'!A96)</f>
        <v/>
      </c>
      <c r="B96" s="510" t="str">
        <f>IF('Names And Totals'!B96="","",'Names And Totals'!B96)</f>
        <v/>
      </c>
      <c r="C96" s="510" t="str">
        <f>IF('Names And Totals'!C96="","",'Names And Totals'!C96)</f>
        <v/>
      </c>
      <c r="D96" s="574" t="str">
        <f>IF('Names And Totals'!D96="","",'Names And Totals'!D96)</f>
        <v/>
      </c>
      <c r="E96" s="40" t="str">
        <f>'Aerial Rescue'!AB462</f>
        <v/>
      </c>
      <c r="F96" s="41" t="str">
        <f>'Belayed Speed Climb'!N462</f>
        <v/>
      </c>
      <c r="G96" s="41" t="str">
        <f>'Secured Footlock'!X461</f>
        <v/>
      </c>
      <c r="H96" s="559" t="str">
        <f>Throwline!R97</f>
        <v/>
      </c>
      <c r="I96" s="32" t="str">
        <f>'Work Climb'!X463</f>
        <v/>
      </c>
      <c r="J96" s="563" t="str">
        <f>'Work Climb'!AC463</f>
        <v/>
      </c>
    </row>
    <row r="97" spans="1:10" x14ac:dyDescent="0.25">
      <c r="A97" s="507" t="str">
        <f>IF('Names And Totals'!A97="","",'Names And Totals'!A97)</f>
        <v/>
      </c>
      <c r="B97" s="508" t="str">
        <f>IF('Names And Totals'!B97="","",'Names And Totals'!B97)</f>
        <v/>
      </c>
      <c r="C97" s="508" t="str">
        <f>IF('Names And Totals'!C97="","",'Names And Totals'!C97)</f>
        <v/>
      </c>
      <c r="D97" s="573" t="str">
        <f>IF('Names And Totals'!D97="","",'Names And Totals'!D97)</f>
        <v/>
      </c>
      <c r="E97" s="34" t="str">
        <f>'Aerial Rescue'!AB467</f>
        <v/>
      </c>
      <c r="F97" s="28" t="str">
        <f>'Belayed Speed Climb'!N467</f>
        <v/>
      </c>
      <c r="G97" s="28" t="str">
        <f>'Secured Footlock'!X466</f>
        <v/>
      </c>
      <c r="H97" s="561" t="str">
        <f>Throwline!R98</f>
        <v/>
      </c>
      <c r="I97" s="31" t="str">
        <f>'Work Climb'!X468</f>
        <v/>
      </c>
      <c r="J97" s="562" t="str">
        <f>'Work Climb'!AC468</f>
        <v/>
      </c>
    </row>
    <row r="98" spans="1:10" x14ac:dyDescent="0.25">
      <c r="A98" s="509" t="str">
        <f>IF('Names And Totals'!A98="","",'Names And Totals'!A98)</f>
        <v/>
      </c>
      <c r="B98" s="510" t="str">
        <f>IF('Names And Totals'!B98="","",'Names And Totals'!B98)</f>
        <v/>
      </c>
      <c r="C98" s="510" t="str">
        <f>IF('Names And Totals'!C98="","",'Names And Totals'!C98)</f>
        <v/>
      </c>
      <c r="D98" s="574" t="str">
        <f>IF('Names And Totals'!D98="","",'Names And Totals'!D98)</f>
        <v/>
      </c>
      <c r="E98" s="40" t="str">
        <f>'Aerial Rescue'!AB472</f>
        <v/>
      </c>
      <c r="F98" s="41" t="str">
        <f>'Belayed Speed Climb'!N472</f>
        <v/>
      </c>
      <c r="G98" s="41" t="str">
        <f>'Secured Footlock'!X471</f>
        <v/>
      </c>
      <c r="H98" s="559" t="str">
        <f>Throwline!R99</f>
        <v/>
      </c>
      <c r="I98" s="32" t="str">
        <f>'Work Climb'!X473</f>
        <v/>
      </c>
      <c r="J98" s="563" t="str">
        <f>'Work Climb'!AC473</f>
        <v/>
      </c>
    </row>
    <row r="99" spans="1:10" x14ac:dyDescent="0.25">
      <c r="A99" s="507" t="str">
        <f>IF('Names And Totals'!A99="","",'Names And Totals'!A99)</f>
        <v/>
      </c>
      <c r="B99" s="508" t="str">
        <f>IF('Names And Totals'!B99="","",'Names And Totals'!B99)</f>
        <v/>
      </c>
      <c r="C99" s="508" t="str">
        <f>IF('Names And Totals'!C99="","",'Names And Totals'!C99)</f>
        <v/>
      </c>
      <c r="D99" s="573" t="str">
        <f>IF('Names And Totals'!D99="","",'Names And Totals'!D99)</f>
        <v/>
      </c>
      <c r="E99" s="34" t="str">
        <f>'Aerial Rescue'!AB477</f>
        <v/>
      </c>
      <c r="F99" s="28" t="str">
        <f>'Belayed Speed Climb'!N477</f>
        <v/>
      </c>
      <c r="G99" s="28" t="str">
        <f>'Secured Footlock'!X476</f>
        <v/>
      </c>
      <c r="H99" s="561" t="str">
        <f>Throwline!R100</f>
        <v/>
      </c>
      <c r="I99" s="31" t="str">
        <f>'Work Climb'!X478</f>
        <v/>
      </c>
      <c r="J99" s="562" t="str">
        <f>'Work Climb'!AC478</f>
        <v/>
      </c>
    </row>
    <row r="100" spans="1:10" x14ac:dyDescent="0.25">
      <c r="A100" s="509" t="str">
        <f>IF('Names And Totals'!A100="","",'Names And Totals'!A100)</f>
        <v/>
      </c>
      <c r="B100" s="510" t="str">
        <f>IF('Names And Totals'!B100="","",'Names And Totals'!B100)</f>
        <v/>
      </c>
      <c r="C100" s="510" t="str">
        <f>IF('Names And Totals'!C100="","",'Names And Totals'!C100)</f>
        <v/>
      </c>
      <c r="D100" s="574" t="str">
        <f>IF('Names And Totals'!D100="","",'Names And Totals'!D100)</f>
        <v/>
      </c>
      <c r="E100" s="40" t="str">
        <f>'Aerial Rescue'!AB482</f>
        <v/>
      </c>
      <c r="F100" s="41" t="str">
        <f>'Belayed Speed Climb'!N482</f>
        <v/>
      </c>
      <c r="G100" s="41" t="str">
        <f>'Secured Footlock'!X481</f>
        <v/>
      </c>
      <c r="H100" s="559" t="str">
        <f>Throwline!R101</f>
        <v/>
      </c>
      <c r="I100" s="32" t="str">
        <f>'Work Climb'!X483</f>
        <v/>
      </c>
      <c r="J100" s="563" t="str">
        <f>'Work Climb'!AC483</f>
        <v/>
      </c>
    </row>
    <row r="101" spans="1:10" x14ac:dyDescent="0.25">
      <c r="A101" s="507" t="str">
        <f>IF('Names And Totals'!A101="","",'Names And Totals'!A101)</f>
        <v/>
      </c>
      <c r="B101" s="508" t="str">
        <f>IF('Names And Totals'!B101="","",'Names And Totals'!B101)</f>
        <v/>
      </c>
      <c r="C101" s="508" t="str">
        <f>IF('Names And Totals'!C101="","",'Names And Totals'!C101)</f>
        <v/>
      </c>
      <c r="D101" s="573" t="str">
        <f>IF('Names And Totals'!D101="","",'Names And Totals'!D101)</f>
        <v/>
      </c>
      <c r="E101" s="34" t="str">
        <f>'Aerial Rescue'!AB487</f>
        <v/>
      </c>
      <c r="F101" s="28" t="str">
        <f>'Belayed Speed Climb'!N487</f>
        <v/>
      </c>
      <c r="G101" s="28" t="str">
        <f>'Secured Footlock'!X486</f>
        <v/>
      </c>
      <c r="H101" s="561" t="str">
        <f>Throwline!R102</f>
        <v/>
      </c>
      <c r="I101" s="31" t="str">
        <f>'Work Climb'!X488</f>
        <v/>
      </c>
      <c r="J101" s="562" t="str">
        <f>'Work Climb'!AC488</f>
        <v/>
      </c>
    </row>
    <row r="102" spans="1:10" x14ac:dyDescent="0.25">
      <c r="A102" s="509" t="str">
        <f>IF('Names And Totals'!A102="","",'Names And Totals'!A102)</f>
        <v/>
      </c>
      <c r="B102" s="510" t="str">
        <f>IF('Names And Totals'!B102="","",'Names And Totals'!B102)</f>
        <v/>
      </c>
      <c r="C102" s="510" t="str">
        <f>IF('Names And Totals'!C102="","",'Names And Totals'!C102)</f>
        <v/>
      </c>
      <c r="D102" s="574" t="str">
        <f>IF('Names And Totals'!D102="","",'Names And Totals'!D102)</f>
        <v/>
      </c>
      <c r="E102" s="40" t="str">
        <f>'Aerial Rescue'!AB492</f>
        <v/>
      </c>
      <c r="F102" s="41" t="str">
        <f>'Belayed Speed Climb'!N492</f>
        <v/>
      </c>
      <c r="G102" s="41" t="str">
        <f>'Secured Footlock'!X491</f>
        <v/>
      </c>
      <c r="H102" s="559" t="str">
        <f>Throwline!R103</f>
        <v/>
      </c>
      <c r="I102" s="32" t="str">
        <f>'Work Climb'!X493</f>
        <v/>
      </c>
      <c r="J102" s="563" t="str">
        <f>'Work Climb'!AC493</f>
        <v/>
      </c>
    </row>
    <row r="103" spans="1:10" x14ac:dyDescent="0.25">
      <c r="A103" s="507" t="str">
        <f>IF('Names And Totals'!A103="","",'Names And Totals'!A103)</f>
        <v/>
      </c>
      <c r="B103" s="508" t="str">
        <f>IF('Names And Totals'!B103="","",'Names And Totals'!B103)</f>
        <v/>
      </c>
      <c r="C103" s="508" t="str">
        <f>IF('Names And Totals'!C103="","",'Names And Totals'!C103)</f>
        <v/>
      </c>
      <c r="D103" s="573" t="str">
        <f>IF('Names And Totals'!D103="","",'Names And Totals'!D103)</f>
        <v/>
      </c>
      <c r="E103" s="34" t="str">
        <f>'Aerial Rescue'!AB497</f>
        <v/>
      </c>
      <c r="F103" s="28" t="str">
        <f>'Belayed Speed Climb'!N497</f>
        <v/>
      </c>
      <c r="G103" s="28" t="str">
        <f>'Secured Footlock'!X496</f>
        <v/>
      </c>
      <c r="H103" s="561" t="str">
        <f>Throwline!R104</f>
        <v/>
      </c>
      <c r="I103" s="31" t="str">
        <f>'Work Climb'!X498</f>
        <v/>
      </c>
      <c r="J103" s="562" t="str">
        <f>'Work Climb'!AC498</f>
        <v/>
      </c>
    </row>
    <row r="104" spans="1:10" ht="15.75" thickBot="1" x14ac:dyDescent="0.3">
      <c r="A104" s="511" t="str">
        <f>IF('Names And Totals'!A104="","",'Names And Totals'!A104)</f>
        <v/>
      </c>
      <c r="B104" s="512" t="str">
        <f>IF('Names And Totals'!B104="","",'Names And Totals'!B104)</f>
        <v/>
      </c>
      <c r="C104" s="512" t="str">
        <f>IF('Names And Totals'!C104="","",'Names And Totals'!C104)</f>
        <v/>
      </c>
      <c r="D104" s="575" t="str">
        <f>IF('Names And Totals'!D104="","",'Names And Totals'!D104)</f>
        <v/>
      </c>
      <c r="E104" s="571" t="str">
        <f>'Aerial Rescue'!AB502</f>
        <v/>
      </c>
      <c r="F104" s="366" t="str">
        <f>'Belayed Speed Climb'!N502</f>
        <v/>
      </c>
      <c r="G104" s="366" t="str">
        <f>'Secured Footlock'!X501</f>
        <v/>
      </c>
      <c r="H104" s="560" t="str">
        <f>Throwline!R105</f>
        <v/>
      </c>
      <c r="I104" s="365" t="str">
        <f>'Work Climb'!X503</f>
        <v/>
      </c>
      <c r="J104" s="564" t="str">
        <f>'Work Climb'!AC503</f>
        <v/>
      </c>
    </row>
  </sheetData>
  <sheetProtection algorithmName="SHA-512" hashValue="2CmGZRaTlmltWnMot/FxMVRSW0vJEtlhj8a979awMXfBbLiJY8wQ0TAB0wN89kLuTpPLpG5EovQNBqxT8B3lMw==" saltValue="hQF7gVK75+LSo0EffrcRLg==" spinCount="100000" sheet="1" objects="1" scenarios="1"/>
  <mergeCells count="5">
    <mergeCell ref="E1:I1"/>
    <mergeCell ref="A2:B2"/>
    <mergeCell ref="C2:F2"/>
    <mergeCell ref="A3:J3"/>
    <mergeCell ref="H2:J2"/>
  </mergeCells>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workbookViewId="0">
      <selection activeCell="A2" sqref="A2"/>
    </sheetView>
  </sheetViews>
  <sheetFormatPr defaultRowHeight="15" x14ac:dyDescent="0.25"/>
  <cols>
    <col min="1" max="1" width="5.5703125" style="202" customWidth="1"/>
    <col min="2" max="2" width="27.5703125" style="1" customWidth="1"/>
    <col min="3" max="3" width="18.140625" style="1" customWidth="1"/>
    <col min="4" max="4" width="22.5703125" style="1" customWidth="1"/>
    <col min="5" max="5" width="11.5703125" style="202" customWidth="1"/>
    <col min="6" max="7" width="9.140625" style="197"/>
    <col min="8" max="8" width="11.85546875" style="197" customWidth="1"/>
    <col min="9" max="9" width="9.140625" style="202"/>
    <col min="10" max="10" width="10.5703125" style="197" customWidth="1"/>
    <col min="11" max="11" width="15.42578125" style="197" customWidth="1"/>
    <col min="12" max="12" width="1.7109375" style="197" customWidth="1"/>
    <col min="13" max="13" width="11.140625" style="197" customWidth="1"/>
    <col min="14" max="14" width="12.42578125" style="197" customWidth="1"/>
    <col min="15" max="15" width="9.5703125" style="197" customWidth="1"/>
  </cols>
  <sheetData>
    <row r="1" spans="1:17" s="4" customFormat="1" ht="63" x14ac:dyDescent="0.25">
      <c r="A1" s="554" t="s">
        <v>41</v>
      </c>
      <c r="B1" s="390" t="s">
        <v>114</v>
      </c>
      <c r="C1" s="390" t="s">
        <v>115</v>
      </c>
      <c r="D1" s="390" t="s">
        <v>116</v>
      </c>
      <c r="E1" s="553" t="s">
        <v>130</v>
      </c>
      <c r="F1" s="391" t="s">
        <v>131</v>
      </c>
      <c r="G1" s="391" t="s">
        <v>132</v>
      </c>
      <c r="H1" s="391" t="s">
        <v>133</v>
      </c>
      <c r="I1" s="553" t="s">
        <v>134</v>
      </c>
      <c r="J1" s="391" t="s">
        <v>135</v>
      </c>
      <c r="K1" s="391" t="s">
        <v>149</v>
      </c>
      <c r="L1" s="391"/>
      <c r="M1" s="391" t="s">
        <v>150</v>
      </c>
      <c r="N1" s="391" t="s">
        <v>148</v>
      </c>
      <c r="O1" s="208"/>
      <c r="P1" s="208"/>
      <c r="Q1" s="208"/>
    </row>
    <row r="2" spans="1:17" x14ac:dyDescent="0.25">
      <c r="A2" s="555"/>
      <c r="B2" s="392"/>
      <c r="C2" s="392"/>
      <c r="D2" s="535"/>
      <c r="E2" s="209"/>
      <c r="F2" s="208"/>
      <c r="G2" s="208"/>
      <c r="H2" s="208"/>
      <c r="I2" s="209"/>
      <c r="J2" s="208"/>
      <c r="K2" s="208"/>
      <c r="L2" s="208"/>
      <c r="M2" s="208"/>
      <c r="N2" s="208"/>
    </row>
    <row r="3" spans="1:17" x14ac:dyDescent="0.25">
      <c r="A3" s="555"/>
      <c r="B3" s="392"/>
      <c r="C3" s="392"/>
      <c r="D3" s="535"/>
      <c r="E3" s="209"/>
      <c r="F3" s="208"/>
      <c r="G3" s="208"/>
      <c r="H3" s="208"/>
      <c r="I3" s="209"/>
      <c r="J3" s="208"/>
      <c r="K3" s="208"/>
      <c r="L3" s="208"/>
      <c r="M3" s="208"/>
      <c r="N3" s="208"/>
    </row>
    <row r="4" spans="1:17" x14ac:dyDescent="0.25">
      <c r="A4" s="555"/>
      <c r="B4" s="392"/>
      <c r="C4" s="392"/>
      <c r="D4" s="535"/>
      <c r="E4" s="209"/>
      <c r="F4" s="208"/>
      <c r="G4" s="208"/>
      <c r="H4" s="208"/>
      <c r="I4" s="209"/>
      <c r="J4" s="208"/>
      <c r="K4" s="208"/>
      <c r="L4" s="208"/>
      <c r="M4" s="208"/>
      <c r="N4" s="208"/>
    </row>
    <row r="5" spans="1:17" x14ac:dyDescent="0.25">
      <c r="A5" s="555"/>
      <c r="B5" s="392"/>
      <c r="C5" s="392"/>
      <c r="D5" s="535"/>
      <c r="E5" s="209"/>
      <c r="F5" s="208"/>
      <c r="G5" s="208"/>
      <c r="H5" s="208"/>
      <c r="I5" s="209"/>
      <c r="J5" s="208"/>
      <c r="K5" s="208"/>
      <c r="L5" s="208"/>
      <c r="M5" s="208"/>
      <c r="N5" s="208"/>
    </row>
    <row r="6" spans="1:17" x14ac:dyDescent="0.25">
      <c r="A6" s="555"/>
      <c r="B6" s="392"/>
      <c r="C6" s="392"/>
      <c r="D6" s="535"/>
      <c r="E6" s="209"/>
      <c r="F6" s="208"/>
      <c r="G6" s="208"/>
      <c r="H6" s="208"/>
      <c r="I6" s="209"/>
      <c r="J6" s="208"/>
      <c r="K6" s="208"/>
      <c r="L6" s="208"/>
      <c r="M6" s="208"/>
      <c r="N6" s="208"/>
    </row>
    <row r="7" spans="1:17" x14ac:dyDescent="0.25">
      <c r="A7" s="555"/>
      <c r="B7" s="392"/>
      <c r="C7" s="392"/>
      <c r="D7" s="535"/>
      <c r="E7" s="209"/>
      <c r="F7" s="208"/>
      <c r="G7" s="208"/>
      <c r="H7" s="208"/>
      <c r="I7" s="209"/>
      <c r="J7" s="208"/>
      <c r="K7" s="208"/>
      <c r="L7" s="208"/>
      <c r="M7" s="208"/>
      <c r="N7" s="208"/>
    </row>
    <row r="8" spans="1:17" x14ac:dyDescent="0.25">
      <c r="A8" s="555"/>
      <c r="B8" s="392"/>
      <c r="C8" s="392"/>
      <c r="D8" s="535"/>
      <c r="E8" s="209"/>
      <c r="F8" s="208"/>
      <c r="G8" s="208"/>
      <c r="H8" s="208"/>
      <c r="I8" s="209"/>
      <c r="J8" s="208"/>
      <c r="K8" s="208"/>
      <c r="L8" s="208"/>
      <c r="M8" s="208"/>
      <c r="N8" s="208"/>
    </row>
    <row r="9" spans="1:17" x14ac:dyDescent="0.25">
      <c r="A9" s="555"/>
      <c r="B9" s="392"/>
      <c r="C9" s="392"/>
      <c r="D9" s="535"/>
      <c r="E9" s="209"/>
      <c r="F9" s="208"/>
      <c r="G9" s="208"/>
      <c r="H9" s="208"/>
      <c r="I9" s="209"/>
      <c r="J9" s="208"/>
      <c r="K9" s="208"/>
      <c r="L9" s="208"/>
      <c r="M9" s="208"/>
      <c r="N9" s="208"/>
    </row>
    <row r="10" spans="1:17" x14ac:dyDescent="0.25">
      <c r="A10" s="555"/>
      <c r="B10" s="392"/>
      <c r="C10" s="392"/>
      <c r="D10" s="535"/>
      <c r="E10" s="209"/>
      <c r="F10" s="208"/>
      <c r="G10" s="208"/>
      <c r="H10" s="208"/>
      <c r="I10" s="209"/>
      <c r="J10" s="208"/>
      <c r="K10" s="208"/>
      <c r="L10" s="208"/>
      <c r="M10" s="208"/>
      <c r="N10" s="208"/>
    </row>
    <row r="11" spans="1:17" x14ac:dyDescent="0.25">
      <c r="A11" s="555"/>
      <c r="B11" s="392"/>
      <c r="C11" s="392"/>
      <c r="D11" s="535"/>
      <c r="E11" s="209"/>
      <c r="F11" s="208"/>
      <c r="G11" s="208"/>
      <c r="H11" s="208"/>
      <c r="I11" s="209"/>
      <c r="J11" s="208"/>
      <c r="K11" s="208"/>
      <c r="L11" s="208"/>
      <c r="M11" s="208"/>
      <c r="N11" s="208"/>
    </row>
    <row r="12" spans="1:17" x14ac:dyDescent="0.25">
      <c r="A12" s="555"/>
      <c r="B12" s="392"/>
      <c r="C12" s="392"/>
      <c r="D12" s="535"/>
      <c r="E12" s="209"/>
      <c r="F12" s="208"/>
      <c r="G12" s="208"/>
      <c r="H12" s="208"/>
      <c r="I12" s="209"/>
      <c r="J12" s="208"/>
      <c r="K12" s="208"/>
      <c r="L12" s="208"/>
      <c r="M12" s="208"/>
      <c r="N12" s="208"/>
    </row>
    <row r="13" spans="1:17" x14ac:dyDescent="0.25">
      <c r="A13" s="555"/>
      <c r="B13" s="392"/>
      <c r="C13" s="392"/>
      <c r="D13" s="535"/>
      <c r="E13" s="209"/>
      <c r="F13" s="208"/>
      <c r="G13" s="208"/>
      <c r="H13" s="208"/>
      <c r="I13" s="209"/>
      <c r="J13" s="208"/>
      <c r="K13" s="208"/>
      <c r="L13" s="208"/>
      <c r="M13" s="208"/>
      <c r="N13" s="208"/>
    </row>
    <row r="14" spans="1:17" x14ac:dyDescent="0.25">
      <c r="A14" s="555"/>
      <c r="B14" s="392"/>
      <c r="C14" s="392"/>
      <c r="D14" s="535"/>
      <c r="E14" s="209"/>
      <c r="F14" s="208"/>
      <c r="G14" s="208"/>
      <c r="H14" s="208"/>
      <c r="I14" s="209"/>
      <c r="J14" s="208"/>
      <c r="K14" s="208"/>
      <c r="L14" s="208"/>
      <c r="M14" s="208"/>
      <c r="N14" s="208"/>
    </row>
    <row r="15" spans="1:17" x14ac:dyDescent="0.25">
      <c r="A15" s="555"/>
      <c r="B15" s="392"/>
      <c r="C15" s="392"/>
      <c r="D15" s="535"/>
      <c r="E15" s="209"/>
      <c r="F15" s="208"/>
      <c r="G15" s="208"/>
      <c r="H15" s="208"/>
      <c r="I15" s="209"/>
      <c r="J15" s="208"/>
      <c r="K15" s="208"/>
      <c r="L15" s="208"/>
      <c r="M15" s="208"/>
      <c r="N15" s="208"/>
    </row>
    <row r="16" spans="1:17" x14ac:dyDescent="0.25">
      <c r="A16" s="555"/>
      <c r="B16" s="392"/>
      <c r="C16" s="392"/>
      <c r="D16" s="535"/>
      <c r="E16" s="209"/>
      <c r="F16" s="208"/>
      <c r="G16" s="208"/>
      <c r="H16" s="208"/>
      <c r="I16" s="209"/>
      <c r="J16" s="208"/>
      <c r="K16" s="208"/>
      <c r="L16" s="208"/>
      <c r="M16" s="208"/>
      <c r="N16" s="208"/>
    </row>
    <row r="17" spans="1:14" x14ac:dyDescent="0.25">
      <c r="A17" s="555"/>
      <c r="B17" s="392"/>
      <c r="C17" s="392"/>
      <c r="D17" s="535"/>
      <c r="E17" s="209"/>
      <c r="F17" s="208"/>
      <c r="G17" s="208"/>
      <c r="H17" s="208"/>
      <c r="I17" s="209"/>
      <c r="J17" s="208"/>
      <c r="K17" s="208"/>
      <c r="L17" s="208"/>
      <c r="M17" s="208"/>
      <c r="N17" s="208"/>
    </row>
    <row r="18" spans="1:14" x14ac:dyDescent="0.25">
      <c r="A18" s="555"/>
      <c r="B18" s="392"/>
      <c r="C18" s="392"/>
      <c r="D18" s="535"/>
      <c r="E18" s="209"/>
      <c r="F18" s="208"/>
      <c r="G18" s="208"/>
      <c r="H18" s="208"/>
      <c r="I18" s="209"/>
      <c r="J18" s="208"/>
      <c r="K18" s="208"/>
      <c r="L18" s="208"/>
      <c r="M18" s="208"/>
      <c r="N18" s="208"/>
    </row>
    <row r="19" spans="1:14" x14ac:dyDescent="0.25">
      <c r="A19" s="555"/>
      <c r="B19" s="392"/>
      <c r="C19" s="392"/>
      <c r="D19" s="535"/>
      <c r="E19" s="209"/>
      <c r="F19" s="208"/>
      <c r="G19" s="208"/>
      <c r="H19" s="208"/>
      <c r="I19" s="209"/>
      <c r="J19" s="208"/>
      <c r="K19" s="208"/>
      <c r="L19" s="208"/>
      <c r="M19" s="208"/>
      <c r="N19" s="208"/>
    </row>
    <row r="20" spans="1:14" x14ac:dyDescent="0.25">
      <c r="A20" s="555"/>
      <c r="B20" s="392"/>
      <c r="C20" s="392"/>
      <c r="D20" s="535"/>
      <c r="E20" s="209"/>
      <c r="F20" s="208"/>
      <c r="G20" s="208"/>
      <c r="H20" s="208"/>
      <c r="I20" s="209"/>
      <c r="J20" s="208"/>
      <c r="K20" s="208"/>
      <c r="L20" s="208"/>
      <c r="M20" s="208"/>
      <c r="N20" s="208"/>
    </row>
    <row r="21" spans="1:14" x14ac:dyDescent="0.25">
      <c r="A21" s="555"/>
      <c r="B21" s="392"/>
      <c r="C21" s="392"/>
      <c r="D21" s="535"/>
      <c r="E21" s="209"/>
      <c r="F21" s="208"/>
      <c r="G21" s="208"/>
      <c r="H21" s="208"/>
      <c r="I21" s="209"/>
      <c r="J21" s="208"/>
      <c r="K21" s="208"/>
      <c r="L21" s="208"/>
      <c r="M21" s="208"/>
      <c r="N21" s="208"/>
    </row>
    <row r="22" spans="1:14" x14ac:dyDescent="0.25">
      <c r="A22" s="555"/>
      <c r="B22" s="392"/>
      <c r="C22" s="392"/>
      <c r="D22" s="535"/>
      <c r="E22" s="209"/>
      <c r="F22" s="208"/>
      <c r="G22" s="208"/>
      <c r="H22" s="208"/>
      <c r="I22" s="209"/>
      <c r="J22" s="208"/>
      <c r="K22" s="208"/>
      <c r="L22" s="208"/>
      <c r="M22" s="208"/>
      <c r="N22" s="208"/>
    </row>
    <row r="23" spans="1:14" x14ac:dyDescent="0.25">
      <c r="A23" s="555"/>
      <c r="B23" s="392"/>
      <c r="C23" s="392"/>
      <c r="D23" s="535"/>
      <c r="E23" s="209"/>
      <c r="F23" s="208"/>
      <c r="G23" s="208"/>
      <c r="H23" s="208"/>
      <c r="I23" s="209"/>
      <c r="J23" s="208"/>
      <c r="K23" s="208"/>
      <c r="L23" s="208"/>
      <c r="M23" s="208"/>
      <c r="N23" s="208"/>
    </row>
    <row r="24" spans="1:14" x14ac:dyDescent="0.25">
      <c r="A24" s="555"/>
      <c r="B24" s="392"/>
      <c r="C24" s="392"/>
      <c r="D24" s="535"/>
      <c r="E24" s="209"/>
      <c r="F24" s="208"/>
      <c r="G24" s="208"/>
      <c r="H24" s="208"/>
      <c r="I24" s="209"/>
      <c r="J24" s="208"/>
      <c r="K24" s="208"/>
      <c r="L24" s="208"/>
      <c r="M24" s="208"/>
      <c r="N24" s="208"/>
    </row>
    <row r="25" spans="1:14" x14ac:dyDescent="0.25">
      <c r="A25" s="555"/>
      <c r="B25" s="392"/>
      <c r="C25" s="392"/>
      <c r="D25" s="535"/>
      <c r="E25" s="209"/>
      <c r="F25" s="208"/>
      <c r="G25" s="208"/>
      <c r="H25" s="208"/>
      <c r="I25" s="209"/>
      <c r="J25" s="208"/>
      <c r="K25" s="208"/>
      <c r="L25" s="208"/>
      <c r="M25" s="208"/>
      <c r="N25" s="208"/>
    </row>
    <row r="26" spans="1:14" x14ac:dyDescent="0.25">
      <c r="A26" s="555"/>
      <c r="B26" s="392"/>
      <c r="C26" s="392"/>
      <c r="D26" s="535"/>
      <c r="E26" s="209"/>
      <c r="F26" s="208"/>
      <c r="G26" s="208"/>
      <c r="H26" s="208"/>
      <c r="I26" s="209"/>
      <c r="J26" s="208"/>
      <c r="K26" s="208"/>
      <c r="L26" s="208"/>
      <c r="M26" s="208"/>
      <c r="N26" s="208"/>
    </row>
    <row r="27" spans="1:14" x14ac:dyDescent="0.25">
      <c r="A27" s="555"/>
      <c r="B27" s="392"/>
      <c r="C27" s="392"/>
      <c r="D27" s="535"/>
      <c r="E27" s="209"/>
      <c r="F27" s="208"/>
      <c r="G27" s="208"/>
      <c r="H27" s="208"/>
      <c r="I27" s="209"/>
      <c r="J27" s="208"/>
      <c r="K27" s="208"/>
      <c r="L27" s="208"/>
      <c r="M27" s="208"/>
      <c r="N27" s="208"/>
    </row>
    <row r="28" spans="1:14" x14ac:dyDescent="0.25">
      <c r="A28" s="209"/>
      <c r="B28" s="535"/>
      <c r="C28" s="535"/>
      <c r="D28" s="535"/>
      <c r="E28" s="209"/>
      <c r="F28" s="208"/>
      <c r="G28" s="208"/>
      <c r="H28" s="208"/>
      <c r="I28" s="209"/>
      <c r="J28" s="208"/>
      <c r="K28" s="208"/>
      <c r="L28" s="208"/>
      <c r="M28" s="208"/>
      <c r="N28" s="208"/>
    </row>
    <row r="30" spans="1:14" x14ac:dyDescent="0.25">
      <c r="A30" s="209"/>
      <c r="B30" s="535"/>
      <c r="C30" s="535"/>
      <c r="D30" s="535"/>
      <c r="E30" s="209"/>
      <c r="F30" s="208"/>
      <c r="G30" s="208"/>
      <c r="H30" s="208"/>
      <c r="I30" s="209"/>
      <c r="J30" s="208"/>
      <c r="K30" s="208"/>
      <c r="L30" s="208"/>
      <c r="M30" s="208"/>
      <c r="N30" s="208"/>
    </row>
  </sheetData>
  <sortState ref="A2:N36">
    <sortCondition ref="E2:E36"/>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0"/>
  <sheetViews>
    <sheetView workbookViewId="0">
      <selection activeCell="C5" sqref="C5"/>
    </sheetView>
  </sheetViews>
  <sheetFormatPr defaultRowHeight="15" x14ac:dyDescent="0.25"/>
  <cols>
    <col min="1" max="1" width="5" customWidth="1"/>
    <col min="2" max="2" width="26.7109375" customWidth="1"/>
    <col min="3" max="3" width="12.42578125" customWidth="1"/>
    <col min="4" max="4" width="21.28515625" customWidth="1"/>
    <col min="5" max="5" width="11.85546875" customWidth="1"/>
    <col min="8" max="8" width="11.85546875" customWidth="1"/>
    <col min="11" max="11" width="14.42578125" customWidth="1"/>
    <col min="12" max="12" width="1.42578125" customWidth="1"/>
    <col min="13" max="13" width="10.140625" customWidth="1"/>
    <col min="14" max="14" width="11.7109375" customWidth="1"/>
  </cols>
  <sheetData>
    <row r="1" spans="1:15" ht="24" thickBot="1" x14ac:dyDescent="0.4">
      <c r="A1" s="2" t="s">
        <v>110</v>
      </c>
    </row>
    <row r="2" spans="1:15" ht="28.5" customHeight="1" thickBot="1" x14ac:dyDescent="0.3">
      <c r="A2" s="582" t="s">
        <v>3</v>
      </c>
      <c r="B2" s="583"/>
      <c r="C2" s="556"/>
      <c r="D2" s="1015">
        <f>'Names And Totals'!C2</f>
        <v>0</v>
      </c>
      <c r="E2" s="1015"/>
      <c r="F2" s="1016"/>
      <c r="G2" s="3" t="s">
        <v>0</v>
      </c>
      <c r="H2" s="576">
        <f>'Names And Totals'!H2</f>
        <v>0</v>
      </c>
      <c r="I2" s="577"/>
      <c r="J2" s="577"/>
      <c r="K2" s="3" t="s">
        <v>1</v>
      </c>
      <c r="L2" s="577">
        <f>'Names And Totals'!L2</f>
        <v>0</v>
      </c>
      <c r="M2" s="577"/>
      <c r="N2" s="578"/>
    </row>
    <row r="3" spans="1:15" ht="3.75" customHeight="1" thickBot="1" x14ac:dyDescent="0.3">
      <c r="A3" s="579"/>
      <c r="B3" s="580"/>
      <c r="C3" s="580"/>
      <c r="D3" s="580"/>
      <c r="E3" s="580"/>
      <c r="F3" s="580"/>
      <c r="G3" s="580"/>
      <c r="H3" s="580"/>
      <c r="I3" s="580"/>
      <c r="J3" s="580"/>
      <c r="K3" s="580"/>
      <c r="L3" s="580"/>
      <c r="M3" s="580"/>
      <c r="N3" s="581"/>
    </row>
    <row r="4" spans="1:15" ht="55.5" customHeight="1" x14ac:dyDescent="0.25">
      <c r="A4" s="536" t="s">
        <v>41</v>
      </c>
      <c r="B4" s="537" t="s">
        <v>114</v>
      </c>
      <c r="C4" s="538" t="s">
        <v>115</v>
      </c>
      <c r="D4" s="538" t="s">
        <v>116</v>
      </c>
      <c r="E4" s="539" t="s">
        <v>130</v>
      </c>
      <c r="F4" s="540" t="s">
        <v>131</v>
      </c>
      <c r="G4" s="541" t="s">
        <v>132</v>
      </c>
      <c r="H4" s="541" t="s">
        <v>133</v>
      </c>
      <c r="I4" s="541" t="s">
        <v>134</v>
      </c>
      <c r="J4" s="542" t="s">
        <v>135</v>
      </c>
      <c r="K4" s="539" t="s">
        <v>149</v>
      </c>
      <c r="L4" s="6"/>
      <c r="M4" s="543" t="s">
        <v>150</v>
      </c>
      <c r="N4" s="544" t="s">
        <v>148</v>
      </c>
      <c r="O4" s="545" t="s">
        <v>155</v>
      </c>
    </row>
    <row r="5" spans="1:15" x14ac:dyDescent="0.25">
      <c r="A5" s="529"/>
      <c r="B5" s="532"/>
      <c r="C5" s="532"/>
      <c r="D5" s="532"/>
      <c r="E5" s="550"/>
      <c r="F5" s="28"/>
      <c r="G5" s="28"/>
      <c r="H5" s="28"/>
      <c r="I5" s="550"/>
      <c r="J5" s="28"/>
      <c r="K5" s="526"/>
      <c r="L5" s="208"/>
      <c r="M5" s="31"/>
      <c r="N5" s="526"/>
    </row>
    <row r="6" spans="1:15" x14ac:dyDescent="0.25">
      <c r="A6" s="527"/>
      <c r="B6" s="533"/>
      <c r="C6" s="533"/>
      <c r="D6" s="533"/>
      <c r="E6" s="551"/>
      <c r="F6" s="41"/>
      <c r="G6" s="41"/>
      <c r="H6" s="41"/>
      <c r="I6" s="551"/>
      <c r="J6" s="41"/>
      <c r="K6" s="530"/>
      <c r="L6" s="208"/>
      <c r="M6" s="32"/>
      <c r="N6" s="530"/>
    </row>
    <row r="7" spans="1:15" x14ac:dyDescent="0.25">
      <c r="A7" s="529"/>
      <c r="B7" s="532"/>
      <c r="C7" s="532"/>
      <c r="D7" s="532"/>
      <c r="E7" s="550"/>
      <c r="F7" s="28"/>
      <c r="G7" s="28"/>
      <c r="H7" s="28"/>
      <c r="I7" s="550"/>
      <c r="J7" s="28"/>
      <c r="K7" s="526"/>
      <c r="L7" s="208"/>
      <c r="M7" s="31"/>
      <c r="N7" s="526"/>
    </row>
    <row r="8" spans="1:15" x14ac:dyDescent="0.25">
      <c r="A8" s="527"/>
      <c r="B8" s="533"/>
      <c r="C8" s="533"/>
      <c r="D8" s="533"/>
      <c r="E8" s="551"/>
      <c r="F8" s="41"/>
      <c r="G8" s="41"/>
      <c r="H8" s="41"/>
      <c r="I8" s="551"/>
      <c r="J8" s="41"/>
      <c r="K8" s="530"/>
      <c r="L8" s="208"/>
      <c r="M8" s="32"/>
      <c r="N8" s="530"/>
    </row>
    <row r="9" spans="1:15" x14ac:dyDescent="0.25">
      <c r="A9" s="529"/>
      <c r="B9" s="532"/>
      <c r="C9" s="532"/>
      <c r="D9" s="532"/>
      <c r="E9" s="550"/>
      <c r="F9" s="28"/>
      <c r="G9" s="28"/>
      <c r="H9" s="28"/>
      <c r="I9" s="550"/>
      <c r="J9" s="28"/>
      <c r="K9" s="526"/>
      <c r="L9" s="208"/>
      <c r="M9" s="31"/>
      <c r="N9" s="526"/>
    </row>
    <row r="10" spans="1:15" x14ac:dyDescent="0.25">
      <c r="A10" s="527"/>
      <c r="B10" s="533"/>
      <c r="C10" s="533"/>
      <c r="D10" s="533"/>
      <c r="E10" s="551"/>
      <c r="F10" s="41"/>
      <c r="G10" s="41"/>
      <c r="H10" s="41"/>
      <c r="I10" s="551"/>
      <c r="J10" s="41"/>
      <c r="K10" s="530"/>
      <c r="L10" s="208"/>
      <c r="M10" s="32"/>
      <c r="N10" s="530"/>
    </row>
    <row r="11" spans="1:15" x14ac:dyDescent="0.25">
      <c r="A11" s="529"/>
      <c r="B11" s="532"/>
      <c r="C11" s="532"/>
      <c r="D11" s="532"/>
      <c r="E11" s="550"/>
      <c r="F11" s="28"/>
      <c r="G11" s="28"/>
      <c r="H11" s="28"/>
      <c r="I11" s="550"/>
      <c r="J11" s="28"/>
      <c r="K11" s="526"/>
      <c r="L11" s="208"/>
      <c r="M11" s="31"/>
      <c r="N11" s="526"/>
    </row>
    <row r="12" spans="1:15" x14ac:dyDescent="0.25">
      <c r="A12" s="527"/>
      <c r="B12" s="533"/>
      <c r="C12" s="533"/>
      <c r="D12" s="533"/>
      <c r="E12" s="551"/>
      <c r="F12" s="41"/>
      <c r="G12" s="41"/>
      <c r="H12" s="41"/>
      <c r="I12" s="551"/>
      <c r="J12" s="41"/>
      <c r="K12" s="530"/>
      <c r="L12" s="208"/>
      <c r="M12" s="32"/>
      <c r="N12" s="530"/>
    </row>
    <row r="13" spans="1:15" x14ac:dyDescent="0.25">
      <c r="A13" s="529"/>
      <c r="B13" s="532"/>
      <c r="C13" s="532"/>
      <c r="D13" s="532"/>
      <c r="E13" s="550"/>
      <c r="F13" s="28"/>
      <c r="G13" s="28"/>
      <c r="H13" s="28"/>
      <c r="I13" s="550"/>
      <c r="J13" s="28"/>
      <c r="K13" s="526"/>
      <c r="L13" s="208"/>
      <c r="M13" s="31"/>
      <c r="N13" s="526"/>
    </row>
    <row r="14" spans="1:15" x14ac:dyDescent="0.25">
      <c r="A14" s="527"/>
      <c r="B14" s="533"/>
      <c r="C14" s="533"/>
      <c r="D14" s="533"/>
      <c r="E14" s="551"/>
      <c r="F14" s="41"/>
      <c r="G14" s="41"/>
      <c r="H14" s="41"/>
      <c r="I14" s="551"/>
      <c r="J14" s="41"/>
      <c r="K14" s="530"/>
      <c r="L14" s="208"/>
      <c r="M14" s="32"/>
      <c r="N14" s="530"/>
    </row>
    <row r="15" spans="1:15" x14ac:dyDescent="0.25">
      <c r="A15" s="529"/>
      <c r="B15" s="532"/>
      <c r="C15" s="532"/>
      <c r="D15" s="532"/>
      <c r="E15" s="550"/>
      <c r="F15" s="28"/>
      <c r="G15" s="28"/>
      <c r="H15" s="28"/>
      <c r="I15" s="550"/>
      <c r="J15" s="28"/>
      <c r="K15" s="526"/>
      <c r="L15" s="208"/>
      <c r="M15" s="31"/>
      <c r="N15" s="526"/>
    </row>
    <row r="16" spans="1:15" x14ac:dyDescent="0.25">
      <c r="A16" s="527"/>
      <c r="B16" s="533"/>
      <c r="C16" s="533"/>
      <c r="D16" s="533"/>
      <c r="E16" s="551"/>
      <c r="F16" s="41"/>
      <c r="G16" s="41"/>
      <c r="H16" s="41"/>
      <c r="I16" s="551"/>
      <c r="J16" s="41"/>
      <c r="K16" s="530"/>
      <c r="L16" s="208"/>
      <c r="M16" s="32"/>
      <c r="N16" s="530"/>
    </row>
    <row r="17" spans="1:14" x14ac:dyDescent="0.25">
      <c r="A17" s="529"/>
      <c r="B17" s="532"/>
      <c r="C17" s="532"/>
      <c r="D17" s="532"/>
      <c r="E17" s="550"/>
      <c r="F17" s="28"/>
      <c r="G17" s="28"/>
      <c r="H17" s="28"/>
      <c r="I17" s="550"/>
      <c r="J17" s="28"/>
      <c r="K17" s="526"/>
      <c r="L17" s="208"/>
      <c r="M17" s="31"/>
      <c r="N17" s="526"/>
    </row>
    <row r="18" spans="1:14" x14ac:dyDescent="0.25">
      <c r="A18" s="527"/>
      <c r="B18" s="533"/>
      <c r="C18" s="533"/>
      <c r="D18" s="533"/>
      <c r="E18" s="551"/>
      <c r="F18" s="41"/>
      <c r="G18" s="41"/>
      <c r="H18" s="41"/>
      <c r="I18" s="551"/>
      <c r="J18" s="41"/>
      <c r="K18" s="530"/>
      <c r="L18" s="208"/>
      <c r="M18" s="32"/>
      <c r="N18" s="530"/>
    </row>
    <row r="19" spans="1:14" x14ac:dyDescent="0.25">
      <c r="A19" s="529"/>
      <c r="B19" s="532"/>
      <c r="C19" s="532"/>
      <c r="D19" s="532"/>
      <c r="E19" s="550"/>
      <c r="F19" s="28"/>
      <c r="G19" s="28"/>
      <c r="H19" s="28"/>
      <c r="I19" s="550"/>
      <c r="J19" s="28"/>
      <c r="K19" s="526"/>
      <c r="L19" s="208"/>
      <c r="M19" s="31"/>
      <c r="N19" s="526"/>
    </row>
    <row r="20" spans="1:14" x14ac:dyDescent="0.25">
      <c r="A20" s="527"/>
      <c r="B20" s="533"/>
      <c r="C20" s="533"/>
      <c r="D20" s="533"/>
      <c r="E20" s="551"/>
      <c r="F20" s="41"/>
      <c r="G20" s="41"/>
      <c r="H20" s="41"/>
      <c r="I20" s="551"/>
      <c r="J20" s="41"/>
      <c r="K20" s="530"/>
      <c r="L20" s="208"/>
      <c r="M20" s="32"/>
      <c r="N20" s="530"/>
    </row>
    <row r="21" spans="1:14" x14ac:dyDescent="0.25">
      <c r="A21" s="529"/>
      <c r="B21" s="532"/>
      <c r="C21" s="532"/>
      <c r="D21" s="532"/>
      <c r="E21" s="550"/>
      <c r="F21" s="28"/>
      <c r="G21" s="28"/>
      <c r="H21" s="28"/>
      <c r="I21" s="550"/>
      <c r="J21" s="28"/>
      <c r="K21" s="526"/>
      <c r="L21" s="208"/>
      <c r="M21" s="31"/>
      <c r="N21" s="526"/>
    </row>
    <row r="22" spans="1:14" x14ac:dyDescent="0.25">
      <c r="A22" s="527"/>
      <c r="B22" s="533"/>
      <c r="C22" s="533"/>
      <c r="D22" s="533"/>
      <c r="E22" s="551"/>
      <c r="F22" s="41"/>
      <c r="G22" s="41"/>
      <c r="H22" s="41"/>
      <c r="I22" s="551"/>
      <c r="J22" s="41"/>
      <c r="K22" s="530"/>
      <c r="L22" s="208"/>
      <c r="M22" s="32"/>
      <c r="N22" s="530"/>
    </row>
    <row r="23" spans="1:14" x14ac:dyDescent="0.25">
      <c r="A23" s="529"/>
      <c r="B23" s="532"/>
      <c r="C23" s="532"/>
      <c r="D23" s="532"/>
      <c r="E23" s="550"/>
      <c r="F23" s="28"/>
      <c r="G23" s="28"/>
      <c r="H23" s="28"/>
      <c r="I23" s="550"/>
      <c r="J23" s="28"/>
      <c r="K23" s="526"/>
      <c r="L23" s="208"/>
      <c r="M23" s="31"/>
      <c r="N23" s="526"/>
    </row>
    <row r="24" spans="1:14" x14ac:dyDescent="0.25">
      <c r="A24" s="527"/>
      <c r="B24" s="533"/>
      <c r="C24" s="533"/>
      <c r="D24" s="533"/>
      <c r="E24" s="551"/>
      <c r="F24" s="41"/>
      <c r="G24" s="41"/>
      <c r="H24" s="41"/>
      <c r="I24" s="551"/>
      <c r="J24" s="41"/>
      <c r="K24" s="530"/>
      <c r="L24" s="208"/>
      <c r="M24" s="32"/>
      <c r="N24" s="530"/>
    </row>
    <row r="25" spans="1:14" x14ac:dyDescent="0.25">
      <c r="A25" s="529"/>
      <c r="B25" s="532"/>
      <c r="C25" s="532"/>
      <c r="D25" s="532"/>
      <c r="E25" s="550"/>
      <c r="F25" s="28"/>
      <c r="G25" s="28"/>
      <c r="H25" s="28"/>
      <c r="I25" s="550"/>
      <c r="J25" s="28"/>
      <c r="K25" s="526"/>
      <c r="L25" s="208"/>
      <c r="M25" s="31"/>
      <c r="N25" s="526"/>
    </row>
    <row r="26" spans="1:14" x14ac:dyDescent="0.25">
      <c r="A26" s="527"/>
      <c r="B26" s="533"/>
      <c r="C26" s="533"/>
      <c r="D26" s="533"/>
      <c r="E26" s="551"/>
      <c r="F26" s="41"/>
      <c r="G26" s="41"/>
      <c r="H26" s="41"/>
      <c r="I26" s="551"/>
      <c r="J26" s="41"/>
      <c r="K26" s="530"/>
      <c r="L26" s="208"/>
      <c r="M26" s="32"/>
      <c r="N26" s="530"/>
    </row>
    <row r="27" spans="1:14" x14ac:dyDescent="0.25">
      <c r="A27" s="529"/>
      <c r="B27" s="532"/>
      <c r="C27" s="532"/>
      <c r="D27" s="532"/>
      <c r="E27" s="550"/>
      <c r="F27" s="28"/>
      <c r="G27" s="28"/>
      <c r="H27" s="28"/>
      <c r="I27" s="550"/>
      <c r="J27" s="28"/>
      <c r="K27" s="526"/>
      <c r="L27" s="208"/>
      <c r="M27" s="31"/>
      <c r="N27" s="526"/>
    </row>
    <row r="28" spans="1:14" x14ac:dyDescent="0.25">
      <c r="A28" s="527"/>
      <c r="B28" s="533"/>
      <c r="C28" s="533"/>
      <c r="D28" s="533"/>
      <c r="E28" s="551"/>
      <c r="F28" s="41"/>
      <c r="G28" s="41"/>
      <c r="H28" s="41"/>
      <c r="I28" s="551"/>
      <c r="J28" s="41"/>
      <c r="K28" s="530"/>
      <c r="L28" s="208"/>
      <c r="M28" s="32"/>
      <c r="N28" s="530"/>
    </row>
    <row r="29" spans="1:14" x14ac:dyDescent="0.25">
      <c r="A29" s="529"/>
      <c r="B29" s="532"/>
      <c r="C29" s="532"/>
      <c r="D29" s="532"/>
      <c r="E29" s="550"/>
      <c r="F29" s="28"/>
      <c r="G29" s="28"/>
      <c r="H29" s="28"/>
      <c r="I29" s="550"/>
      <c r="J29" s="28"/>
      <c r="K29" s="526"/>
      <c r="L29" s="208"/>
      <c r="M29" s="31"/>
      <c r="N29" s="526"/>
    </row>
    <row r="30" spans="1:14" x14ac:dyDescent="0.25">
      <c r="A30" s="527"/>
      <c r="B30" s="533"/>
      <c r="C30" s="533"/>
      <c r="D30" s="533"/>
      <c r="E30" s="551"/>
      <c r="F30" s="41"/>
      <c r="G30" s="41"/>
      <c r="H30" s="41"/>
      <c r="I30" s="551"/>
      <c r="J30" s="41"/>
      <c r="K30" s="530"/>
      <c r="L30" s="208"/>
      <c r="M30" s="32"/>
      <c r="N30" s="530"/>
    </row>
    <row r="31" spans="1:14" x14ac:dyDescent="0.25">
      <c r="A31" s="529"/>
      <c r="B31" s="532"/>
      <c r="C31" s="532"/>
      <c r="D31" s="532"/>
      <c r="E31" s="550"/>
      <c r="F31" s="28"/>
      <c r="G31" s="28"/>
      <c r="H31" s="28"/>
      <c r="I31" s="550"/>
      <c r="J31" s="28"/>
      <c r="K31" s="526"/>
      <c r="L31" s="208"/>
      <c r="M31" s="31"/>
      <c r="N31" s="526"/>
    </row>
    <row r="32" spans="1:14" x14ac:dyDescent="0.25">
      <c r="A32" s="527"/>
      <c r="B32" s="533"/>
      <c r="C32" s="533"/>
      <c r="D32" s="533"/>
      <c r="E32" s="551"/>
      <c r="F32" s="41"/>
      <c r="G32" s="41"/>
      <c r="H32" s="41"/>
      <c r="I32" s="551"/>
      <c r="J32" s="41"/>
      <c r="K32" s="530"/>
      <c r="L32" s="208"/>
      <c r="M32" s="32"/>
      <c r="N32" s="530"/>
    </row>
    <row r="33" spans="1:14" x14ac:dyDescent="0.25">
      <c r="A33" s="529"/>
      <c r="B33" s="532"/>
      <c r="C33" s="532"/>
      <c r="D33" s="532"/>
      <c r="E33" s="550"/>
      <c r="F33" s="28"/>
      <c r="G33" s="28"/>
      <c r="H33" s="28"/>
      <c r="I33" s="550"/>
      <c r="J33" s="28"/>
      <c r="K33" s="526"/>
      <c r="L33" s="208"/>
      <c r="M33" s="31"/>
      <c r="N33" s="526"/>
    </row>
    <row r="34" spans="1:14" x14ac:dyDescent="0.25">
      <c r="A34" s="527"/>
      <c r="B34" s="533"/>
      <c r="C34" s="533"/>
      <c r="D34" s="533"/>
      <c r="E34" s="551"/>
      <c r="F34" s="41"/>
      <c r="G34" s="41"/>
      <c r="H34" s="41"/>
      <c r="I34" s="551"/>
      <c r="J34" s="41"/>
      <c r="K34" s="530"/>
      <c r="L34" s="208"/>
      <c r="M34" s="32"/>
      <c r="N34" s="530"/>
    </row>
    <row r="35" spans="1:14" x14ac:dyDescent="0.25">
      <c r="A35" s="529"/>
      <c r="B35" s="532"/>
      <c r="C35" s="532"/>
      <c r="D35" s="532"/>
      <c r="E35" s="550"/>
      <c r="F35" s="28"/>
      <c r="G35" s="28"/>
      <c r="H35" s="28"/>
      <c r="I35" s="550"/>
      <c r="J35" s="28"/>
      <c r="K35" s="526"/>
      <c r="L35" s="208"/>
      <c r="M35" s="31"/>
      <c r="N35" s="526"/>
    </row>
    <row r="36" spans="1:14" x14ac:dyDescent="0.25">
      <c r="A36" s="527"/>
      <c r="B36" s="533"/>
      <c r="C36" s="533"/>
      <c r="D36" s="533"/>
      <c r="E36" s="551"/>
      <c r="F36" s="41"/>
      <c r="G36" s="41"/>
      <c r="H36" s="41"/>
      <c r="I36" s="551"/>
      <c r="J36" s="41"/>
      <c r="K36" s="530"/>
      <c r="L36" s="208"/>
      <c r="M36" s="32"/>
      <c r="N36" s="530"/>
    </row>
    <row r="37" spans="1:14" x14ac:dyDescent="0.25">
      <c r="A37" s="529"/>
      <c r="B37" s="532"/>
      <c r="C37" s="532"/>
      <c r="D37" s="532"/>
      <c r="E37" s="550"/>
      <c r="F37" s="28"/>
      <c r="G37" s="28"/>
      <c r="H37" s="28"/>
      <c r="I37" s="550"/>
      <c r="J37" s="28"/>
      <c r="K37" s="526"/>
      <c r="L37" s="208"/>
      <c r="M37" s="31"/>
      <c r="N37" s="526"/>
    </row>
    <row r="38" spans="1:14" x14ac:dyDescent="0.25">
      <c r="A38" s="527"/>
      <c r="B38" s="533"/>
      <c r="C38" s="533"/>
      <c r="D38" s="533"/>
      <c r="E38" s="551"/>
      <c r="F38" s="41"/>
      <c r="G38" s="41"/>
      <c r="H38" s="41"/>
      <c r="I38" s="551"/>
      <c r="J38" s="41"/>
      <c r="K38" s="530"/>
      <c r="L38" s="208"/>
      <c r="M38" s="32"/>
      <c r="N38" s="530"/>
    </row>
    <row r="39" spans="1:14" x14ac:dyDescent="0.25">
      <c r="A39" s="529"/>
      <c r="B39" s="532"/>
      <c r="C39" s="532"/>
      <c r="D39" s="532"/>
      <c r="E39" s="550"/>
      <c r="F39" s="28"/>
      <c r="G39" s="28"/>
      <c r="H39" s="28"/>
      <c r="I39" s="550"/>
      <c r="J39" s="28"/>
      <c r="K39" s="526"/>
      <c r="L39" s="208"/>
      <c r="M39" s="31"/>
      <c r="N39" s="526"/>
    </row>
    <row r="40" spans="1:14" x14ac:dyDescent="0.25">
      <c r="A40" s="527"/>
      <c r="B40" s="533"/>
      <c r="C40" s="533"/>
      <c r="D40" s="533"/>
      <c r="E40" s="551"/>
      <c r="F40" s="41"/>
      <c r="G40" s="41"/>
      <c r="H40" s="41"/>
      <c r="I40" s="551"/>
      <c r="J40" s="41"/>
      <c r="K40" s="530"/>
      <c r="L40" s="208"/>
      <c r="M40" s="32"/>
      <c r="N40" s="530"/>
    </row>
    <row r="41" spans="1:14" x14ac:dyDescent="0.25">
      <c r="A41" s="529"/>
      <c r="B41" s="532"/>
      <c r="C41" s="532"/>
      <c r="D41" s="532"/>
      <c r="E41" s="550"/>
      <c r="F41" s="28"/>
      <c r="G41" s="28"/>
      <c r="H41" s="28"/>
      <c r="I41" s="550"/>
      <c r="J41" s="28"/>
      <c r="K41" s="526"/>
      <c r="L41" s="208"/>
      <c r="M41" s="31"/>
      <c r="N41" s="526"/>
    </row>
    <row r="42" spans="1:14" x14ac:dyDescent="0.25">
      <c r="A42" s="527"/>
      <c r="B42" s="533"/>
      <c r="C42" s="533"/>
      <c r="D42" s="533"/>
      <c r="E42" s="551"/>
      <c r="F42" s="41"/>
      <c r="G42" s="41"/>
      <c r="H42" s="41"/>
      <c r="I42" s="551"/>
      <c r="J42" s="41"/>
      <c r="K42" s="530"/>
      <c r="L42" s="208"/>
      <c r="M42" s="32"/>
      <c r="N42" s="530"/>
    </row>
    <row r="43" spans="1:14" x14ac:dyDescent="0.25">
      <c r="A43" s="529"/>
      <c r="B43" s="532"/>
      <c r="C43" s="532"/>
      <c r="D43" s="532"/>
      <c r="E43" s="550"/>
      <c r="F43" s="28"/>
      <c r="G43" s="28"/>
      <c r="H43" s="28"/>
      <c r="I43" s="550"/>
      <c r="J43" s="28"/>
      <c r="K43" s="526"/>
      <c r="L43" s="208"/>
      <c r="M43" s="31"/>
      <c r="N43" s="526"/>
    </row>
    <row r="44" spans="1:14" x14ac:dyDescent="0.25">
      <c r="A44" s="527"/>
      <c r="B44" s="533"/>
      <c r="C44" s="533"/>
      <c r="D44" s="533"/>
      <c r="E44" s="551"/>
      <c r="F44" s="41"/>
      <c r="G44" s="41"/>
      <c r="H44" s="41"/>
      <c r="I44" s="551"/>
      <c r="J44" s="41"/>
      <c r="K44" s="530"/>
      <c r="L44" s="208"/>
      <c r="M44" s="32"/>
      <c r="N44" s="530"/>
    </row>
    <row r="45" spans="1:14" x14ac:dyDescent="0.25">
      <c r="A45" s="529"/>
      <c r="B45" s="532"/>
      <c r="C45" s="532"/>
      <c r="D45" s="532"/>
      <c r="E45" s="550"/>
      <c r="F45" s="28"/>
      <c r="G45" s="28"/>
      <c r="H45" s="28"/>
      <c r="I45" s="550"/>
      <c r="J45" s="28"/>
      <c r="K45" s="526"/>
      <c r="L45" s="208"/>
      <c r="M45" s="31"/>
      <c r="N45" s="526"/>
    </row>
    <row r="46" spans="1:14" x14ac:dyDescent="0.25">
      <c r="A46" s="527"/>
      <c r="B46" s="533"/>
      <c r="C46" s="533"/>
      <c r="D46" s="533"/>
      <c r="E46" s="551"/>
      <c r="F46" s="41"/>
      <c r="G46" s="41"/>
      <c r="H46" s="41"/>
      <c r="I46" s="551"/>
      <c r="J46" s="41"/>
      <c r="K46" s="530"/>
      <c r="L46" s="208"/>
      <c r="M46" s="32"/>
      <c r="N46" s="530"/>
    </row>
    <row r="47" spans="1:14" x14ac:dyDescent="0.25">
      <c r="A47" s="529"/>
      <c r="B47" s="532"/>
      <c r="C47" s="532"/>
      <c r="D47" s="532"/>
      <c r="E47" s="550"/>
      <c r="F47" s="28"/>
      <c r="G47" s="28"/>
      <c r="H47" s="28"/>
      <c r="I47" s="550"/>
      <c r="J47" s="28"/>
      <c r="K47" s="526"/>
      <c r="L47" s="208"/>
      <c r="M47" s="31"/>
      <c r="N47" s="526"/>
    </row>
    <row r="48" spans="1:14" x14ac:dyDescent="0.25">
      <c r="A48" s="527"/>
      <c r="B48" s="533"/>
      <c r="C48" s="533"/>
      <c r="D48" s="533"/>
      <c r="E48" s="551"/>
      <c r="F48" s="41"/>
      <c r="G48" s="41"/>
      <c r="H48" s="41"/>
      <c r="I48" s="551"/>
      <c r="J48" s="41"/>
      <c r="K48" s="530"/>
      <c r="L48" s="208"/>
      <c r="M48" s="32"/>
      <c r="N48" s="530"/>
    </row>
    <row r="49" spans="1:14" x14ac:dyDescent="0.25">
      <c r="A49" s="529"/>
      <c r="B49" s="532"/>
      <c r="C49" s="532"/>
      <c r="D49" s="532"/>
      <c r="E49" s="550"/>
      <c r="F49" s="28"/>
      <c r="G49" s="28"/>
      <c r="H49" s="28"/>
      <c r="I49" s="550"/>
      <c r="J49" s="28"/>
      <c r="K49" s="526"/>
      <c r="L49" s="208"/>
      <c r="M49" s="31"/>
      <c r="N49" s="526"/>
    </row>
    <row r="50" spans="1:14" x14ac:dyDescent="0.25">
      <c r="A50" s="527"/>
      <c r="B50" s="533"/>
      <c r="C50" s="533"/>
      <c r="D50" s="533"/>
      <c r="E50" s="551"/>
      <c r="F50" s="41"/>
      <c r="G50" s="41"/>
      <c r="H50" s="41"/>
      <c r="I50" s="551"/>
      <c r="J50" s="41"/>
      <c r="K50" s="530"/>
      <c r="L50" s="208"/>
      <c r="M50" s="32"/>
      <c r="N50" s="530"/>
    </row>
    <row r="51" spans="1:14" x14ac:dyDescent="0.25">
      <c r="A51" s="529"/>
      <c r="B51" s="532"/>
      <c r="C51" s="532"/>
      <c r="D51" s="532"/>
      <c r="E51" s="550"/>
      <c r="F51" s="28"/>
      <c r="G51" s="28"/>
      <c r="H51" s="28"/>
      <c r="I51" s="550"/>
      <c r="J51" s="28"/>
      <c r="K51" s="526"/>
      <c r="L51" s="208"/>
      <c r="M51" s="31"/>
      <c r="N51" s="526"/>
    </row>
    <row r="52" spans="1:14" x14ac:dyDescent="0.25">
      <c r="A52" s="527"/>
      <c r="B52" s="533"/>
      <c r="C52" s="533"/>
      <c r="D52" s="533"/>
      <c r="E52" s="551"/>
      <c r="F52" s="41"/>
      <c r="G52" s="41"/>
      <c r="H52" s="41"/>
      <c r="I52" s="551"/>
      <c r="J52" s="41"/>
      <c r="K52" s="530"/>
      <c r="L52" s="208"/>
      <c r="M52" s="32"/>
      <c r="N52" s="530"/>
    </row>
    <row r="53" spans="1:14" x14ac:dyDescent="0.25">
      <c r="A53" s="529"/>
      <c r="B53" s="532"/>
      <c r="C53" s="532"/>
      <c r="D53" s="532"/>
      <c r="E53" s="550"/>
      <c r="F53" s="28"/>
      <c r="G53" s="28"/>
      <c r="H53" s="28"/>
      <c r="I53" s="550"/>
      <c r="J53" s="28"/>
      <c r="K53" s="526"/>
      <c r="L53" s="208"/>
      <c r="M53" s="31"/>
      <c r="N53" s="526"/>
    </row>
    <row r="54" spans="1:14" x14ac:dyDescent="0.25">
      <c r="A54" s="527"/>
      <c r="B54" s="533"/>
      <c r="C54" s="533"/>
      <c r="D54" s="533"/>
      <c r="E54" s="551"/>
      <c r="F54" s="41"/>
      <c r="G54" s="41"/>
      <c r="H54" s="41"/>
      <c r="I54" s="551"/>
      <c r="J54" s="41"/>
      <c r="K54" s="530"/>
      <c r="L54" s="208"/>
      <c r="M54" s="32"/>
      <c r="N54" s="530"/>
    </row>
    <row r="55" spans="1:14" x14ac:dyDescent="0.25">
      <c r="A55" s="529"/>
      <c r="B55" s="532"/>
      <c r="C55" s="532"/>
      <c r="D55" s="532"/>
      <c r="E55" s="550"/>
      <c r="F55" s="28"/>
      <c r="G55" s="28"/>
      <c r="H55" s="28"/>
      <c r="I55" s="550"/>
      <c r="J55" s="28"/>
      <c r="K55" s="526"/>
      <c r="L55" s="208"/>
      <c r="M55" s="31"/>
      <c r="N55" s="526"/>
    </row>
    <row r="56" spans="1:14" x14ac:dyDescent="0.25">
      <c r="A56" s="527"/>
      <c r="B56" s="533"/>
      <c r="C56" s="533"/>
      <c r="D56" s="533"/>
      <c r="E56" s="551"/>
      <c r="F56" s="41"/>
      <c r="G56" s="41"/>
      <c r="H56" s="41"/>
      <c r="I56" s="551"/>
      <c r="J56" s="41"/>
      <c r="K56" s="530"/>
      <c r="L56" s="208"/>
      <c r="M56" s="32"/>
      <c r="N56" s="530"/>
    </row>
    <row r="57" spans="1:14" x14ac:dyDescent="0.25">
      <c r="A57" s="529"/>
      <c r="B57" s="532"/>
      <c r="C57" s="532"/>
      <c r="D57" s="532"/>
      <c r="E57" s="550"/>
      <c r="F57" s="28"/>
      <c r="G57" s="28"/>
      <c r="H57" s="28"/>
      <c r="I57" s="550"/>
      <c r="J57" s="28"/>
      <c r="K57" s="526"/>
      <c r="L57" s="208"/>
      <c r="M57" s="31"/>
      <c r="N57" s="526"/>
    </row>
    <row r="58" spans="1:14" x14ac:dyDescent="0.25">
      <c r="A58" s="527"/>
      <c r="B58" s="533"/>
      <c r="C58" s="533"/>
      <c r="D58" s="533"/>
      <c r="E58" s="551"/>
      <c r="F58" s="41"/>
      <c r="G58" s="41"/>
      <c r="H58" s="41"/>
      <c r="I58" s="551"/>
      <c r="J58" s="41"/>
      <c r="K58" s="530"/>
      <c r="L58" s="208"/>
      <c r="M58" s="32"/>
      <c r="N58" s="530"/>
    </row>
    <row r="59" spans="1:14" x14ac:dyDescent="0.25">
      <c r="A59" s="529"/>
      <c r="B59" s="532"/>
      <c r="C59" s="532"/>
      <c r="D59" s="532"/>
      <c r="E59" s="550"/>
      <c r="F59" s="28"/>
      <c r="G59" s="28"/>
      <c r="H59" s="28"/>
      <c r="I59" s="550"/>
      <c r="J59" s="28"/>
      <c r="K59" s="526"/>
      <c r="L59" s="208"/>
      <c r="M59" s="31"/>
      <c r="N59" s="526"/>
    </row>
    <row r="60" spans="1:14" x14ac:dyDescent="0.25">
      <c r="A60" s="527"/>
      <c r="B60" s="533"/>
      <c r="C60" s="533"/>
      <c r="D60" s="533"/>
      <c r="E60" s="551"/>
      <c r="F60" s="41"/>
      <c r="G60" s="41"/>
      <c r="H60" s="41"/>
      <c r="I60" s="551"/>
      <c r="J60" s="41"/>
      <c r="K60" s="530"/>
      <c r="L60" s="208"/>
      <c r="M60" s="32"/>
      <c r="N60" s="530"/>
    </row>
    <row r="61" spans="1:14" x14ac:dyDescent="0.25">
      <c r="A61" s="529"/>
      <c r="B61" s="532"/>
      <c r="C61" s="532"/>
      <c r="D61" s="532"/>
      <c r="E61" s="550"/>
      <c r="F61" s="28"/>
      <c r="G61" s="28"/>
      <c r="H61" s="28"/>
      <c r="I61" s="550"/>
      <c r="J61" s="28"/>
      <c r="K61" s="526"/>
      <c r="L61" s="208"/>
      <c r="M61" s="31"/>
      <c r="N61" s="526"/>
    </row>
    <row r="62" spans="1:14" x14ac:dyDescent="0.25">
      <c r="A62" s="527"/>
      <c r="B62" s="533"/>
      <c r="C62" s="533"/>
      <c r="D62" s="533"/>
      <c r="E62" s="551"/>
      <c r="F62" s="41"/>
      <c r="G62" s="41"/>
      <c r="H62" s="41"/>
      <c r="I62" s="551"/>
      <c r="J62" s="41"/>
      <c r="K62" s="530"/>
      <c r="L62" s="208"/>
      <c r="M62" s="32"/>
      <c r="N62" s="530"/>
    </row>
    <row r="63" spans="1:14" x14ac:dyDescent="0.25">
      <c r="A63" s="529"/>
      <c r="B63" s="532"/>
      <c r="C63" s="532"/>
      <c r="D63" s="532"/>
      <c r="E63" s="550"/>
      <c r="F63" s="28"/>
      <c r="G63" s="28"/>
      <c r="H63" s="28"/>
      <c r="I63" s="550"/>
      <c r="J63" s="28"/>
      <c r="K63" s="526"/>
      <c r="L63" s="208"/>
      <c r="M63" s="31"/>
      <c r="N63" s="526"/>
    </row>
    <row r="64" spans="1:14" x14ac:dyDescent="0.25">
      <c r="A64" s="527"/>
      <c r="B64" s="533"/>
      <c r="C64" s="533"/>
      <c r="D64" s="533"/>
      <c r="E64" s="551"/>
      <c r="F64" s="41"/>
      <c r="G64" s="41"/>
      <c r="H64" s="41"/>
      <c r="I64" s="551"/>
      <c r="J64" s="41"/>
      <c r="K64" s="530"/>
      <c r="L64" s="208"/>
      <c r="M64" s="32"/>
      <c r="N64" s="530"/>
    </row>
    <row r="65" spans="1:14" x14ac:dyDescent="0.25">
      <c r="A65" s="529"/>
      <c r="B65" s="532"/>
      <c r="C65" s="532"/>
      <c r="D65" s="532"/>
      <c r="E65" s="550"/>
      <c r="F65" s="28"/>
      <c r="G65" s="28"/>
      <c r="H65" s="28"/>
      <c r="I65" s="550"/>
      <c r="J65" s="28"/>
      <c r="K65" s="526"/>
      <c r="L65" s="208"/>
      <c r="M65" s="31"/>
      <c r="N65" s="526"/>
    </row>
    <row r="66" spans="1:14" x14ac:dyDescent="0.25">
      <c r="A66" s="527"/>
      <c r="B66" s="533"/>
      <c r="C66" s="533"/>
      <c r="D66" s="533"/>
      <c r="E66" s="551"/>
      <c r="F66" s="41"/>
      <c r="G66" s="41"/>
      <c r="H66" s="41"/>
      <c r="I66" s="551"/>
      <c r="J66" s="41"/>
      <c r="K66" s="530"/>
      <c r="L66" s="208"/>
      <c r="M66" s="32"/>
      <c r="N66" s="530"/>
    </row>
    <row r="67" spans="1:14" x14ac:dyDescent="0.25">
      <c r="A67" s="529"/>
      <c r="B67" s="532"/>
      <c r="C67" s="532"/>
      <c r="D67" s="532"/>
      <c r="E67" s="550"/>
      <c r="F67" s="28"/>
      <c r="G67" s="28"/>
      <c r="H67" s="28"/>
      <c r="I67" s="550"/>
      <c r="J67" s="28"/>
      <c r="K67" s="526"/>
      <c r="L67" s="208"/>
      <c r="M67" s="31"/>
      <c r="N67" s="526"/>
    </row>
    <row r="68" spans="1:14" x14ac:dyDescent="0.25">
      <c r="A68" s="527"/>
      <c r="B68" s="533"/>
      <c r="C68" s="533"/>
      <c r="D68" s="533"/>
      <c r="E68" s="551"/>
      <c r="F68" s="41"/>
      <c r="G68" s="41"/>
      <c r="H68" s="41"/>
      <c r="I68" s="551"/>
      <c r="J68" s="41"/>
      <c r="K68" s="530"/>
      <c r="L68" s="208"/>
      <c r="M68" s="32"/>
      <c r="N68" s="530"/>
    </row>
    <row r="69" spans="1:14" x14ac:dyDescent="0.25">
      <c r="A69" s="529"/>
      <c r="B69" s="532"/>
      <c r="C69" s="532"/>
      <c r="D69" s="532"/>
      <c r="E69" s="550"/>
      <c r="F69" s="28"/>
      <c r="G69" s="28"/>
      <c r="H69" s="28"/>
      <c r="I69" s="550"/>
      <c r="J69" s="28"/>
      <c r="K69" s="526"/>
      <c r="L69" s="208"/>
      <c r="M69" s="31"/>
      <c r="N69" s="526"/>
    </row>
    <row r="70" spans="1:14" x14ac:dyDescent="0.25">
      <c r="A70" s="527"/>
      <c r="B70" s="533"/>
      <c r="C70" s="533"/>
      <c r="D70" s="533"/>
      <c r="E70" s="551"/>
      <c r="F70" s="41"/>
      <c r="G70" s="41"/>
      <c r="H70" s="41"/>
      <c r="I70" s="551"/>
      <c r="J70" s="41"/>
      <c r="K70" s="530"/>
      <c r="L70" s="208"/>
      <c r="M70" s="32"/>
      <c r="N70" s="530"/>
    </row>
    <row r="71" spans="1:14" x14ac:dyDescent="0.25">
      <c r="A71" s="529"/>
      <c r="B71" s="532"/>
      <c r="C71" s="532"/>
      <c r="D71" s="532"/>
      <c r="E71" s="550"/>
      <c r="F71" s="28"/>
      <c r="G71" s="28"/>
      <c r="H71" s="28"/>
      <c r="I71" s="550"/>
      <c r="J71" s="28"/>
      <c r="K71" s="526"/>
      <c r="L71" s="208"/>
      <c r="M71" s="31"/>
      <c r="N71" s="526"/>
    </row>
    <row r="72" spans="1:14" x14ac:dyDescent="0.25">
      <c r="A72" s="527"/>
      <c r="B72" s="533"/>
      <c r="C72" s="533"/>
      <c r="D72" s="533"/>
      <c r="E72" s="551"/>
      <c r="F72" s="41"/>
      <c r="G72" s="41"/>
      <c r="H72" s="41"/>
      <c r="I72" s="551"/>
      <c r="J72" s="41"/>
      <c r="K72" s="530"/>
      <c r="L72" s="208"/>
      <c r="M72" s="32"/>
      <c r="N72" s="530"/>
    </row>
    <row r="73" spans="1:14" x14ac:dyDescent="0.25">
      <c r="A73" s="529"/>
      <c r="B73" s="532"/>
      <c r="C73" s="532"/>
      <c r="D73" s="532"/>
      <c r="E73" s="550"/>
      <c r="F73" s="28"/>
      <c r="G73" s="28"/>
      <c r="H73" s="28"/>
      <c r="I73" s="550"/>
      <c r="J73" s="28"/>
      <c r="K73" s="526"/>
      <c r="L73" s="208"/>
      <c r="M73" s="31"/>
      <c r="N73" s="526"/>
    </row>
    <row r="74" spans="1:14" x14ac:dyDescent="0.25">
      <c r="A74" s="527"/>
      <c r="B74" s="533"/>
      <c r="C74" s="533"/>
      <c r="D74" s="533"/>
      <c r="E74" s="551"/>
      <c r="F74" s="41"/>
      <c r="G74" s="41"/>
      <c r="H74" s="41"/>
      <c r="I74" s="551"/>
      <c r="J74" s="41"/>
      <c r="K74" s="530"/>
      <c r="L74" s="208"/>
      <c r="M74" s="32"/>
      <c r="N74" s="530"/>
    </row>
    <row r="75" spans="1:14" x14ac:dyDescent="0.25">
      <c r="A75" s="529"/>
      <c r="B75" s="532"/>
      <c r="C75" s="532"/>
      <c r="D75" s="532"/>
      <c r="E75" s="550"/>
      <c r="F75" s="28"/>
      <c r="G75" s="28"/>
      <c r="H75" s="28"/>
      <c r="I75" s="550"/>
      <c r="J75" s="28"/>
      <c r="K75" s="526"/>
      <c r="L75" s="208"/>
      <c r="M75" s="31"/>
      <c r="N75" s="526"/>
    </row>
    <row r="76" spans="1:14" x14ac:dyDescent="0.25">
      <c r="A76" s="527"/>
      <c r="B76" s="533"/>
      <c r="C76" s="533"/>
      <c r="D76" s="533"/>
      <c r="E76" s="551"/>
      <c r="F76" s="41"/>
      <c r="G76" s="41"/>
      <c r="H76" s="41"/>
      <c r="I76" s="551"/>
      <c r="J76" s="41"/>
      <c r="K76" s="530"/>
      <c r="L76" s="208"/>
      <c r="M76" s="32"/>
      <c r="N76" s="530"/>
    </row>
    <row r="77" spans="1:14" x14ac:dyDescent="0.25">
      <c r="A77" s="529"/>
      <c r="B77" s="532"/>
      <c r="C77" s="532"/>
      <c r="D77" s="532"/>
      <c r="E77" s="550"/>
      <c r="F77" s="28"/>
      <c r="G77" s="28"/>
      <c r="H77" s="28"/>
      <c r="I77" s="550"/>
      <c r="J77" s="28"/>
      <c r="K77" s="526"/>
      <c r="L77" s="208"/>
      <c r="M77" s="31"/>
      <c r="N77" s="526"/>
    </row>
    <row r="78" spans="1:14" x14ac:dyDescent="0.25">
      <c r="A78" s="527"/>
      <c r="B78" s="533"/>
      <c r="C78" s="533"/>
      <c r="D78" s="533"/>
      <c r="E78" s="551"/>
      <c r="F78" s="41"/>
      <c r="G78" s="41"/>
      <c r="H78" s="41"/>
      <c r="I78" s="551"/>
      <c r="J78" s="41"/>
      <c r="K78" s="530"/>
      <c r="L78" s="208"/>
      <c r="M78" s="32"/>
      <c r="N78" s="530"/>
    </row>
    <row r="79" spans="1:14" x14ac:dyDescent="0.25">
      <c r="A79" s="529"/>
      <c r="B79" s="532"/>
      <c r="C79" s="532"/>
      <c r="D79" s="532"/>
      <c r="E79" s="550"/>
      <c r="F79" s="28"/>
      <c r="G79" s="28"/>
      <c r="H79" s="28"/>
      <c r="I79" s="550"/>
      <c r="J79" s="28"/>
      <c r="K79" s="526"/>
      <c r="L79" s="208"/>
      <c r="M79" s="31"/>
      <c r="N79" s="526"/>
    </row>
    <row r="80" spans="1:14" x14ac:dyDescent="0.25">
      <c r="A80" s="527"/>
      <c r="B80" s="533"/>
      <c r="C80" s="533"/>
      <c r="D80" s="533"/>
      <c r="E80" s="551"/>
      <c r="F80" s="41"/>
      <c r="G80" s="41"/>
      <c r="H80" s="41"/>
      <c r="I80" s="551"/>
      <c r="J80" s="41"/>
      <c r="K80" s="530"/>
      <c r="L80" s="208"/>
      <c r="M80" s="32"/>
      <c r="N80" s="530"/>
    </row>
    <row r="81" spans="1:14" x14ac:dyDescent="0.25">
      <c r="A81" s="529"/>
      <c r="B81" s="532"/>
      <c r="C81" s="532"/>
      <c r="D81" s="532"/>
      <c r="E81" s="550"/>
      <c r="F81" s="28"/>
      <c r="G81" s="28"/>
      <c r="H81" s="28"/>
      <c r="I81" s="550"/>
      <c r="J81" s="28"/>
      <c r="K81" s="526"/>
      <c r="L81" s="208"/>
      <c r="M81" s="31"/>
      <c r="N81" s="526"/>
    </row>
    <row r="82" spans="1:14" x14ac:dyDescent="0.25">
      <c r="A82" s="527"/>
      <c r="B82" s="533"/>
      <c r="C82" s="533"/>
      <c r="D82" s="533"/>
      <c r="E82" s="551"/>
      <c r="F82" s="41"/>
      <c r="G82" s="41"/>
      <c r="H82" s="41"/>
      <c r="I82" s="551"/>
      <c r="J82" s="41"/>
      <c r="K82" s="530"/>
      <c r="L82" s="208"/>
      <c r="M82" s="32"/>
      <c r="N82" s="530"/>
    </row>
    <row r="83" spans="1:14" x14ac:dyDescent="0.25">
      <c r="A83" s="529"/>
      <c r="B83" s="532"/>
      <c r="C83" s="532"/>
      <c r="D83" s="532"/>
      <c r="E83" s="550"/>
      <c r="F83" s="28"/>
      <c r="G83" s="28"/>
      <c r="H83" s="28"/>
      <c r="I83" s="550"/>
      <c r="J83" s="28"/>
      <c r="K83" s="526"/>
      <c r="L83" s="208"/>
      <c r="M83" s="31"/>
      <c r="N83" s="526"/>
    </row>
    <row r="84" spans="1:14" x14ac:dyDescent="0.25">
      <c r="A84" s="527"/>
      <c r="B84" s="533"/>
      <c r="C84" s="533"/>
      <c r="D84" s="533"/>
      <c r="E84" s="551"/>
      <c r="F84" s="41"/>
      <c r="G84" s="41"/>
      <c r="H84" s="41"/>
      <c r="I84" s="551"/>
      <c r="J84" s="41"/>
      <c r="K84" s="530"/>
      <c r="L84" s="208"/>
      <c r="M84" s="32"/>
      <c r="N84" s="530"/>
    </row>
    <row r="85" spans="1:14" x14ac:dyDescent="0.25">
      <c r="A85" s="529"/>
      <c r="B85" s="532"/>
      <c r="C85" s="532"/>
      <c r="D85" s="532"/>
      <c r="E85" s="550"/>
      <c r="F85" s="28"/>
      <c r="G85" s="28"/>
      <c r="H85" s="28"/>
      <c r="I85" s="550"/>
      <c r="J85" s="28"/>
      <c r="K85" s="526"/>
      <c r="L85" s="208"/>
      <c r="M85" s="31"/>
      <c r="N85" s="526"/>
    </row>
    <row r="86" spans="1:14" x14ac:dyDescent="0.25">
      <c r="A86" s="527"/>
      <c r="B86" s="533"/>
      <c r="C86" s="533"/>
      <c r="D86" s="533"/>
      <c r="E86" s="551"/>
      <c r="F86" s="41"/>
      <c r="G86" s="41"/>
      <c r="H86" s="41"/>
      <c r="I86" s="551"/>
      <c r="J86" s="41"/>
      <c r="K86" s="530"/>
      <c r="L86" s="208"/>
      <c r="M86" s="32"/>
      <c r="N86" s="530"/>
    </row>
    <row r="87" spans="1:14" x14ac:dyDescent="0.25">
      <c r="A87" s="529"/>
      <c r="B87" s="532"/>
      <c r="C87" s="532"/>
      <c r="D87" s="532"/>
      <c r="E87" s="550"/>
      <c r="F87" s="28"/>
      <c r="G87" s="28"/>
      <c r="H87" s="28"/>
      <c r="I87" s="550"/>
      <c r="J87" s="28"/>
      <c r="K87" s="526"/>
      <c r="L87" s="208"/>
      <c r="M87" s="31"/>
      <c r="N87" s="526"/>
    </row>
    <row r="88" spans="1:14" x14ac:dyDescent="0.25">
      <c r="A88" s="527"/>
      <c r="B88" s="533"/>
      <c r="C88" s="533"/>
      <c r="D88" s="533"/>
      <c r="E88" s="551"/>
      <c r="F88" s="41"/>
      <c r="G88" s="41"/>
      <c r="H88" s="41"/>
      <c r="I88" s="551"/>
      <c r="J88" s="41"/>
      <c r="K88" s="530"/>
      <c r="L88" s="208"/>
      <c r="M88" s="32"/>
      <c r="N88" s="530"/>
    </row>
    <row r="89" spans="1:14" x14ac:dyDescent="0.25">
      <c r="A89" s="529"/>
      <c r="B89" s="532"/>
      <c r="C89" s="532"/>
      <c r="D89" s="532"/>
      <c r="E89" s="550"/>
      <c r="F89" s="28"/>
      <c r="G89" s="28"/>
      <c r="H89" s="28"/>
      <c r="I89" s="550"/>
      <c r="J89" s="28"/>
      <c r="K89" s="526"/>
      <c r="L89" s="208"/>
      <c r="M89" s="31"/>
      <c r="N89" s="526"/>
    </row>
    <row r="90" spans="1:14" x14ac:dyDescent="0.25">
      <c r="A90" s="527"/>
      <c r="B90" s="533"/>
      <c r="C90" s="533"/>
      <c r="D90" s="533"/>
      <c r="E90" s="551"/>
      <c r="F90" s="41"/>
      <c r="G90" s="41"/>
      <c r="H90" s="41"/>
      <c r="I90" s="551"/>
      <c r="J90" s="41"/>
      <c r="K90" s="530"/>
      <c r="L90" s="208"/>
      <c r="M90" s="32"/>
      <c r="N90" s="530"/>
    </row>
    <row r="91" spans="1:14" x14ac:dyDescent="0.25">
      <c r="A91" s="529"/>
      <c r="B91" s="532"/>
      <c r="C91" s="532"/>
      <c r="D91" s="532"/>
      <c r="E91" s="550"/>
      <c r="F91" s="28"/>
      <c r="G91" s="28"/>
      <c r="H91" s="28"/>
      <c r="I91" s="550"/>
      <c r="J91" s="28"/>
      <c r="K91" s="526"/>
      <c r="L91" s="208"/>
      <c r="M91" s="31"/>
      <c r="N91" s="526"/>
    </row>
    <row r="92" spans="1:14" x14ac:dyDescent="0.25">
      <c r="A92" s="527"/>
      <c r="B92" s="533"/>
      <c r="C92" s="533"/>
      <c r="D92" s="533"/>
      <c r="E92" s="551"/>
      <c r="F92" s="41"/>
      <c r="G92" s="41"/>
      <c r="H92" s="41"/>
      <c r="I92" s="551"/>
      <c r="J92" s="41"/>
      <c r="K92" s="530"/>
      <c r="L92" s="208"/>
      <c r="M92" s="32"/>
      <c r="N92" s="530"/>
    </row>
    <row r="93" spans="1:14" x14ac:dyDescent="0.25">
      <c r="A93" s="529"/>
      <c r="B93" s="532"/>
      <c r="C93" s="532"/>
      <c r="D93" s="532"/>
      <c r="E93" s="550"/>
      <c r="F93" s="28"/>
      <c r="G93" s="28"/>
      <c r="H93" s="28"/>
      <c r="I93" s="550"/>
      <c r="J93" s="28"/>
      <c r="K93" s="526"/>
      <c r="L93" s="208"/>
      <c r="M93" s="31"/>
      <c r="N93" s="526"/>
    </row>
    <row r="94" spans="1:14" x14ac:dyDescent="0.25">
      <c r="A94" s="527"/>
      <c r="B94" s="533"/>
      <c r="C94" s="533"/>
      <c r="D94" s="533"/>
      <c r="E94" s="551"/>
      <c r="F94" s="41"/>
      <c r="G94" s="41"/>
      <c r="H94" s="41"/>
      <c r="I94" s="551"/>
      <c r="J94" s="41"/>
      <c r="K94" s="530"/>
      <c r="L94" s="208"/>
      <c r="M94" s="32"/>
      <c r="N94" s="530"/>
    </row>
    <row r="95" spans="1:14" x14ac:dyDescent="0.25">
      <c r="A95" s="529"/>
      <c r="B95" s="532"/>
      <c r="C95" s="532"/>
      <c r="D95" s="532"/>
      <c r="E95" s="550"/>
      <c r="F95" s="28"/>
      <c r="G95" s="28"/>
      <c r="H95" s="28"/>
      <c r="I95" s="550"/>
      <c r="J95" s="28"/>
      <c r="K95" s="526"/>
      <c r="L95" s="208"/>
      <c r="M95" s="31"/>
      <c r="N95" s="526"/>
    </row>
    <row r="96" spans="1:14" x14ac:dyDescent="0.25">
      <c r="A96" s="527"/>
      <c r="B96" s="533"/>
      <c r="C96" s="533"/>
      <c r="D96" s="533"/>
      <c r="E96" s="551"/>
      <c r="F96" s="41"/>
      <c r="G96" s="41"/>
      <c r="H96" s="41"/>
      <c r="I96" s="551"/>
      <c r="J96" s="41"/>
      <c r="K96" s="530"/>
      <c r="L96" s="208"/>
      <c r="M96" s="32"/>
      <c r="N96" s="530"/>
    </row>
    <row r="97" spans="1:14" x14ac:dyDescent="0.25">
      <c r="A97" s="529"/>
      <c r="B97" s="532"/>
      <c r="C97" s="532"/>
      <c r="D97" s="532"/>
      <c r="E97" s="550"/>
      <c r="F97" s="28"/>
      <c r="G97" s="28"/>
      <c r="H97" s="28"/>
      <c r="I97" s="550"/>
      <c r="J97" s="28"/>
      <c r="K97" s="526"/>
      <c r="L97" s="208"/>
      <c r="M97" s="31"/>
      <c r="N97" s="526"/>
    </row>
    <row r="98" spans="1:14" x14ac:dyDescent="0.25">
      <c r="A98" s="527"/>
      <c r="B98" s="533"/>
      <c r="C98" s="533"/>
      <c r="D98" s="533"/>
      <c r="E98" s="551"/>
      <c r="F98" s="41"/>
      <c r="G98" s="41"/>
      <c r="H98" s="41"/>
      <c r="I98" s="551"/>
      <c r="J98" s="41"/>
      <c r="K98" s="530"/>
      <c r="L98" s="208"/>
      <c r="M98" s="32"/>
      <c r="N98" s="530"/>
    </row>
    <row r="99" spans="1:14" x14ac:dyDescent="0.25">
      <c r="A99" s="529"/>
      <c r="B99" s="532"/>
      <c r="C99" s="532"/>
      <c r="D99" s="532"/>
      <c r="E99" s="550"/>
      <c r="F99" s="28"/>
      <c r="G99" s="28"/>
      <c r="H99" s="28"/>
      <c r="I99" s="550"/>
      <c r="J99" s="28"/>
      <c r="K99" s="526"/>
      <c r="L99" s="208"/>
      <c r="M99" s="31"/>
      <c r="N99" s="526"/>
    </row>
    <row r="100" spans="1:14" x14ac:dyDescent="0.25">
      <c r="A100" s="527"/>
      <c r="B100" s="533"/>
      <c r="C100" s="533"/>
      <c r="D100" s="533"/>
      <c r="E100" s="551"/>
      <c r="F100" s="41"/>
      <c r="G100" s="41"/>
      <c r="H100" s="41"/>
      <c r="I100" s="551"/>
      <c r="J100" s="41"/>
      <c r="K100" s="530"/>
      <c r="L100" s="208"/>
      <c r="M100" s="32"/>
      <c r="N100" s="530"/>
    </row>
    <row r="101" spans="1:14" x14ac:dyDescent="0.25">
      <c r="A101" s="529"/>
      <c r="B101" s="532"/>
      <c r="C101" s="532"/>
      <c r="D101" s="532"/>
      <c r="E101" s="550"/>
      <c r="F101" s="28"/>
      <c r="G101" s="28"/>
      <c r="H101" s="28"/>
      <c r="I101" s="550"/>
      <c r="J101" s="28"/>
      <c r="K101" s="526"/>
      <c r="L101" s="208"/>
      <c r="M101" s="31"/>
      <c r="N101" s="526"/>
    </row>
    <row r="102" spans="1:14" x14ac:dyDescent="0.25">
      <c r="A102" s="527"/>
      <c r="B102" s="533"/>
      <c r="C102" s="533"/>
      <c r="D102" s="533"/>
      <c r="E102" s="551"/>
      <c r="F102" s="41"/>
      <c r="G102" s="41"/>
      <c r="H102" s="41"/>
      <c r="I102" s="551"/>
      <c r="J102" s="41"/>
      <c r="K102" s="530"/>
      <c r="L102" s="208"/>
      <c r="M102" s="32"/>
      <c r="N102" s="530"/>
    </row>
    <row r="103" spans="1:14" x14ac:dyDescent="0.25">
      <c r="A103" s="529"/>
      <c r="B103" s="532"/>
      <c r="C103" s="532"/>
      <c r="D103" s="532"/>
      <c r="E103" s="550"/>
      <c r="F103" s="28"/>
      <c r="G103" s="28"/>
      <c r="H103" s="28"/>
      <c r="I103" s="550"/>
      <c r="J103" s="28"/>
      <c r="K103" s="526"/>
      <c r="L103" s="208"/>
      <c r="M103" s="31"/>
      <c r="N103" s="526"/>
    </row>
    <row r="104" spans="1:14" ht="15.75" thickBot="1" x14ac:dyDescent="0.3">
      <c r="A104" s="528"/>
      <c r="B104" s="534"/>
      <c r="C104" s="534"/>
      <c r="D104" s="534"/>
      <c r="E104" s="552"/>
      <c r="F104" s="366"/>
      <c r="G104" s="366"/>
      <c r="H104" s="366"/>
      <c r="I104" s="552"/>
      <c r="J104" s="366"/>
      <c r="K104" s="531"/>
      <c r="L104" s="208"/>
      <c r="M104" s="365"/>
      <c r="N104" s="531"/>
    </row>
    <row r="105" spans="1:14" x14ac:dyDescent="0.25">
      <c r="L105" s="4"/>
    </row>
    <row r="106" spans="1:14" x14ac:dyDescent="0.25">
      <c r="L106" s="4"/>
    </row>
    <row r="107" spans="1:14" x14ac:dyDescent="0.25">
      <c r="L107" s="4"/>
    </row>
    <row r="108" spans="1:14" x14ac:dyDescent="0.25">
      <c r="L108" s="4"/>
    </row>
    <row r="109" spans="1:14" x14ac:dyDescent="0.25">
      <c r="L109" s="4"/>
    </row>
    <row r="110" spans="1:14" x14ac:dyDescent="0.25">
      <c r="L110" s="4"/>
    </row>
  </sheetData>
  <mergeCells count="5">
    <mergeCell ref="A2:B2"/>
    <mergeCell ref="D2:F2"/>
    <mergeCell ref="H2:J2"/>
    <mergeCell ref="L2:N2"/>
    <mergeCell ref="A3:N3"/>
  </mergeCells>
  <pageMargins left="0.7" right="0.7" top="0.75" bottom="0.75" header="0.3" footer="0.3"/>
  <pageSetup scale="7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11"/>
  <sheetViews>
    <sheetView zoomScaleNormal="100" workbookViewId="0">
      <pane xSplit="2" ySplit="6" topLeftCell="C7" activePane="bottomRight" state="frozen"/>
      <selection pane="topRight" activeCell="C1" sqref="C1"/>
      <selection pane="bottomLeft" activeCell="A7" sqref="A7"/>
      <selection pane="bottomRight" activeCell="E7" sqref="E7"/>
    </sheetView>
  </sheetViews>
  <sheetFormatPr defaultRowHeight="15" x14ac:dyDescent="0.25"/>
  <cols>
    <col min="1" max="1" width="4.140625" style="1" customWidth="1"/>
    <col min="2" max="2" width="26.85546875" style="1" customWidth="1"/>
    <col min="3" max="3" width="9.42578125" style="1" customWidth="1"/>
    <col min="4" max="4" width="7.42578125" style="1" customWidth="1"/>
    <col min="5" max="7" width="5.85546875" style="1" customWidth="1"/>
    <col min="8" max="8" width="4.5703125" style="1" customWidth="1"/>
    <col min="9" max="15" width="5.85546875" style="1" customWidth="1"/>
    <col min="16" max="16" width="7.5703125" style="1" customWidth="1"/>
    <col min="17" max="20" width="9.140625" style="1" hidden="1" customWidth="1"/>
    <col min="21" max="21" width="7.7109375" style="197" customWidth="1"/>
    <col min="22" max="24" width="5.85546875" style="1" customWidth="1"/>
    <col min="25" max="25" width="10.7109375" style="197" customWidth="1"/>
    <col min="26" max="26" width="8.42578125" style="197" customWidth="1"/>
    <col min="27" max="27" width="8.5703125" style="1" customWidth="1"/>
    <col min="28" max="28" width="8.140625" style="197" customWidth="1"/>
    <col min="29" max="29" width="8.140625" style="1" customWidth="1"/>
  </cols>
  <sheetData>
    <row r="1" spans="1:29" ht="22.5" customHeight="1" thickBot="1" x14ac:dyDescent="0.35">
      <c r="A1" s="665" t="s">
        <v>3</v>
      </c>
      <c r="B1" s="666"/>
      <c r="C1" s="667"/>
      <c r="D1" s="696">
        <f>'Names And Totals'!C2</f>
        <v>0</v>
      </c>
      <c r="E1" s="697"/>
      <c r="F1" s="697"/>
      <c r="G1" s="697"/>
      <c r="H1" s="697"/>
      <c r="I1" s="697"/>
      <c r="J1" s="697"/>
      <c r="K1" s="697"/>
      <c r="L1" s="697"/>
      <c r="M1" s="697"/>
      <c r="N1" s="697"/>
      <c r="O1" s="698"/>
      <c r="P1" s="3" t="s">
        <v>0</v>
      </c>
      <c r="Q1" s="731">
        <f>'Names And Totals'!H2</f>
        <v>0</v>
      </c>
      <c r="R1" s="732"/>
      <c r="S1" s="732"/>
      <c r="T1" s="732"/>
      <c r="U1" s="732"/>
      <c r="V1" s="732"/>
      <c r="W1" s="732"/>
      <c r="X1" s="733"/>
      <c r="Y1" s="673" t="s">
        <v>46</v>
      </c>
      <c r="Z1" s="674"/>
      <c r="AA1" s="674"/>
      <c r="AB1" s="674"/>
      <c r="AC1" s="647">
        <v>300</v>
      </c>
    </row>
    <row r="2" spans="1:29" ht="7.5" customHeight="1" thickBot="1" x14ac:dyDescent="0.3">
      <c r="A2" s="131"/>
      <c r="B2" s="132"/>
      <c r="C2" s="132"/>
      <c r="D2" s="132"/>
      <c r="E2" s="132"/>
      <c r="F2" s="132"/>
      <c r="G2" s="132"/>
      <c r="H2" s="132"/>
      <c r="I2" s="132"/>
      <c r="J2" s="132"/>
      <c r="K2" s="132"/>
      <c r="L2" s="132"/>
      <c r="M2" s="132"/>
      <c r="N2" s="132"/>
      <c r="O2" s="132"/>
      <c r="P2" s="132"/>
      <c r="Q2" s="132"/>
      <c r="R2" s="132"/>
      <c r="S2" s="132"/>
      <c r="T2" s="132"/>
      <c r="U2" s="167"/>
      <c r="V2" s="132"/>
      <c r="W2" s="132"/>
      <c r="X2" s="133"/>
      <c r="Y2" s="675" t="s">
        <v>47</v>
      </c>
      <c r="Z2" s="676"/>
      <c r="AA2" s="676"/>
      <c r="AB2" s="676"/>
      <c r="AC2" s="648"/>
    </row>
    <row r="3" spans="1:29" ht="18.75" customHeight="1" thickBot="1" x14ac:dyDescent="0.3">
      <c r="A3" s="693" t="s">
        <v>152</v>
      </c>
      <c r="B3" s="694"/>
      <c r="C3" s="694"/>
      <c r="D3" s="694"/>
      <c r="E3" s="694"/>
      <c r="F3" s="694"/>
      <c r="G3" s="694"/>
      <c r="H3" s="694"/>
      <c r="I3" s="694"/>
      <c r="J3" s="694"/>
      <c r="K3" s="694"/>
      <c r="L3" s="694"/>
      <c r="M3" s="694"/>
      <c r="N3" s="694"/>
      <c r="O3" s="694"/>
      <c r="P3" s="694"/>
      <c r="Q3" s="694"/>
      <c r="R3" s="694"/>
      <c r="S3" s="694"/>
      <c r="T3" s="694"/>
      <c r="U3" s="694"/>
      <c r="V3" s="694"/>
      <c r="W3" s="694"/>
      <c r="X3" s="695"/>
      <c r="Y3" s="677"/>
      <c r="Z3" s="678"/>
      <c r="AA3" s="678"/>
      <c r="AB3" s="678"/>
      <c r="AC3" s="649"/>
    </row>
    <row r="4" spans="1:29" ht="19.5" customHeight="1" x14ac:dyDescent="0.3">
      <c r="A4" s="679" t="s">
        <v>40</v>
      </c>
      <c r="B4" s="680"/>
      <c r="C4" s="668" t="s">
        <v>42</v>
      </c>
      <c r="D4" s="671" t="s">
        <v>43</v>
      </c>
      <c r="E4" s="742" t="s">
        <v>65</v>
      </c>
      <c r="F4" s="743"/>
      <c r="G4" s="743"/>
      <c r="H4" s="743"/>
      <c r="I4" s="743"/>
      <c r="J4" s="660" t="s">
        <v>56</v>
      </c>
      <c r="K4" s="736" t="s">
        <v>66</v>
      </c>
      <c r="L4" s="736"/>
      <c r="M4" s="736"/>
      <c r="N4" s="736"/>
      <c r="O4" s="737"/>
      <c r="P4" s="663" t="s">
        <v>44</v>
      </c>
      <c r="Q4" s="713" t="s">
        <v>103</v>
      </c>
      <c r="R4" s="713" t="s">
        <v>102</v>
      </c>
      <c r="S4" s="713" t="s">
        <v>48</v>
      </c>
      <c r="T4" s="713" t="s">
        <v>34</v>
      </c>
      <c r="U4" s="656" t="s">
        <v>45</v>
      </c>
      <c r="V4" s="683" t="s">
        <v>32</v>
      </c>
      <c r="W4" s="684"/>
      <c r="X4" s="685"/>
      <c r="Y4" s="658" t="s">
        <v>31</v>
      </c>
      <c r="Z4" s="650" t="s">
        <v>33</v>
      </c>
      <c r="AA4" s="653" t="s">
        <v>53</v>
      </c>
      <c r="AB4" s="650" t="s">
        <v>18</v>
      </c>
      <c r="AC4" s="700" t="s">
        <v>50</v>
      </c>
    </row>
    <row r="5" spans="1:29" ht="66" customHeight="1" x14ac:dyDescent="0.25">
      <c r="A5" s="681"/>
      <c r="B5" s="682"/>
      <c r="C5" s="669"/>
      <c r="D5" s="671"/>
      <c r="E5" s="734" t="s">
        <v>67</v>
      </c>
      <c r="F5" s="691" t="s">
        <v>68</v>
      </c>
      <c r="G5" s="691" t="s">
        <v>69</v>
      </c>
      <c r="H5" s="691" t="s">
        <v>70</v>
      </c>
      <c r="I5" s="689" t="s">
        <v>111</v>
      </c>
      <c r="J5" s="661"/>
      <c r="K5" s="738" t="s">
        <v>67</v>
      </c>
      <c r="L5" s="691" t="s">
        <v>72</v>
      </c>
      <c r="M5" s="691" t="s">
        <v>69</v>
      </c>
      <c r="N5" s="691" t="s">
        <v>70</v>
      </c>
      <c r="O5" s="740" t="s">
        <v>71</v>
      </c>
      <c r="P5" s="663"/>
      <c r="Q5" s="713"/>
      <c r="R5" s="713"/>
      <c r="S5" s="713"/>
      <c r="T5" s="713"/>
      <c r="U5" s="656"/>
      <c r="V5" s="686"/>
      <c r="W5" s="687"/>
      <c r="X5" s="688"/>
      <c r="Y5" s="658"/>
      <c r="Z5" s="651"/>
      <c r="AA5" s="653"/>
      <c r="AB5" s="651"/>
      <c r="AC5" s="700"/>
    </row>
    <row r="6" spans="1:29" ht="18.75" customHeight="1" x14ac:dyDescent="0.25">
      <c r="A6" s="12" t="s">
        <v>41</v>
      </c>
      <c r="B6" s="13" t="s">
        <v>114</v>
      </c>
      <c r="C6" s="670"/>
      <c r="D6" s="672"/>
      <c r="E6" s="735"/>
      <c r="F6" s="692"/>
      <c r="G6" s="692"/>
      <c r="H6" s="692"/>
      <c r="I6" s="690"/>
      <c r="J6" s="662"/>
      <c r="K6" s="739"/>
      <c r="L6" s="692"/>
      <c r="M6" s="692"/>
      <c r="N6" s="692"/>
      <c r="O6" s="741"/>
      <c r="P6" s="664"/>
      <c r="Q6" s="714"/>
      <c r="R6" s="715"/>
      <c r="S6" s="715"/>
      <c r="T6" s="715"/>
      <c r="U6" s="657"/>
      <c r="V6" s="29" t="s">
        <v>14</v>
      </c>
      <c r="W6" s="30" t="s">
        <v>15</v>
      </c>
      <c r="X6" s="141" t="s">
        <v>16</v>
      </c>
      <c r="Y6" s="659"/>
      <c r="Z6" s="652"/>
      <c r="AA6" s="654"/>
      <c r="AB6" s="655"/>
      <c r="AC6" s="701"/>
    </row>
    <row r="7" spans="1:29" x14ac:dyDescent="0.25">
      <c r="A7" s="621" t="str">
        <f>IF('Names And Totals'!A5="","",'Names And Totals'!A5)</f>
        <v/>
      </c>
      <c r="B7" s="624" t="str">
        <f>IF('Names And Totals'!B5="","",'Names And Totals'!B5)</f>
        <v/>
      </c>
      <c r="C7" s="641" t="str">
        <f>IF(AB7="","",IF(AB7="DQ","DQ",RANK(AB7,$AB$7:$AB$502,0)+SUMPRODUCT(--(AB7=$AB$7:$AB$502),--(Z7&gt;$Z$7:$Z$502))))</f>
        <v/>
      </c>
      <c r="D7" s="42" t="s">
        <v>7</v>
      </c>
      <c r="E7" s="289"/>
      <c r="F7" s="297"/>
      <c r="G7" s="297"/>
      <c r="H7" s="297"/>
      <c r="I7" s="291"/>
      <c r="J7" s="431"/>
      <c r="K7" s="297"/>
      <c r="L7" s="297"/>
      <c r="M7" s="297"/>
      <c r="N7" s="297"/>
      <c r="O7" s="298"/>
      <c r="P7" s="10" t="str">
        <f>IF(B7="","",IF(SUM(E7:I7)=0,"",(SUM(E7:I7)+SUM(K7:O7)-J7)))</f>
        <v/>
      </c>
      <c r="Q7" s="150" t="str">
        <f>IF(P7="","",AVERAGE(P7:P10))</f>
        <v/>
      </c>
      <c r="R7" s="150" t="str">
        <f>IF(P7="","",ABS(P7-Q7))</f>
        <v/>
      </c>
      <c r="S7" s="150" t="str">
        <f>IF(P7="","",RANK(R7,R7:R11,0))</f>
        <v/>
      </c>
      <c r="T7" s="150" t="str">
        <f>IF(P7="","",IF(S7=1,"",P7))</f>
        <v/>
      </c>
      <c r="U7" s="645" t="str">
        <f>IF(P7="","",IF(AVERAGE(P7:P11)&lt;0,0,IF(P8="",P7,IF(P9="",AVERAGE(P7:P8),IF(P10="",AVERAGE(P7:P9),IF(P11="",AVERAGE(T7:T10),TRIMMEAN(P7:P11,0.4)))))))</f>
        <v/>
      </c>
      <c r="V7" s="289"/>
      <c r="W7" s="290"/>
      <c r="X7" s="310"/>
      <c r="Y7" s="168" t="str">
        <f>IF(V7="","",IF(V7=999,999,V7*60+W7+X7/100))</f>
        <v/>
      </c>
      <c r="Z7" s="600" t="str">
        <f>IF(B7="","",IF(Y8="",Y7,AVERAGE(Y7:Y8)))</f>
        <v/>
      </c>
      <c r="AA7" s="711" t="str">
        <f>IF(B7="","",IF(Z7="","",IF(($AC$1-Z7)&gt;75,5,IF(($AC$1-Z7)&gt;60,4,IF(($AC$1-Z7)&gt;45,3,IF(($AC$1-Z7)&gt;30,2,IF(($AC$1-Z7)&gt;15,1,IF(($AC$1-Z7)&lt;=15,0))))))))</f>
        <v/>
      </c>
      <c r="AB7" s="600" t="str">
        <f>IF(AC7="DQ","DQ",IF(U7="","",U7+AA7))</f>
        <v/>
      </c>
      <c r="AC7" s="702"/>
    </row>
    <row r="8" spans="1:29" x14ac:dyDescent="0.25">
      <c r="A8" s="621"/>
      <c r="B8" s="624"/>
      <c r="C8" s="641"/>
      <c r="D8" s="42" t="s">
        <v>4</v>
      </c>
      <c r="E8" s="134" t="str">
        <f>IF(K8&lt;&gt;"",E7,"")</f>
        <v/>
      </c>
      <c r="F8" s="10" t="str">
        <f>IF(L8&lt;&gt;"",F7,"")</f>
        <v/>
      </c>
      <c r="G8" s="10" t="str">
        <f>IF(M8&lt;&gt;"",G7,"")</f>
        <v/>
      </c>
      <c r="H8" s="10" t="str">
        <f>IF(N8&lt;&gt;"",H7,"")</f>
        <v/>
      </c>
      <c r="I8" s="136" t="str">
        <f>IF(O8&lt;&gt;"",I7,"")</f>
        <v/>
      </c>
      <c r="J8" s="419" t="str">
        <f>IF(E8&lt;&gt;"",J7,"")</f>
        <v/>
      </c>
      <c r="K8" s="297"/>
      <c r="L8" s="297"/>
      <c r="M8" s="297"/>
      <c r="N8" s="297"/>
      <c r="O8" s="298"/>
      <c r="P8" s="10" t="str">
        <f>IF(B7="","",IF(SUM(E8:I8)=0,"",(SUM(E8:I8)+SUM(K8:O8)-J8)))</f>
        <v/>
      </c>
      <c r="Q8" s="150"/>
      <c r="R8" s="150" t="str">
        <f>IF(P7="","",ABS(P8-Q7))</f>
        <v/>
      </c>
      <c r="S8" s="150" t="str">
        <f>IF(P7="","",RANK(R8,R7:R11,0))</f>
        <v/>
      </c>
      <c r="T8" s="150" t="str">
        <f>IF(P7="","",IF(S8=1,"",P8))</f>
        <v/>
      </c>
      <c r="U8" s="645"/>
      <c r="V8" s="289"/>
      <c r="W8" s="290"/>
      <c r="X8" s="310"/>
      <c r="Y8" s="168" t="str">
        <f>IF(V8="","",IF(V8=999,999,V8*60+W8+X8/100))</f>
        <v/>
      </c>
      <c r="Z8" s="600"/>
      <c r="AA8" s="711"/>
      <c r="AB8" s="600"/>
      <c r="AC8" s="702"/>
    </row>
    <row r="9" spans="1:29" x14ac:dyDescent="0.25">
      <c r="A9" s="621"/>
      <c r="B9" s="624"/>
      <c r="C9" s="641"/>
      <c r="D9" s="42" t="s">
        <v>8</v>
      </c>
      <c r="E9" s="134" t="str">
        <f>IF(K9&lt;&gt;"",E7,"")</f>
        <v/>
      </c>
      <c r="F9" s="10" t="str">
        <f>IF(L9&lt;&gt;"",F7,"")</f>
        <v/>
      </c>
      <c r="G9" s="10" t="str">
        <f>IF(M9&lt;&gt;"",G7,"")</f>
        <v/>
      </c>
      <c r="H9" s="10" t="str">
        <f>IF(N9&lt;&gt;"",H7,"")</f>
        <v/>
      </c>
      <c r="I9" s="136" t="str">
        <f>IF(O9&lt;&gt;"",I7,"")</f>
        <v/>
      </c>
      <c r="J9" s="419" t="str">
        <f>IF(E9&lt;&gt;"",J7,"")</f>
        <v/>
      </c>
      <c r="K9" s="297"/>
      <c r="L9" s="297"/>
      <c r="M9" s="297"/>
      <c r="N9" s="297"/>
      <c r="O9" s="298"/>
      <c r="P9" s="10" t="str">
        <f>IF(B7="","",IF(SUM(E9:I9)=0,"",(SUM(E9:I9)+SUM(K9:O9)-J9)))</f>
        <v/>
      </c>
      <c r="Q9" s="150"/>
      <c r="R9" s="150" t="str">
        <f>IF(P7="","",ABS(P9-Q7))</f>
        <v/>
      </c>
      <c r="S9" s="150" t="str">
        <f>IF(P7="","",RANK(R9,R7:R11,0))</f>
        <v/>
      </c>
      <c r="T9" s="150" t="str">
        <f>IF(P7="","",IF(S9=1,"",P9))</f>
        <v/>
      </c>
      <c r="U9" s="645"/>
      <c r="V9" s="169"/>
      <c r="W9" s="170"/>
      <c r="X9" s="171"/>
      <c r="Y9" s="172"/>
      <c r="Z9" s="600"/>
      <c r="AA9" s="711"/>
      <c r="AB9" s="600"/>
      <c r="AC9" s="702"/>
    </row>
    <row r="10" spans="1:29" x14ac:dyDescent="0.25">
      <c r="A10" s="621"/>
      <c r="B10" s="624"/>
      <c r="C10" s="641"/>
      <c r="D10" s="42" t="s">
        <v>5</v>
      </c>
      <c r="E10" s="134" t="str">
        <f>IF(K10&lt;&gt;"",E7,"")</f>
        <v/>
      </c>
      <c r="F10" s="10" t="str">
        <f>IF(L10&lt;&gt;"",F7,"")</f>
        <v/>
      </c>
      <c r="G10" s="10" t="str">
        <f>IF(M10&lt;&gt;"",G7,"")</f>
        <v/>
      </c>
      <c r="H10" s="10" t="str">
        <f>IF(N10&lt;&gt;"",H7,"")</f>
        <v/>
      </c>
      <c r="I10" s="136" t="str">
        <f>IF(O10&lt;&gt;"",I7,"")</f>
        <v/>
      </c>
      <c r="J10" s="419" t="str">
        <f>IF(E10&lt;&gt;"",J7,"")</f>
        <v/>
      </c>
      <c r="K10" s="297"/>
      <c r="L10" s="297"/>
      <c r="M10" s="297"/>
      <c r="N10" s="297"/>
      <c r="O10" s="298"/>
      <c r="P10" s="10" t="str">
        <f>IF(B7="","",IF(SUM(E10:I10)=0,"",(SUM(E10:I10)+SUM(K10:O10)-J10)))</f>
        <v/>
      </c>
      <c r="Q10" s="150"/>
      <c r="R10" s="150" t="str">
        <f>IF(P7="","",ABS(P10-Q7))</f>
        <v/>
      </c>
      <c r="S10" s="150" t="str">
        <f>IF(P7="","",RANK(R10,R7:R11,0))</f>
        <v/>
      </c>
      <c r="T10" s="150" t="str">
        <f>IF(P7="","",IF(S10=1,"",P10))</f>
        <v/>
      </c>
      <c r="U10" s="645"/>
      <c r="V10" s="169"/>
      <c r="W10" s="170"/>
      <c r="X10" s="171"/>
      <c r="Y10" s="172"/>
      <c r="Z10" s="600"/>
      <c r="AA10" s="711"/>
      <c r="AB10" s="600"/>
      <c r="AC10" s="702"/>
    </row>
    <row r="11" spans="1:29" ht="15.75" thickBot="1" x14ac:dyDescent="0.3">
      <c r="A11" s="644"/>
      <c r="B11" s="643"/>
      <c r="C11" s="642"/>
      <c r="D11" s="85" t="s">
        <v>6</v>
      </c>
      <c r="E11" s="135" t="str">
        <f>IF(K11&lt;&gt;"",E7,"")</f>
        <v/>
      </c>
      <c r="F11" s="155" t="str">
        <f>IF(L11&lt;&gt;"",F7,"")</f>
        <v/>
      </c>
      <c r="G11" s="155" t="str">
        <f>IF(M11&lt;&gt;"",G7,"")</f>
        <v/>
      </c>
      <c r="H11" s="155" t="str">
        <f>IF(N11&lt;&gt;"",H7,"")</f>
        <v/>
      </c>
      <c r="I11" s="137" t="str">
        <f>IF(O11&lt;&gt;"",I7,"")</f>
        <v/>
      </c>
      <c r="J11" s="420" t="str">
        <f>IF(E11&lt;&gt;"",J7,"")</f>
        <v/>
      </c>
      <c r="K11" s="299"/>
      <c r="L11" s="299"/>
      <c r="M11" s="299"/>
      <c r="N11" s="299"/>
      <c r="O11" s="300"/>
      <c r="P11" s="155" t="str">
        <f>IF(B7="","",IF(SUM(E11:I11)=0,"",(SUM(E11:I11)+SUM(K11:O11)-J11)))</f>
        <v/>
      </c>
      <c r="Q11" s="151"/>
      <c r="R11" s="151"/>
      <c r="S11" s="151"/>
      <c r="T11" s="151"/>
      <c r="U11" s="646"/>
      <c r="V11" s="173"/>
      <c r="W11" s="174"/>
      <c r="X11" s="175"/>
      <c r="Y11" s="176"/>
      <c r="Z11" s="601"/>
      <c r="AA11" s="712"/>
      <c r="AB11" s="601"/>
      <c r="AC11" s="703"/>
    </row>
    <row r="12" spans="1:29" x14ac:dyDescent="0.25">
      <c r="A12" s="707" t="str">
        <f>IF('Names And Totals'!A6="","",'Names And Totals'!A6)</f>
        <v/>
      </c>
      <c r="B12" s="704" t="str">
        <f>IF('Names And Totals'!B6="","",'Names And Totals'!B6)</f>
        <v/>
      </c>
      <c r="C12" s="584" t="str">
        <f>IF(AB12="","",IF(AB12="DQ","DQ",RANK(AB12,$AB$7:$AB$502,0)+SUMPRODUCT(--(AB12=$AB$7:$AB$502),--(Z12&gt;$Z$7:$Z$502))))</f>
        <v/>
      </c>
      <c r="D12" s="43" t="s">
        <v>7</v>
      </c>
      <c r="E12" s="311"/>
      <c r="F12" s="301"/>
      <c r="G12" s="301"/>
      <c r="H12" s="301"/>
      <c r="I12" s="525"/>
      <c r="J12" s="518"/>
      <c r="K12" s="301"/>
      <c r="L12" s="301"/>
      <c r="M12" s="301"/>
      <c r="N12" s="301"/>
      <c r="O12" s="302"/>
      <c r="P12" s="160" t="str">
        <f>IF(B12="","",IF(SUM(E12:I12)=0,"",(SUM(E12:I12)+SUM(K12:O12)-J12)))</f>
        <v/>
      </c>
      <c r="Q12" s="522" t="str">
        <f>IF(P12="","",AVERAGE(P12:P15))</f>
        <v/>
      </c>
      <c r="R12" s="522" t="str">
        <f>IF(P12="","",ABS(P12-Q12))</f>
        <v/>
      </c>
      <c r="S12" s="522" t="str">
        <f>IF(P12="","",RANK(R12,R12:R16,0))</f>
        <v/>
      </c>
      <c r="T12" s="522" t="str">
        <f>IF(P12="","",IF(S12=1,"",P12))</f>
        <v/>
      </c>
      <c r="U12" s="635" t="str">
        <f>IF(P12="","",IF(AVERAGE(P12:P16)&lt;0,0,IF(P13="",P12,IF(P14="",AVERAGE(P12:P13),IF(P15="",AVERAGE(P12:P14),IF(P16="",AVERAGE(T12:T15),TRIMMEAN(P12:P16,0.4)))))))</f>
        <v/>
      </c>
      <c r="V12" s="311"/>
      <c r="W12" s="312"/>
      <c r="X12" s="313"/>
      <c r="Y12" s="177" t="str">
        <f>IF(V12="","",IF(V12=999,999,V12*60+W12+X12/100))</f>
        <v/>
      </c>
      <c r="Z12" s="614" t="str">
        <f>IF(B12="","",IF(Y13="",Y12,AVERAGE(Y12:Y13)))</f>
        <v/>
      </c>
      <c r="AA12" s="584" t="str">
        <f>IF(B12="","",IF(Z12="","",IF(($AC$1-Z12)&gt;75,5,IF(($AC$1-Z12)&gt;60,4,IF(($AC$1-Z12)&gt;45,3,IF(($AC$1-Z12)&gt;30,2,IF(($AC$1-Z12)&gt;15,1,IF(($AC$1-Z12)&lt;=15,0))))))))</f>
        <v/>
      </c>
      <c r="AB12" s="614" t="str">
        <f>IF(AC12="DQ","DQ",IF(U12="","",U12+AA12))</f>
        <v/>
      </c>
      <c r="AC12" s="638"/>
    </row>
    <row r="13" spans="1:29" x14ac:dyDescent="0.25">
      <c r="A13" s="708"/>
      <c r="B13" s="705"/>
      <c r="C13" s="585"/>
      <c r="D13" s="44" t="s">
        <v>4</v>
      </c>
      <c r="E13" s="514" t="str">
        <f>IF(K13&lt;&gt;"",E12,"")</f>
        <v/>
      </c>
      <c r="F13" s="14" t="str">
        <f>IF(L13&lt;&gt;"",F12,"")</f>
        <v/>
      </c>
      <c r="G13" s="14" t="str">
        <f>IF(M13&lt;&gt;"",G12,"")</f>
        <v/>
      </c>
      <c r="H13" s="14" t="str">
        <f>IF(N13&lt;&gt;"",H12,"")</f>
        <v/>
      </c>
      <c r="I13" s="516" t="str">
        <f>IF(O13&lt;&gt;"",I12,"")</f>
        <v/>
      </c>
      <c r="J13" s="520" t="str">
        <f>IF(E13&lt;&gt;"",J12,"")</f>
        <v/>
      </c>
      <c r="K13" s="303"/>
      <c r="L13" s="303"/>
      <c r="M13" s="303"/>
      <c r="N13" s="303"/>
      <c r="O13" s="304"/>
      <c r="P13" s="14" t="str">
        <f>IF(B12="","",IF(SUM(E13:I13)=0,"",(SUM(E13:I13)+SUM(K13:O13)-J13)))</f>
        <v/>
      </c>
      <c r="Q13" s="523"/>
      <c r="R13" s="523" t="str">
        <f>IF(P12="","",ABS(P13-Q12))</f>
        <v/>
      </c>
      <c r="S13" s="523" t="str">
        <f>IF(P12="","",RANK(R13,R12:R16,0))</f>
        <v/>
      </c>
      <c r="T13" s="523" t="str">
        <f>IF(P12="","",IF(S13=1,"",P13))</f>
        <v/>
      </c>
      <c r="U13" s="636"/>
      <c r="V13" s="292"/>
      <c r="W13" s="293"/>
      <c r="X13" s="314"/>
      <c r="Y13" s="178" t="str">
        <f>IF(V13="","",IF(V13=999,999,V13*60+W13+X13/100))</f>
        <v/>
      </c>
      <c r="Z13" s="615"/>
      <c r="AA13" s="585"/>
      <c r="AB13" s="615"/>
      <c r="AC13" s="639"/>
    </row>
    <row r="14" spans="1:29" x14ac:dyDescent="0.25">
      <c r="A14" s="708"/>
      <c r="B14" s="705"/>
      <c r="C14" s="585"/>
      <c r="D14" s="44" t="s">
        <v>8</v>
      </c>
      <c r="E14" s="514" t="str">
        <f>IF(K14&lt;&gt;"",E12,"")</f>
        <v/>
      </c>
      <c r="F14" s="14" t="str">
        <f>IF(L14&lt;&gt;"",F12,"")</f>
        <v/>
      </c>
      <c r="G14" s="14" t="str">
        <f>IF(M14&lt;&gt;"",G12,"")</f>
        <v/>
      </c>
      <c r="H14" s="14" t="str">
        <f>IF(N14&lt;&gt;"",H12,"")</f>
        <v/>
      </c>
      <c r="I14" s="516" t="str">
        <f>IF(O14&lt;&gt;"",I12,"")</f>
        <v/>
      </c>
      <c r="J14" s="520" t="str">
        <f>IF(E14&lt;&gt;"",J12,"")</f>
        <v/>
      </c>
      <c r="K14" s="303"/>
      <c r="L14" s="303"/>
      <c r="M14" s="303"/>
      <c r="N14" s="303"/>
      <c r="O14" s="304"/>
      <c r="P14" s="14" t="str">
        <f>IF(B12="","",IF(SUM(E14:I14)=0,"",(SUM(E14:I14)+SUM(K14:O14)-J14)))</f>
        <v/>
      </c>
      <c r="Q14" s="523"/>
      <c r="R14" s="523" t="str">
        <f>IF(P12="","",ABS(P14-Q12))</f>
        <v/>
      </c>
      <c r="S14" s="523" t="str">
        <f>IF(P12="","",RANK(R14,R12:R16,0))</f>
        <v/>
      </c>
      <c r="T14" s="523" t="str">
        <f>IF(P12="","",IF(S14=1,"",P14))</f>
        <v/>
      </c>
      <c r="U14" s="636"/>
      <c r="V14" s="179"/>
      <c r="W14" s="180"/>
      <c r="X14" s="181"/>
      <c r="Y14" s="182"/>
      <c r="Z14" s="615"/>
      <c r="AA14" s="585"/>
      <c r="AB14" s="615"/>
      <c r="AC14" s="639"/>
    </row>
    <row r="15" spans="1:29" x14ac:dyDescent="0.25">
      <c r="A15" s="708"/>
      <c r="B15" s="705"/>
      <c r="C15" s="585"/>
      <c r="D15" s="44" t="s">
        <v>5</v>
      </c>
      <c r="E15" s="514" t="str">
        <f>IF(K15&lt;&gt;"",E12,"")</f>
        <v/>
      </c>
      <c r="F15" s="14" t="str">
        <f>IF(L15&lt;&gt;"",F12,"")</f>
        <v/>
      </c>
      <c r="G15" s="14" t="str">
        <f>IF(M15&lt;&gt;"",G12,"")</f>
        <v/>
      </c>
      <c r="H15" s="14" t="str">
        <f>IF(N15&lt;&gt;"",H12,"")</f>
        <v/>
      </c>
      <c r="I15" s="516" t="str">
        <f>IF(O15&lt;&gt;"",I12,"")</f>
        <v/>
      </c>
      <c r="J15" s="520" t="str">
        <f>IF(E15&lt;&gt;"",J12,"")</f>
        <v/>
      </c>
      <c r="K15" s="303"/>
      <c r="L15" s="303"/>
      <c r="M15" s="303"/>
      <c r="N15" s="303"/>
      <c r="O15" s="304"/>
      <c r="P15" s="14" t="str">
        <f>IF(B12="","",IF(SUM(E15:I15)=0,"",(SUM(E15:I15)+SUM(K15:O15)-J15)))</f>
        <v/>
      </c>
      <c r="Q15" s="523"/>
      <c r="R15" s="523" t="str">
        <f>IF(P12="","",ABS(P15-Q12))</f>
        <v/>
      </c>
      <c r="S15" s="523" t="str">
        <f>IF(P12="","",RANK(R15,R12:R16,0))</f>
        <v/>
      </c>
      <c r="T15" s="523" t="str">
        <f>IF(P12="","",IF(S15=1,"",P15))</f>
        <v/>
      </c>
      <c r="U15" s="636"/>
      <c r="V15" s="179"/>
      <c r="W15" s="180"/>
      <c r="X15" s="181"/>
      <c r="Y15" s="182"/>
      <c r="Z15" s="615"/>
      <c r="AA15" s="585"/>
      <c r="AB15" s="615"/>
      <c r="AC15" s="639"/>
    </row>
    <row r="16" spans="1:29" ht="15.75" thickBot="1" x14ac:dyDescent="0.3">
      <c r="A16" s="709"/>
      <c r="B16" s="706"/>
      <c r="C16" s="586"/>
      <c r="D16" s="45" t="s">
        <v>6</v>
      </c>
      <c r="E16" s="515" t="str">
        <f>IF(K16&lt;&gt;"",E12,"")</f>
        <v/>
      </c>
      <c r="F16" s="162" t="str">
        <f>IF(L16&lt;&gt;"",F12,"")</f>
        <v/>
      </c>
      <c r="G16" s="162" t="str">
        <f>IF(M16&lt;&gt;"",G12,"")</f>
        <v/>
      </c>
      <c r="H16" s="162" t="str">
        <f>IF(N16&lt;&gt;"",H12,"")</f>
        <v/>
      </c>
      <c r="I16" s="517" t="str">
        <f>IF(O16&lt;&gt;"",I12,"")</f>
        <v/>
      </c>
      <c r="J16" s="521" t="str">
        <f>IF(E16&lt;&gt;"",J12,"")</f>
        <v/>
      </c>
      <c r="K16" s="305"/>
      <c r="L16" s="305"/>
      <c r="M16" s="305"/>
      <c r="N16" s="305"/>
      <c r="O16" s="306"/>
      <c r="P16" s="162" t="str">
        <f>IF(B12="","",IF(SUM(E16:I16)=0,"",(SUM(E16:I16)+SUM(K16:O16)-J16)))</f>
        <v/>
      </c>
      <c r="Q16" s="524"/>
      <c r="R16" s="524"/>
      <c r="S16" s="524"/>
      <c r="T16" s="524"/>
      <c r="U16" s="637"/>
      <c r="V16" s="183"/>
      <c r="W16" s="184"/>
      <c r="X16" s="185"/>
      <c r="Y16" s="186"/>
      <c r="Z16" s="616"/>
      <c r="AA16" s="586"/>
      <c r="AB16" s="616"/>
      <c r="AC16" s="640"/>
    </row>
    <row r="17" spans="1:29" x14ac:dyDescent="0.25">
      <c r="A17" s="620" t="str">
        <f>IF('Names And Totals'!A7="","",'Names And Totals'!A7)</f>
        <v/>
      </c>
      <c r="B17" s="623" t="str">
        <f>IF('Names And Totals'!B7="","",'Names And Totals'!B7)</f>
        <v/>
      </c>
      <c r="C17" s="699" t="str">
        <f>IF(AB17="","",IF(AB17="DQ","DQ",RANK(AB17,$AB$7:$AB$502,0)+SUMPRODUCT(--(AB17=$AB$7:$AB$502),--(Z17&gt;$Z$7:$Z$502))))</f>
        <v/>
      </c>
      <c r="D17" s="86" t="s">
        <v>7</v>
      </c>
      <c r="E17" s="315"/>
      <c r="F17" s="307"/>
      <c r="G17" s="307"/>
      <c r="H17" s="307"/>
      <c r="I17" s="326"/>
      <c r="J17" s="430"/>
      <c r="K17" s="307"/>
      <c r="L17" s="307"/>
      <c r="M17" s="307"/>
      <c r="N17" s="307"/>
      <c r="O17" s="308"/>
      <c r="P17" s="10" t="str">
        <f>IF(B17="","",IF(SUM(E17:I17)=0,"",(SUM(E17:I17)+SUM(K17:O17)-J17)))</f>
        <v/>
      </c>
      <c r="Q17" s="128" t="str">
        <f>IF(P17="","",AVERAGE(P17:P20))</f>
        <v/>
      </c>
      <c r="R17" s="128" t="str">
        <f>IF(P17="","",ABS(P17-Q17))</f>
        <v/>
      </c>
      <c r="S17" s="128" t="str">
        <f>IF(P17="","",RANK(R17,R17:R21,0))</f>
        <v/>
      </c>
      <c r="T17" s="128" t="str">
        <f>IF(P17="","",IF(S17=1,"",P17))</f>
        <v/>
      </c>
      <c r="U17" s="710" t="str">
        <f>IF(P17="","",IF(AVERAGE(P17:P21)&lt;0,0,IF(P18="",P17,IF(P19="",AVERAGE(P17:P18),IF(P20="",AVERAGE(P17:P19),IF(P21="",AVERAGE(T17:T20),TRIMMEAN(P17:P21,0.4)))))))</f>
        <v/>
      </c>
      <c r="V17" s="315"/>
      <c r="W17" s="316"/>
      <c r="X17" s="317"/>
      <c r="Y17" s="187" t="str">
        <f>IF(V17="","",IF(V17=999,999,V17*60+W17+X17/100))</f>
        <v/>
      </c>
      <c r="Z17" s="599" t="str">
        <f>IF(B17="","",IF(Y18="",Y17,AVERAGE(Y17:Y18)))</f>
        <v/>
      </c>
      <c r="AA17" s="726" t="str">
        <f>IF(B17="","",IF(Z17="","",IF(($AC$1-Z17)&gt;75,5,IF(($AC$1-Z17)&gt;60,4,IF(($AC$1-Z17)&gt;45,3,IF(($AC$1-Z17)&gt;30,2,IF(($AC$1-Z17)&gt;15,1,IF(($AC$1-Z17)&lt;=15,0))))))))</f>
        <v/>
      </c>
      <c r="AB17" s="600" t="str">
        <f>IF(AC17="DQ","DQ",IF(U17="","",U17+AA17))</f>
        <v/>
      </c>
      <c r="AC17" s="728"/>
    </row>
    <row r="18" spans="1:29" x14ac:dyDescent="0.25">
      <c r="A18" s="621"/>
      <c r="B18" s="624"/>
      <c r="C18" s="641"/>
      <c r="D18" s="42" t="s">
        <v>4</v>
      </c>
      <c r="E18" s="134" t="str">
        <f>IF(K18&lt;&gt;"",E17,"")</f>
        <v/>
      </c>
      <c r="F18" s="10" t="str">
        <f>IF(L18&lt;&gt;"",F17,"")</f>
        <v/>
      </c>
      <c r="G18" s="10" t="str">
        <f>IF(M18&lt;&gt;"",G17,"")</f>
        <v/>
      </c>
      <c r="H18" s="10" t="str">
        <f>IF(N18&lt;&gt;"",H17,"")</f>
        <v/>
      </c>
      <c r="I18" s="136" t="str">
        <f>IF(O18&lt;&gt;"",I17,"")</f>
        <v/>
      </c>
      <c r="J18" s="419" t="str">
        <f>IF(E18&lt;&gt;"",J17,"")</f>
        <v/>
      </c>
      <c r="K18" s="297"/>
      <c r="L18" s="297"/>
      <c r="M18" s="297"/>
      <c r="N18" s="297"/>
      <c r="O18" s="298"/>
      <c r="P18" s="10" t="str">
        <f>IF(B17="","",IF(SUM(E18:I18)=0,"",(SUM(E18:I18)+SUM(K18:O18)-J18)))</f>
        <v/>
      </c>
      <c r="Q18" s="285"/>
      <c r="R18" s="285" t="str">
        <f>IF(P17="","",ABS(P18-Q17))</f>
        <v/>
      </c>
      <c r="S18" s="285" t="str">
        <f>IF(P17="","",RANK(R18,R17:R21,0))</f>
        <v/>
      </c>
      <c r="T18" s="285" t="str">
        <f>IF(P17="","",IF(S18=1,"",P18))</f>
        <v/>
      </c>
      <c r="U18" s="645"/>
      <c r="V18" s="289"/>
      <c r="W18" s="290"/>
      <c r="X18" s="310"/>
      <c r="Y18" s="168" t="str">
        <f>IF(V18="","",IF(V18=999,999,V18*60+W18+X18/100))</f>
        <v/>
      </c>
      <c r="Z18" s="600"/>
      <c r="AA18" s="711"/>
      <c r="AB18" s="600"/>
      <c r="AC18" s="702"/>
    </row>
    <row r="19" spans="1:29" x14ac:dyDescent="0.25">
      <c r="A19" s="621"/>
      <c r="B19" s="624"/>
      <c r="C19" s="641"/>
      <c r="D19" s="42" t="s">
        <v>8</v>
      </c>
      <c r="E19" s="134" t="str">
        <f>IF(K19&lt;&gt;"",E17,"")</f>
        <v/>
      </c>
      <c r="F19" s="10" t="str">
        <f>IF(L19&lt;&gt;"",F17,"")</f>
        <v/>
      </c>
      <c r="G19" s="10" t="str">
        <f>IF(M19&lt;&gt;"",G17,"")</f>
        <v/>
      </c>
      <c r="H19" s="10" t="str">
        <f>IF(N19&lt;&gt;"",H17,"")</f>
        <v/>
      </c>
      <c r="I19" s="136" t="str">
        <f>IF(O19&lt;&gt;"",I17,"")</f>
        <v/>
      </c>
      <c r="J19" s="419" t="str">
        <f>IF(E19&lt;&gt;"",J17,"")</f>
        <v/>
      </c>
      <c r="K19" s="297"/>
      <c r="L19" s="297"/>
      <c r="M19" s="297"/>
      <c r="N19" s="297"/>
      <c r="O19" s="298"/>
      <c r="P19" s="10" t="str">
        <f>IF(B17="","",IF(SUM(E19:I19)=0,"",(SUM(E19:I19)+SUM(K19:O19)-J19)))</f>
        <v/>
      </c>
      <c r="Q19" s="285"/>
      <c r="R19" s="285" t="str">
        <f>IF(P17="","",ABS(P19-Q17))</f>
        <v/>
      </c>
      <c r="S19" s="285" t="str">
        <f>IF(P17="","",RANK(R19,R17:R21,0))</f>
        <v/>
      </c>
      <c r="T19" s="285" t="str">
        <f>IF(P17="","",IF(S19=1,"",P19))</f>
        <v/>
      </c>
      <c r="U19" s="645"/>
      <c r="V19" s="169"/>
      <c r="W19" s="170"/>
      <c r="X19" s="171"/>
      <c r="Y19" s="172"/>
      <c r="Z19" s="600"/>
      <c r="AA19" s="711"/>
      <c r="AB19" s="600"/>
      <c r="AC19" s="702"/>
    </row>
    <row r="20" spans="1:29" x14ac:dyDescent="0.25">
      <c r="A20" s="621"/>
      <c r="B20" s="624"/>
      <c r="C20" s="641"/>
      <c r="D20" s="42" t="s">
        <v>5</v>
      </c>
      <c r="E20" s="134" t="str">
        <f>IF(K20&lt;&gt;"",E17,"")</f>
        <v/>
      </c>
      <c r="F20" s="10" t="str">
        <f>IF(L20&lt;&gt;"",F17,"")</f>
        <v/>
      </c>
      <c r="G20" s="10" t="str">
        <f>IF(M20&lt;&gt;"",G17,"")</f>
        <v/>
      </c>
      <c r="H20" s="10" t="str">
        <f>IF(N20&lt;&gt;"",H17,"")</f>
        <v/>
      </c>
      <c r="I20" s="136" t="str">
        <f>IF(O20&lt;&gt;"",I17,"")</f>
        <v/>
      </c>
      <c r="J20" s="419" t="str">
        <f>IF(E20&lt;&gt;"",J17,"")</f>
        <v/>
      </c>
      <c r="K20" s="297"/>
      <c r="L20" s="297"/>
      <c r="M20" s="297"/>
      <c r="N20" s="297"/>
      <c r="O20" s="298"/>
      <c r="P20" s="10" t="str">
        <f>IF(B17="","",IF(SUM(E20:I20)=0,"",(SUM(E20:I20)+SUM(K20:O20)-J20)))</f>
        <v/>
      </c>
      <c r="Q20" s="285"/>
      <c r="R20" s="285" t="str">
        <f>IF(P17="","",ABS(P20-Q17))</f>
        <v/>
      </c>
      <c r="S20" s="285" t="str">
        <f>IF(P17="","",RANK(R20,R17:R21,0))</f>
        <v/>
      </c>
      <c r="T20" s="285" t="str">
        <f>IF(P17="","",IF(S20=1,"",P20))</f>
        <v/>
      </c>
      <c r="U20" s="645"/>
      <c r="V20" s="169"/>
      <c r="W20" s="170"/>
      <c r="X20" s="171"/>
      <c r="Y20" s="172"/>
      <c r="Z20" s="600"/>
      <c r="AA20" s="711"/>
      <c r="AB20" s="600"/>
      <c r="AC20" s="702"/>
    </row>
    <row r="21" spans="1:29" ht="15.75" thickBot="1" x14ac:dyDescent="0.3">
      <c r="A21" s="644"/>
      <c r="B21" s="643"/>
      <c r="C21" s="642"/>
      <c r="D21" s="85" t="s">
        <v>6</v>
      </c>
      <c r="E21" s="135" t="str">
        <f>IF(K21&lt;&gt;"",E17,"")</f>
        <v/>
      </c>
      <c r="F21" s="155" t="str">
        <f>IF(L21&lt;&gt;"",F17,"")</f>
        <v/>
      </c>
      <c r="G21" s="155" t="str">
        <f>IF(M21&lt;&gt;"",G17,"")</f>
        <v/>
      </c>
      <c r="H21" s="155" t="str">
        <f>IF(N21&lt;&gt;"",H17,"")</f>
        <v/>
      </c>
      <c r="I21" s="137" t="str">
        <f>IF(O21&lt;&gt;"",I17,"")</f>
        <v/>
      </c>
      <c r="J21" s="420" t="str">
        <f>IF(E21&lt;&gt;"",J17,"")</f>
        <v/>
      </c>
      <c r="K21" s="299"/>
      <c r="L21" s="299"/>
      <c r="M21" s="299"/>
      <c r="N21" s="299"/>
      <c r="O21" s="300"/>
      <c r="P21" s="155" t="str">
        <f>IF(B17="","",IF(SUM(E21:I21)=0,"",(SUM(E21:I21)+SUM(K21:O21)-J21)))</f>
        <v/>
      </c>
      <c r="Q21" s="286"/>
      <c r="R21" s="286"/>
      <c r="S21" s="286"/>
      <c r="T21" s="286"/>
      <c r="U21" s="646"/>
      <c r="V21" s="173"/>
      <c r="W21" s="174"/>
      <c r="X21" s="175"/>
      <c r="Y21" s="176"/>
      <c r="Z21" s="601"/>
      <c r="AA21" s="712"/>
      <c r="AB21" s="601"/>
      <c r="AC21" s="703"/>
    </row>
    <row r="22" spans="1:29" x14ac:dyDescent="0.25">
      <c r="A22" s="626" t="str">
        <f>IF('Names And Totals'!A8="","",'Names And Totals'!A8)</f>
        <v/>
      </c>
      <c r="B22" s="629" t="str">
        <f>IF('Names And Totals'!B8="","",'Names And Totals'!B8)</f>
        <v/>
      </c>
      <c r="C22" s="584" t="str">
        <f>IF(AB22="","",IF(AB22="DQ","DQ",RANK(AB22,$AB$7:$AB$502,0)+SUMPRODUCT(--(AB22=$AB$7:$AB$502),--(Z22&gt;$Z$7:$Z$502))))</f>
        <v/>
      </c>
      <c r="D22" s="43" t="s">
        <v>7</v>
      </c>
      <c r="E22" s="311"/>
      <c r="F22" s="301"/>
      <c r="G22" s="301"/>
      <c r="H22" s="301"/>
      <c r="I22" s="525"/>
      <c r="J22" s="518"/>
      <c r="K22" s="301"/>
      <c r="L22" s="301"/>
      <c r="M22" s="301"/>
      <c r="N22" s="301"/>
      <c r="O22" s="302"/>
      <c r="P22" s="160" t="str">
        <f>IF(B22="","",IF(SUM(E22:I22)=0,"",(SUM(E22:I22)+SUM(K22:O22)-J22)))</f>
        <v/>
      </c>
      <c r="Q22" s="522" t="str">
        <f>IF(P22="","",AVERAGE(P22:P25))</f>
        <v/>
      </c>
      <c r="R22" s="522" t="str">
        <f>IF(P22="","",ABS(P22-Q22))</f>
        <v/>
      </c>
      <c r="S22" s="522" t="str">
        <f>IF(P22="","",RANK(R22,R22:R26,0))</f>
        <v/>
      </c>
      <c r="T22" s="522" t="str">
        <f>IF(P22="","",IF(S22=1,"",P22))</f>
        <v/>
      </c>
      <c r="U22" s="723" t="str">
        <f>IF(P22="","",IF(AVERAGE(P22:P26)&lt;0,0,IF(P23="",P22,IF(P24="",AVERAGE(P22:P23),IF(P25="",AVERAGE(P22:P24),IF(P26="",AVERAGE(T22:T25),TRIMMEAN(P22:P26,0.4)))))))</f>
        <v/>
      </c>
      <c r="V22" s="311"/>
      <c r="W22" s="312"/>
      <c r="X22" s="313"/>
      <c r="Y22" s="177" t="str">
        <f>IF(V22="","",IF(V22=999,999,V22*60+W22+X22/100))</f>
        <v/>
      </c>
      <c r="Z22" s="608" t="str">
        <f>IF(B22="","",IF(Y23="",Y22,AVERAGE(Y22:Y23)))</f>
        <v/>
      </c>
      <c r="AA22" s="611" t="str">
        <f>IF(B22="","",IF(Z22="","",IF(($AC$1-Z22)&gt;75,5,IF(($AC$1-Z22)&gt;60,4,IF(($AC$1-Z22)&gt;45,3,IF(($AC$1-Z22)&gt;30,2,IF(($AC$1-Z22)&gt;15,1,IF(($AC$1-Z22)&lt;=15,0))))))))</f>
        <v/>
      </c>
      <c r="AB22" s="614" t="str">
        <f>IF(AC22="DQ","DQ",IF(U22="","",U22+AA22))</f>
        <v/>
      </c>
      <c r="AC22" s="617"/>
    </row>
    <row r="23" spans="1:29" x14ac:dyDescent="0.25">
      <c r="A23" s="627"/>
      <c r="B23" s="630"/>
      <c r="C23" s="585"/>
      <c r="D23" s="44" t="s">
        <v>4</v>
      </c>
      <c r="E23" s="514" t="str">
        <f>IF(K23&lt;&gt;"",E22,"")</f>
        <v/>
      </c>
      <c r="F23" s="14" t="str">
        <f>IF(L23&lt;&gt;"",F22,"")</f>
        <v/>
      </c>
      <c r="G23" s="14" t="str">
        <f>IF(M23&lt;&gt;"",G22,"")</f>
        <v/>
      </c>
      <c r="H23" s="14" t="str">
        <f>IF(N23&lt;&gt;"",H22,"")</f>
        <v/>
      </c>
      <c r="I23" s="516" t="str">
        <f>IF(O23&lt;&gt;"",I22,"")</f>
        <v/>
      </c>
      <c r="J23" s="520" t="str">
        <f>IF(E23&lt;&gt;"",J22,"")</f>
        <v/>
      </c>
      <c r="K23" s="303"/>
      <c r="L23" s="303"/>
      <c r="M23" s="303"/>
      <c r="N23" s="303"/>
      <c r="O23" s="304"/>
      <c r="P23" s="14" t="str">
        <f>IF(B22="","",IF(SUM(E23:I23)=0,"",(SUM(E23:I23)+SUM(K23:O23)-J23)))</f>
        <v/>
      </c>
      <c r="Q23" s="523"/>
      <c r="R23" s="523" t="str">
        <f>IF(P22="","",ABS(P23-Q22))</f>
        <v/>
      </c>
      <c r="S23" s="523" t="str">
        <f>IF(P22="","",RANK(R23,R22:R26,0))</f>
        <v/>
      </c>
      <c r="T23" s="523" t="str">
        <f>IF(P22="","",IF(S23=1,"",P23))</f>
        <v/>
      </c>
      <c r="U23" s="724"/>
      <c r="V23" s="292"/>
      <c r="W23" s="293"/>
      <c r="X23" s="314"/>
      <c r="Y23" s="178" t="str">
        <f>IF(V23="","",IF(V23=999,999,V23*60+W23+X23/100))</f>
        <v/>
      </c>
      <c r="Z23" s="609"/>
      <c r="AA23" s="612"/>
      <c r="AB23" s="615"/>
      <c r="AC23" s="618"/>
    </row>
    <row r="24" spans="1:29" x14ac:dyDescent="0.25">
      <c r="A24" s="627"/>
      <c r="B24" s="630"/>
      <c r="C24" s="585"/>
      <c r="D24" s="44" t="s">
        <v>8</v>
      </c>
      <c r="E24" s="514" t="str">
        <f>IF(K24&lt;&gt;"",E22,"")</f>
        <v/>
      </c>
      <c r="F24" s="14" t="str">
        <f>IF(L24&lt;&gt;"",F22,"")</f>
        <v/>
      </c>
      <c r="G24" s="14" t="str">
        <f>IF(M24&lt;&gt;"",G22,"")</f>
        <v/>
      </c>
      <c r="H24" s="14" t="str">
        <f>IF(N24&lt;&gt;"",H22,"")</f>
        <v/>
      </c>
      <c r="I24" s="516" t="str">
        <f>IF(O24&lt;&gt;"",I22,"")</f>
        <v/>
      </c>
      <c r="J24" s="520" t="str">
        <f>IF(E24&lt;&gt;"",J22,"")</f>
        <v/>
      </c>
      <c r="K24" s="303"/>
      <c r="L24" s="303"/>
      <c r="M24" s="303"/>
      <c r="N24" s="303"/>
      <c r="O24" s="304"/>
      <c r="P24" s="14" t="str">
        <f>IF(B22="","",IF(SUM(E24:I24)=0,"",(SUM(E24:I24)+SUM(K24:O24)-J24)))</f>
        <v/>
      </c>
      <c r="Q24" s="523"/>
      <c r="R24" s="523" t="str">
        <f>IF(P22="","",ABS(P24-Q22))</f>
        <v/>
      </c>
      <c r="S24" s="523" t="str">
        <f>IF(P22="","",RANK(R24,R22:R26,0))</f>
        <v/>
      </c>
      <c r="T24" s="523" t="str">
        <f>IF(P22="","",IF(S24=1,"",P24))</f>
        <v/>
      </c>
      <c r="U24" s="724"/>
      <c r="V24" s="179"/>
      <c r="W24" s="180"/>
      <c r="X24" s="181"/>
      <c r="Y24" s="182"/>
      <c r="Z24" s="609"/>
      <c r="AA24" s="612"/>
      <c r="AB24" s="615"/>
      <c r="AC24" s="618"/>
    </row>
    <row r="25" spans="1:29" x14ac:dyDescent="0.25">
      <c r="A25" s="627"/>
      <c r="B25" s="630"/>
      <c r="C25" s="585"/>
      <c r="D25" s="44" t="s">
        <v>5</v>
      </c>
      <c r="E25" s="514" t="str">
        <f>IF(K25&lt;&gt;"",E22,"")</f>
        <v/>
      </c>
      <c r="F25" s="14" t="str">
        <f>IF(L25&lt;&gt;"",F22,"")</f>
        <v/>
      </c>
      <c r="G25" s="14" t="str">
        <f>IF(M25&lt;&gt;"",G22,"")</f>
        <v/>
      </c>
      <c r="H25" s="14" t="str">
        <f>IF(N25&lt;&gt;"",H22,"")</f>
        <v/>
      </c>
      <c r="I25" s="516" t="str">
        <f>IF(O25&lt;&gt;"",I22,"")</f>
        <v/>
      </c>
      <c r="J25" s="520" t="str">
        <f>IF(E25&lt;&gt;"",J22,"")</f>
        <v/>
      </c>
      <c r="K25" s="303"/>
      <c r="L25" s="303"/>
      <c r="M25" s="303"/>
      <c r="N25" s="303"/>
      <c r="O25" s="304"/>
      <c r="P25" s="14" t="str">
        <f>IF(B22="","",IF(SUM(E25:I25)=0,"",(SUM(E25:I25)+SUM(K25:O25)-J25)))</f>
        <v/>
      </c>
      <c r="Q25" s="523"/>
      <c r="R25" s="523" t="str">
        <f>IF(P22="","",ABS(P25-Q22))</f>
        <v/>
      </c>
      <c r="S25" s="523" t="str">
        <f>IF(P22="","",RANK(R25,R22:R26,0))</f>
        <v/>
      </c>
      <c r="T25" s="523" t="str">
        <f>IF(P22="","",IF(S25=1,"",P25))</f>
        <v/>
      </c>
      <c r="U25" s="724"/>
      <c r="V25" s="179"/>
      <c r="W25" s="180"/>
      <c r="X25" s="181"/>
      <c r="Y25" s="182"/>
      <c r="Z25" s="609"/>
      <c r="AA25" s="612"/>
      <c r="AB25" s="615"/>
      <c r="AC25" s="618"/>
    </row>
    <row r="26" spans="1:29" ht="15.75" thickBot="1" x14ac:dyDescent="0.3">
      <c r="A26" s="628"/>
      <c r="B26" s="631"/>
      <c r="C26" s="586"/>
      <c r="D26" s="45" t="s">
        <v>6</v>
      </c>
      <c r="E26" s="515" t="str">
        <f>IF(K26&lt;&gt;"",E22,"")</f>
        <v/>
      </c>
      <c r="F26" s="162" t="str">
        <f>IF(L26&lt;&gt;"",F22,"")</f>
        <v/>
      </c>
      <c r="G26" s="162" t="str">
        <f>IF(M26&lt;&gt;"",G22,"")</f>
        <v/>
      </c>
      <c r="H26" s="162" t="str">
        <f>IF(N26&lt;&gt;"",H22,"")</f>
        <v/>
      </c>
      <c r="I26" s="517" t="str">
        <f>IF(O26&lt;&gt;"",I22,"")</f>
        <v/>
      </c>
      <c r="J26" s="521" t="str">
        <f>IF(E26&lt;&gt;"",J22,"")</f>
        <v/>
      </c>
      <c r="K26" s="305"/>
      <c r="L26" s="305"/>
      <c r="M26" s="305"/>
      <c r="N26" s="305"/>
      <c r="O26" s="306"/>
      <c r="P26" s="162" t="str">
        <f>IF(B22="","",IF(SUM(E26:I26)=0,"",(SUM(E26:I26)+SUM(K26:O26)-J26)))</f>
        <v/>
      </c>
      <c r="Q26" s="524"/>
      <c r="R26" s="524"/>
      <c r="S26" s="524"/>
      <c r="T26" s="524"/>
      <c r="U26" s="725"/>
      <c r="V26" s="183"/>
      <c r="W26" s="184"/>
      <c r="X26" s="185"/>
      <c r="Y26" s="186"/>
      <c r="Z26" s="610"/>
      <c r="AA26" s="613"/>
      <c r="AB26" s="616"/>
      <c r="AC26" s="619"/>
    </row>
    <row r="27" spans="1:29" x14ac:dyDescent="0.25">
      <c r="A27" s="620" t="str">
        <f>IF('Names And Totals'!A9="","",'Names And Totals'!A9)</f>
        <v/>
      </c>
      <c r="B27" s="623" t="str">
        <f>IF('Names And Totals'!B9="","",'Names And Totals'!B9)</f>
        <v/>
      </c>
      <c r="C27" s="699" t="str">
        <f>IF(AB27="","",IF(AB27="DQ","DQ",RANK(AB27,$AB$7:$AB$502,0)+SUMPRODUCT(--(AB27=$AB$7:$AB$502),--(Z27&gt;$Z$7:$Z$502))))</f>
        <v/>
      </c>
      <c r="D27" s="86" t="s">
        <v>7</v>
      </c>
      <c r="E27" s="315"/>
      <c r="F27" s="307"/>
      <c r="G27" s="307"/>
      <c r="H27" s="307"/>
      <c r="I27" s="461"/>
      <c r="J27" s="430"/>
      <c r="K27" s="307"/>
      <c r="L27" s="307"/>
      <c r="M27" s="307"/>
      <c r="N27" s="307"/>
      <c r="O27" s="308"/>
      <c r="P27" s="10" t="str">
        <f>IF(B27="","",IF(SUM(E27:I27)=0,"",(SUM(E27:I27)+SUM(K27:O27)-J27)))</f>
        <v/>
      </c>
      <c r="Q27" s="285" t="str">
        <f>IF(P27="","",AVERAGE(P27:P30))</f>
        <v/>
      </c>
      <c r="R27" s="285" t="str">
        <f>IF(P27="","",ABS(P27-Q27))</f>
        <v/>
      </c>
      <c r="S27" s="285" t="str">
        <f>IF(P27="","",RANK(R27,R27:R31,0))</f>
        <v/>
      </c>
      <c r="T27" s="285" t="str">
        <f>IF(P27="","",IF(S27=1,"",P27))</f>
        <v/>
      </c>
      <c r="U27" s="710" t="str">
        <f>IF(P27="","",IF(AVERAGE(P27:P31)&lt;0,0,IF(P28="",P27,IF(P29="",AVERAGE(P27:P28),IF(P30="",AVERAGE(P27:P29),IF(P31="",AVERAGE(T27:T30),TRIMMEAN(P27:P31,0.4)))))))</f>
        <v/>
      </c>
      <c r="V27" s="315"/>
      <c r="W27" s="316"/>
      <c r="X27" s="317"/>
      <c r="Y27" s="187" t="str">
        <f>IF(V27="","",IF(V27=999,999,V27*60+W27+X27/100))</f>
        <v/>
      </c>
      <c r="Z27" s="599" t="str">
        <f>IF(B27="","",IF(Y28="",Y27,AVERAGE(Y27:Y28)))</f>
        <v/>
      </c>
      <c r="AA27" s="726" t="str">
        <f>IF(B27="","",IF(Z27="","",IF(($AC$1-Z27)&gt;75,5,IF(($AC$1-Z27)&gt;60,4,IF(($AC$1-Z27)&gt;45,3,IF(($AC$1-Z27)&gt;30,2,IF(($AC$1-Z27)&gt;15,1,IF(($AC$1-Z27)&lt;=15,0))))))))</f>
        <v/>
      </c>
      <c r="AB27" s="600" t="str">
        <f>IF(AC27="DQ","DQ",IF(U27="","",U27+AA27))</f>
        <v/>
      </c>
      <c r="AC27" s="728"/>
    </row>
    <row r="28" spans="1:29" x14ac:dyDescent="0.25">
      <c r="A28" s="621"/>
      <c r="B28" s="624"/>
      <c r="C28" s="641"/>
      <c r="D28" s="42" t="s">
        <v>4</v>
      </c>
      <c r="E28" s="134" t="str">
        <f>IF(K28&lt;&gt;"",E27,"")</f>
        <v/>
      </c>
      <c r="F28" s="10" t="str">
        <f>IF(L28&lt;&gt;"",F27,"")</f>
        <v/>
      </c>
      <c r="G28" s="10" t="str">
        <f>IF(M28&lt;&gt;"",G27,"")</f>
        <v/>
      </c>
      <c r="H28" s="10" t="str">
        <f>IF(N28&lt;&gt;"",H27,"")</f>
        <v/>
      </c>
      <c r="I28" s="136" t="str">
        <f>IF(O28&lt;&gt;"",I27,"")</f>
        <v/>
      </c>
      <c r="J28" s="419" t="str">
        <f>IF(E28&lt;&gt;"",J27,"")</f>
        <v/>
      </c>
      <c r="K28" s="297"/>
      <c r="L28" s="297"/>
      <c r="M28" s="297"/>
      <c r="N28" s="297"/>
      <c r="O28" s="298"/>
      <c r="P28" s="10" t="str">
        <f>IF(B27="","",IF(SUM(E28:I28)=0,"",(SUM(E28:I28)+SUM(K28:O28)-J28)))</f>
        <v/>
      </c>
      <c r="Q28" s="285"/>
      <c r="R28" s="285" t="str">
        <f>IF(P27="","",ABS(P28-Q27))</f>
        <v/>
      </c>
      <c r="S28" s="285" t="str">
        <f>IF(P27="","",RANK(R28,R27:R31,0))</f>
        <v/>
      </c>
      <c r="T28" s="285" t="str">
        <f>IF(P27="","",IF(S28=1,"",P28))</f>
        <v/>
      </c>
      <c r="U28" s="645"/>
      <c r="V28" s="289"/>
      <c r="W28" s="290"/>
      <c r="X28" s="310"/>
      <c r="Y28" s="168" t="str">
        <f>IF(V28="","",IF(V28=999,999,V28*60+W28+X28/100))</f>
        <v/>
      </c>
      <c r="Z28" s="600"/>
      <c r="AA28" s="711"/>
      <c r="AB28" s="600"/>
      <c r="AC28" s="702"/>
    </row>
    <row r="29" spans="1:29" x14ac:dyDescent="0.25">
      <c r="A29" s="621"/>
      <c r="B29" s="624"/>
      <c r="C29" s="641"/>
      <c r="D29" s="42" t="s">
        <v>8</v>
      </c>
      <c r="E29" s="134" t="str">
        <f>IF(K29&lt;&gt;"",E27,"")</f>
        <v/>
      </c>
      <c r="F29" s="10" t="str">
        <f>IF(L29&lt;&gt;"",F27,"")</f>
        <v/>
      </c>
      <c r="G29" s="10" t="str">
        <f>IF(M29&lt;&gt;"",G27,"")</f>
        <v/>
      </c>
      <c r="H29" s="10" t="str">
        <f>IF(N29&lt;&gt;"",H27,"")</f>
        <v/>
      </c>
      <c r="I29" s="136" t="str">
        <f>IF(O29&lt;&gt;"",I27,"")</f>
        <v/>
      </c>
      <c r="J29" s="419" t="str">
        <f>IF(E29&lt;&gt;"",J27,"")</f>
        <v/>
      </c>
      <c r="K29" s="297"/>
      <c r="L29" s="297"/>
      <c r="M29" s="297"/>
      <c r="N29" s="297"/>
      <c r="O29" s="298"/>
      <c r="P29" s="10" t="str">
        <f>IF(B27="","",IF(SUM(E29:I29)=0,"",(SUM(E29:I29)+SUM(K29:O29)-J29)))</f>
        <v/>
      </c>
      <c r="Q29" s="285"/>
      <c r="R29" s="285" t="str">
        <f>IF(P27="","",ABS(P29-Q27))</f>
        <v/>
      </c>
      <c r="S29" s="285" t="str">
        <f>IF(P27="","",RANK(R29,R27:R31,0))</f>
        <v/>
      </c>
      <c r="T29" s="285" t="str">
        <f>IF(P27="","",IF(S29=1,"",P29))</f>
        <v/>
      </c>
      <c r="U29" s="645"/>
      <c r="V29" s="169"/>
      <c r="W29" s="170"/>
      <c r="X29" s="171"/>
      <c r="Y29" s="172"/>
      <c r="Z29" s="600"/>
      <c r="AA29" s="711"/>
      <c r="AB29" s="600"/>
      <c r="AC29" s="702"/>
    </row>
    <row r="30" spans="1:29" x14ac:dyDescent="0.25">
      <c r="A30" s="621"/>
      <c r="B30" s="624"/>
      <c r="C30" s="641"/>
      <c r="D30" s="42" t="s">
        <v>5</v>
      </c>
      <c r="E30" s="134" t="str">
        <f>IF(K30&lt;&gt;"",E27,"")</f>
        <v/>
      </c>
      <c r="F30" s="10" t="str">
        <f>IF(L30&lt;&gt;"",F27,"")</f>
        <v/>
      </c>
      <c r="G30" s="10" t="str">
        <f>IF(M30&lt;&gt;"",G27,"")</f>
        <v/>
      </c>
      <c r="H30" s="10" t="str">
        <f>IF(N30&lt;&gt;"",H27,"")</f>
        <v/>
      </c>
      <c r="I30" s="136" t="str">
        <f>IF(O30&lt;&gt;"",I27,"")</f>
        <v/>
      </c>
      <c r="J30" s="419" t="str">
        <f>IF(E30&lt;&gt;"",J27,"")</f>
        <v/>
      </c>
      <c r="K30" s="297"/>
      <c r="L30" s="297"/>
      <c r="M30" s="297"/>
      <c r="N30" s="297"/>
      <c r="O30" s="298"/>
      <c r="P30" s="10" t="str">
        <f>IF(B27="","",IF(SUM(E30:I30)=0,"",(SUM(E30:I30)+SUM(K30:O30)-J30)))</f>
        <v/>
      </c>
      <c r="Q30" s="285"/>
      <c r="R30" s="285" t="str">
        <f>IF(P27="","",ABS(P30-Q27))</f>
        <v/>
      </c>
      <c r="S30" s="285" t="str">
        <f>IF(P27="","",RANK(R30,R27:R31,0))</f>
        <v/>
      </c>
      <c r="T30" s="285" t="str">
        <f>IF(P27="","",IF(S30=1,"",P30))</f>
        <v/>
      </c>
      <c r="U30" s="645"/>
      <c r="V30" s="169"/>
      <c r="W30" s="170"/>
      <c r="X30" s="171"/>
      <c r="Y30" s="172"/>
      <c r="Z30" s="600"/>
      <c r="AA30" s="711"/>
      <c r="AB30" s="600"/>
      <c r="AC30" s="702"/>
    </row>
    <row r="31" spans="1:29" ht="15.75" thickBot="1" x14ac:dyDescent="0.3">
      <c r="A31" s="644"/>
      <c r="B31" s="643"/>
      <c r="C31" s="642"/>
      <c r="D31" s="85" t="s">
        <v>6</v>
      </c>
      <c r="E31" s="135" t="str">
        <f>IF(K31&lt;&gt;"",E27,"")</f>
        <v/>
      </c>
      <c r="F31" s="155" t="str">
        <f>IF(L31&lt;&gt;"",F27,"")</f>
        <v/>
      </c>
      <c r="G31" s="155" t="str">
        <f>IF(M31&lt;&gt;"",G27,"")</f>
        <v/>
      </c>
      <c r="H31" s="155" t="str">
        <f>IF(N31&lt;&gt;"",H27,"")</f>
        <v/>
      </c>
      <c r="I31" s="137" t="str">
        <f>IF(O31&lt;&gt;"",I27,"")</f>
        <v/>
      </c>
      <c r="J31" s="420" t="str">
        <f>IF(E31&lt;&gt;"",J27,"")</f>
        <v/>
      </c>
      <c r="K31" s="299"/>
      <c r="L31" s="299"/>
      <c r="M31" s="299"/>
      <c r="N31" s="299"/>
      <c r="O31" s="300"/>
      <c r="P31" s="155" t="str">
        <f>IF(B27="","",IF(SUM(E31:I31)=0,"",(SUM(E31:I31)+SUM(K31:O31)-J31)))</f>
        <v/>
      </c>
      <c r="Q31" s="286"/>
      <c r="R31" s="286"/>
      <c r="S31" s="286"/>
      <c r="T31" s="286"/>
      <c r="U31" s="646"/>
      <c r="V31" s="173"/>
      <c r="W31" s="174"/>
      <c r="X31" s="175"/>
      <c r="Y31" s="176"/>
      <c r="Z31" s="601"/>
      <c r="AA31" s="712"/>
      <c r="AB31" s="601"/>
      <c r="AC31" s="703"/>
    </row>
    <row r="32" spans="1:29" x14ac:dyDescent="0.25">
      <c r="A32" s="626" t="str">
        <f>IF('Names And Totals'!A10="","",'Names And Totals'!A10)</f>
        <v/>
      </c>
      <c r="B32" s="629" t="str">
        <f>IF('Names And Totals'!B10="","",'Names And Totals'!B10)</f>
        <v/>
      </c>
      <c r="C32" s="584" t="str">
        <f>IF(AB32="","",IF(AB32="DQ","DQ",RANK(AB32,$AB$7:$AB$502,0)+SUMPRODUCT(--(AB32=$AB$7:$AB$502),--(Z32&gt;$Z$7:$Z$502))))</f>
        <v/>
      </c>
      <c r="D32" s="43" t="s">
        <v>7</v>
      </c>
      <c r="E32" s="311"/>
      <c r="F32" s="301"/>
      <c r="G32" s="301"/>
      <c r="H32" s="301"/>
      <c r="I32" s="525"/>
      <c r="J32" s="518"/>
      <c r="K32" s="301"/>
      <c r="L32" s="301"/>
      <c r="M32" s="301"/>
      <c r="N32" s="301"/>
      <c r="O32" s="302"/>
      <c r="P32" s="160" t="str">
        <f>IF(B32="","",IF(SUM(E32:I32)=0,"",(SUM(E32:I32)+SUM(K32:O32)-J32)))</f>
        <v/>
      </c>
      <c r="Q32" s="522" t="str">
        <f>IF(P32="","",AVERAGE(P32:P35))</f>
        <v/>
      </c>
      <c r="R32" s="522" t="str">
        <f>IF(P32="","",ABS(P32-Q32))</f>
        <v/>
      </c>
      <c r="S32" s="522" t="str">
        <f>IF(P32="","",RANK(R32,R32:R36,0))</f>
        <v/>
      </c>
      <c r="T32" s="522" t="str">
        <f>IF(P32="","",IF(S32=1,"",P32))</f>
        <v/>
      </c>
      <c r="U32" s="723" t="str">
        <f>IF(P32="","",IF(AVERAGE(P32:P36)&lt;0,0,IF(P33="",P32,IF(P34="",AVERAGE(P32:P33),IF(P35="",AVERAGE(P32:P34),IF(P36="",AVERAGE(T32:T35),TRIMMEAN(P32:P36,0.4)))))))</f>
        <v/>
      </c>
      <c r="V32" s="311"/>
      <c r="W32" s="312"/>
      <c r="X32" s="313"/>
      <c r="Y32" s="177" t="str">
        <f>IF(V32="","",IF(V32=999,999,V32*60+W32+X32/100))</f>
        <v/>
      </c>
      <c r="Z32" s="608" t="str">
        <f>IF(B32="","",IF(Y33="",Y32,AVERAGE(Y32:Y33)))</f>
        <v/>
      </c>
      <c r="AA32" s="611" t="str">
        <f>IF(B32="","",IF(Z32="","",IF(($AC$1-Z32)&gt;75,5,IF(($AC$1-Z32)&gt;60,4,IF(($AC$1-Z32)&gt;45,3,IF(($AC$1-Z32)&gt;30,2,IF(($AC$1-Z32)&gt;15,1,IF(($AC$1-Z32)&lt;=15,0))))))))</f>
        <v/>
      </c>
      <c r="AB32" s="614" t="str">
        <f>IF(AC32="DQ","DQ",IF(U32="","",U32+AA32))</f>
        <v/>
      </c>
      <c r="AC32" s="617"/>
    </row>
    <row r="33" spans="1:29" x14ac:dyDescent="0.25">
      <c r="A33" s="627"/>
      <c r="B33" s="630"/>
      <c r="C33" s="585"/>
      <c r="D33" s="44" t="s">
        <v>4</v>
      </c>
      <c r="E33" s="514" t="str">
        <f>IF(K33&lt;&gt;"",E32,"")</f>
        <v/>
      </c>
      <c r="F33" s="14" t="str">
        <f>IF(L33&lt;&gt;"",F32,"")</f>
        <v/>
      </c>
      <c r="G33" s="14" t="str">
        <f>IF(M33&lt;&gt;"",G32,"")</f>
        <v/>
      </c>
      <c r="H33" s="14" t="str">
        <f>IF(N33&lt;&gt;"",H32,"")</f>
        <v/>
      </c>
      <c r="I33" s="516" t="str">
        <f>IF(O33&lt;&gt;"",I32,"")</f>
        <v/>
      </c>
      <c r="J33" s="520" t="str">
        <f>IF(E33&lt;&gt;"",J32,"")</f>
        <v/>
      </c>
      <c r="K33" s="303"/>
      <c r="L33" s="303"/>
      <c r="M33" s="303"/>
      <c r="N33" s="303"/>
      <c r="O33" s="304"/>
      <c r="P33" s="14" t="str">
        <f>IF(B32="","",IF(SUM(E33:I33)=0,"",(SUM(E33:I33)+SUM(K33:O33)-J33)))</f>
        <v/>
      </c>
      <c r="Q33" s="523"/>
      <c r="R33" s="523" t="str">
        <f>IF(P32="","",ABS(P33-Q32))</f>
        <v/>
      </c>
      <c r="S33" s="523" t="str">
        <f>IF(P32="","",RANK(R33,R32:R36,0))</f>
        <v/>
      </c>
      <c r="T33" s="523" t="str">
        <f>IF(P32="","",IF(S33=1,"",P33))</f>
        <v/>
      </c>
      <c r="U33" s="724"/>
      <c r="V33" s="292"/>
      <c r="W33" s="293"/>
      <c r="X33" s="314"/>
      <c r="Y33" s="178" t="str">
        <f>IF(V33="","",IF(V33=999,999,V33*60+W33+X33/100))</f>
        <v/>
      </c>
      <c r="Z33" s="609"/>
      <c r="AA33" s="612"/>
      <c r="AB33" s="615"/>
      <c r="AC33" s="618"/>
    </row>
    <row r="34" spans="1:29" x14ac:dyDescent="0.25">
      <c r="A34" s="627"/>
      <c r="B34" s="630"/>
      <c r="C34" s="585"/>
      <c r="D34" s="44" t="s">
        <v>8</v>
      </c>
      <c r="E34" s="514" t="str">
        <f>IF(K34&lt;&gt;"",E32,"")</f>
        <v/>
      </c>
      <c r="F34" s="14" t="str">
        <f>IF(L34&lt;&gt;"",F32,"")</f>
        <v/>
      </c>
      <c r="G34" s="14" t="str">
        <f>IF(M34&lt;&gt;"",G32,"")</f>
        <v/>
      </c>
      <c r="H34" s="14" t="str">
        <f>IF(N34&lt;&gt;"",H32,"")</f>
        <v/>
      </c>
      <c r="I34" s="516" t="str">
        <f>IF(O34&lt;&gt;"",I32,"")</f>
        <v/>
      </c>
      <c r="J34" s="520" t="str">
        <f>IF(E34&lt;&gt;"",J32,"")</f>
        <v/>
      </c>
      <c r="K34" s="303"/>
      <c r="L34" s="303"/>
      <c r="M34" s="303"/>
      <c r="N34" s="303"/>
      <c r="O34" s="304"/>
      <c r="P34" s="14" t="str">
        <f>IF(B32="","",IF(SUM(E34:I34)=0,"",(SUM(E34:I34)+SUM(K34:O34)-J34)))</f>
        <v/>
      </c>
      <c r="Q34" s="523"/>
      <c r="R34" s="523" t="str">
        <f>IF(P32="","",ABS(P34-Q32))</f>
        <v/>
      </c>
      <c r="S34" s="523" t="str">
        <f>IF(P32="","",RANK(R34,R32:R36,0))</f>
        <v/>
      </c>
      <c r="T34" s="523" t="str">
        <f>IF(P32="","",IF(S34=1,"",P34))</f>
        <v/>
      </c>
      <c r="U34" s="724"/>
      <c r="V34" s="179"/>
      <c r="W34" s="180"/>
      <c r="X34" s="181"/>
      <c r="Y34" s="182"/>
      <c r="Z34" s="609"/>
      <c r="AA34" s="612"/>
      <c r="AB34" s="615"/>
      <c r="AC34" s="618"/>
    </row>
    <row r="35" spans="1:29" x14ac:dyDescent="0.25">
      <c r="A35" s="627"/>
      <c r="B35" s="630"/>
      <c r="C35" s="585"/>
      <c r="D35" s="44" t="s">
        <v>5</v>
      </c>
      <c r="E35" s="514" t="str">
        <f>IF(K35&lt;&gt;"",E32,"")</f>
        <v/>
      </c>
      <c r="F35" s="14" t="str">
        <f>IF(L35&lt;&gt;"",F32,"")</f>
        <v/>
      </c>
      <c r="G35" s="14" t="str">
        <f>IF(M35&lt;&gt;"",G32,"")</f>
        <v/>
      </c>
      <c r="H35" s="14" t="str">
        <f>IF(N35&lt;&gt;"",H32,"")</f>
        <v/>
      </c>
      <c r="I35" s="516" t="str">
        <f>IF(O35&lt;&gt;"",I32,"")</f>
        <v/>
      </c>
      <c r="J35" s="520" t="str">
        <f>IF(E35&lt;&gt;"",J32,"")</f>
        <v/>
      </c>
      <c r="K35" s="303"/>
      <c r="L35" s="303"/>
      <c r="M35" s="303"/>
      <c r="N35" s="303"/>
      <c r="O35" s="304"/>
      <c r="P35" s="14" t="str">
        <f>IF(B32="","",IF(SUM(E35:I35)=0,"",(SUM(E35:I35)+SUM(K35:O35)-J35)))</f>
        <v/>
      </c>
      <c r="Q35" s="523"/>
      <c r="R35" s="523" t="str">
        <f>IF(P32="","",ABS(P35-Q32))</f>
        <v/>
      </c>
      <c r="S35" s="523" t="str">
        <f>IF(P32="","",RANK(R35,R32:R36,0))</f>
        <v/>
      </c>
      <c r="T35" s="523" t="str">
        <f>IF(P32="","",IF(S35=1,"",P35))</f>
        <v/>
      </c>
      <c r="U35" s="724"/>
      <c r="V35" s="179"/>
      <c r="W35" s="180"/>
      <c r="X35" s="181"/>
      <c r="Y35" s="182"/>
      <c r="Z35" s="609"/>
      <c r="AA35" s="612"/>
      <c r="AB35" s="615"/>
      <c r="AC35" s="618"/>
    </row>
    <row r="36" spans="1:29" ht="15.75" thickBot="1" x14ac:dyDescent="0.3">
      <c r="A36" s="628"/>
      <c r="B36" s="631"/>
      <c r="C36" s="586"/>
      <c r="D36" s="45" t="s">
        <v>6</v>
      </c>
      <c r="E36" s="515" t="str">
        <f>IF(K36&lt;&gt;"",E32,"")</f>
        <v/>
      </c>
      <c r="F36" s="162" t="str">
        <f>IF(L36&lt;&gt;"",F32,"")</f>
        <v/>
      </c>
      <c r="G36" s="162" t="str">
        <f>IF(M36&lt;&gt;"",G32,"")</f>
        <v/>
      </c>
      <c r="H36" s="162" t="str">
        <f>IF(N36&lt;&gt;"",H32,"")</f>
        <v/>
      </c>
      <c r="I36" s="517" t="str">
        <f>IF(O36&lt;&gt;"",I32,"")</f>
        <v/>
      </c>
      <c r="J36" s="521" t="str">
        <f>IF(E36&lt;&gt;"",J32,"")</f>
        <v/>
      </c>
      <c r="K36" s="305"/>
      <c r="L36" s="305"/>
      <c r="M36" s="305"/>
      <c r="N36" s="305"/>
      <c r="O36" s="306"/>
      <c r="P36" s="162" t="str">
        <f>IF(B32="","",IF(SUM(E36:I36)=0,"",(SUM(E36:I36)+SUM(K36:O36)-J36)))</f>
        <v/>
      </c>
      <c r="Q36" s="524"/>
      <c r="R36" s="524"/>
      <c r="S36" s="524"/>
      <c r="T36" s="524"/>
      <c r="U36" s="725"/>
      <c r="V36" s="183"/>
      <c r="W36" s="184"/>
      <c r="X36" s="185"/>
      <c r="Y36" s="186"/>
      <c r="Z36" s="610"/>
      <c r="AA36" s="613"/>
      <c r="AB36" s="616"/>
      <c r="AC36" s="619"/>
    </row>
    <row r="37" spans="1:29" x14ac:dyDescent="0.25">
      <c r="A37" s="620" t="str">
        <f>IF('Names And Totals'!A11="","",'Names And Totals'!A11)</f>
        <v/>
      </c>
      <c r="B37" s="623" t="str">
        <f>IF('Names And Totals'!B11="","",'Names And Totals'!B11)</f>
        <v/>
      </c>
      <c r="C37" s="699" t="str">
        <f>IF(AB37="","",IF(AB37="DQ","DQ",RANK(AB37,$AB$7:$AB$502,0)+SUMPRODUCT(--(AB37=$AB$7:$AB$502),--(Z37&gt;$Z$7:$Z$502))))</f>
        <v/>
      </c>
      <c r="D37" s="86" t="s">
        <v>7</v>
      </c>
      <c r="E37" s="315"/>
      <c r="F37" s="307"/>
      <c r="G37" s="307"/>
      <c r="H37" s="307"/>
      <c r="I37" s="461"/>
      <c r="J37" s="430"/>
      <c r="K37" s="307"/>
      <c r="L37" s="307"/>
      <c r="M37" s="307"/>
      <c r="N37" s="307"/>
      <c r="O37" s="308"/>
      <c r="P37" s="10" t="str">
        <f>IF(B37="","",IF(SUM(E37:I37)=0,"",(SUM(E37:I37)+SUM(K37:O37)-J37)))</f>
        <v/>
      </c>
      <c r="Q37" s="285" t="str">
        <f>IF(P37="","",AVERAGE(P37:P40))</f>
        <v/>
      </c>
      <c r="R37" s="285" t="str">
        <f>IF(P37="","",ABS(P37-Q37))</f>
        <v/>
      </c>
      <c r="S37" s="285" t="str">
        <f>IF(P37="","",RANK(R37,R37:R41,0))</f>
        <v/>
      </c>
      <c r="T37" s="285" t="str">
        <f>IF(P37="","",IF(S37=1,"",P37))</f>
        <v/>
      </c>
      <c r="U37" s="710" t="str">
        <f>IF(P37="","",IF(AVERAGE(P37:P41)&lt;0,0,IF(P38="",P37,IF(P39="",AVERAGE(P37:P38),IF(P40="",AVERAGE(P37:P39),IF(P41="",AVERAGE(T37:T40),TRIMMEAN(P37:P41,0.4)))))))</f>
        <v/>
      </c>
      <c r="V37" s="315"/>
      <c r="W37" s="316"/>
      <c r="X37" s="317"/>
      <c r="Y37" s="187" t="str">
        <f>IF(V37="","",IF(V37=999,999,V37*60+W37+X37/100))</f>
        <v/>
      </c>
      <c r="Z37" s="599" t="str">
        <f>IF(B37="","",IF(Y38="",Y37,AVERAGE(Y37:Y38)))</f>
        <v/>
      </c>
      <c r="AA37" s="726" t="str">
        <f>IF(B37="","",IF(Z37="","",IF(($AC$1-Z37)&gt;75,5,IF(($AC$1-Z37)&gt;60,4,IF(($AC$1-Z37)&gt;45,3,IF(($AC$1-Z37)&gt;30,2,IF(($AC$1-Z37)&gt;15,1,IF(($AC$1-Z37)&lt;=15,0))))))))</f>
        <v/>
      </c>
      <c r="AB37" s="600" t="str">
        <f>IF(AC37="DQ","DQ",IF(U37="","",U37+AA37))</f>
        <v/>
      </c>
      <c r="AC37" s="728"/>
    </row>
    <row r="38" spans="1:29" x14ac:dyDescent="0.25">
      <c r="A38" s="621"/>
      <c r="B38" s="624"/>
      <c r="C38" s="641"/>
      <c r="D38" s="42" t="s">
        <v>4</v>
      </c>
      <c r="E38" s="134" t="str">
        <f>IF(K38&lt;&gt;"",E37,"")</f>
        <v/>
      </c>
      <c r="F38" s="10" t="str">
        <f>IF(L38&lt;&gt;"",F37,"")</f>
        <v/>
      </c>
      <c r="G38" s="10" t="str">
        <f>IF(M38&lt;&gt;"",G37,"")</f>
        <v/>
      </c>
      <c r="H38" s="10" t="str">
        <f>IF(N38&lt;&gt;"",H37,"")</f>
        <v/>
      </c>
      <c r="I38" s="136" t="str">
        <f>IF(O38&lt;&gt;"",I37,"")</f>
        <v/>
      </c>
      <c r="J38" s="419" t="str">
        <f>IF(E38&lt;&gt;"",J37,"")</f>
        <v/>
      </c>
      <c r="K38" s="297"/>
      <c r="L38" s="297"/>
      <c r="M38" s="297"/>
      <c r="N38" s="297"/>
      <c r="O38" s="298"/>
      <c r="P38" s="10" t="str">
        <f>IF(B37="","",IF(SUM(E38:I38)=0,"",(SUM(E38:I38)+SUM(K38:O38)-J38)))</f>
        <v/>
      </c>
      <c r="Q38" s="285"/>
      <c r="R38" s="285" t="str">
        <f>IF(P37="","",ABS(P38-Q37))</f>
        <v/>
      </c>
      <c r="S38" s="285" t="str">
        <f>IF(P37="","",RANK(R38,R37:R41,0))</f>
        <v/>
      </c>
      <c r="T38" s="285" t="str">
        <f>IF(P37="","",IF(S38=1,"",P38))</f>
        <v/>
      </c>
      <c r="U38" s="645"/>
      <c r="V38" s="289"/>
      <c r="W38" s="290"/>
      <c r="X38" s="310"/>
      <c r="Y38" s="168" t="str">
        <f>IF(V38="","",IF(V38=999,999,V38*60+W38+X38/100))</f>
        <v/>
      </c>
      <c r="Z38" s="600"/>
      <c r="AA38" s="711"/>
      <c r="AB38" s="600"/>
      <c r="AC38" s="702"/>
    </row>
    <row r="39" spans="1:29" x14ac:dyDescent="0.25">
      <c r="A39" s="621"/>
      <c r="B39" s="624"/>
      <c r="C39" s="641"/>
      <c r="D39" s="42" t="s">
        <v>8</v>
      </c>
      <c r="E39" s="134" t="str">
        <f>IF(K39&lt;&gt;"",E37,"")</f>
        <v/>
      </c>
      <c r="F39" s="10" t="str">
        <f>IF(L39&lt;&gt;"",F37,"")</f>
        <v/>
      </c>
      <c r="G39" s="10" t="str">
        <f>IF(M39&lt;&gt;"",G37,"")</f>
        <v/>
      </c>
      <c r="H39" s="10" t="str">
        <f>IF(N39&lt;&gt;"",H37,"")</f>
        <v/>
      </c>
      <c r="I39" s="136" t="str">
        <f>IF(O39&lt;&gt;"",I37,"")</f>
        <v/>
      </c>
      <c r="J39" s="419" t="str">
        <f>IF(E39&lt;&gt;"",J37,"")</f>
        <v/>
      </c>
      <c r="K39" s="297"/>
      <c r="L39" s="297"/>
      <c r="M39" s="297"/>
      <c r="N39" s="297"/>
      <c r="O39" s="298"/>
      <c r="P39" s="10" t="str">
        <f>IF(B37="","",IF(SUM(E39:I39)=0,"",(SUM(E39:I39)+SUM(K39:O39)-J39)))</f>
        <v/>
      </c>
      <c r="Q39" s="285"/>
      <c r="R39" s="285" t="str">
        <f>IF(P37="","",ABS(P39-Q37))</f>
        <v/>
      </c>
      <c r="S39" s="285" t="str">
        <f>IF(P37="","",RANK(R39,R37:R41,0))</f>
        <v/>
      </c>
      <c r="T39" s="285" t="str">
        <f>IF(P37="","",IF(S39=1,"",P39))</f>
        <v/>
      </c>
      <c r="U39" s="645"/>
      <c r="V39" s="169"/>
      <c r="W39" s="170"/>
      <c r="X39" s="171"/>
      <c r="Y39" s="172"/>
      <c r="Z39" s="600"/>
      <c r="AA39" s="711"/>
      <c r="AB39" s="600"/>
      <c r="AC39" s="702"/>
    </row>
    <row r="40" spans="1:29" x14ac:dyDescent="0.25">
      <c r="A40" s="621"/>
      <c r="B40" s="624"/>
      <c r="C40" s="641"/>
      <c r="D40" s="42" t="s">
        <v>5</v>
      </c>
      <c r="E40" s="134" t="str">
        <f>IF(K40&lt;&gt;"",E37,"")</f>
        <v/>
      </c>
      <c r="F40" s="10" t="str">
        <f>IF(L40&lt;&gt;"",F37,"")</f>
        <v/>
      </c>
      <c r="G40" s="10" t="str">
        <f>IF(M40&lt;&gt;"",G37,"")</f>
        <v/>
      </c>
      <c r="H40" s="10" t="str">
        <f>IF(N40&lt;&gt;"",H37,"")</f>
        <v/>
      </c>
      <c r="I40" s="136" t="str">
        <f>IF(O40&lt;&gt;"",I37,"")</f>
        <v/>
      </c>
      <c r="J40" s="419" t="str">
        <f>IF(E40&lt;&gt;"",J37,"")</f>
        <v/>
      </c>
      <c r="K40" s="297"/>
      <c r="L40" s="297"/>
      <c r="M40" s="297"/>
      <c r="N40" s="297"/>
      <c r="O40" s="298"/>
      <c r="P40" s="10" t="str">
        <f>IF(B37="","",IF(SUM(E40:I40)=0,"",(SUM(E40:I40)+SUM(K40:O40)-J40)))</f>
        <v/>
      </c>
      <c r="Q40" s="285"/>
      <c r="R40" s="285" t="str">
        <f>IF(P37="","",ABS(P40-Q37))</f>
        <v/>
      </c>
      <c r="S40" s="285" t="str">
        <f>IF(P37="","",RANK(R40,R37:R41,0))</f>
        <v/>
      </c>
      <c r="T40" s="285" t="str">
        <f>IF(P37="","",IF(S40=1,"",P40))</f>
        <v/>
      </c>
      <c r="U40" s="645"/>
      <c r="V40" s="169"/>
      <c r="W40" s="170"/>
      <c r="X40" s="171"/>
      <c r="Y40" s="172"/>
      <c r="Z40" s="600"/>
      <c r="AA40" s="711"/>
      <c r="AB40" s="600"/>
      <c r="AC40" s="702"/>
    </row>
    <row r="41" spans="1:29" ht="15.75" thickBot="1" x14ac:dyDescent="0.3">
      <c r="A41" s="644"/>
      <c r="B41" s="643"/>
      <c r="C41" s="642"/>
      <c r="D41" s="85" t="s">
        <v>6</v>
      </c>
      <c r="E41" s="135" t="str">
        <f>IF(K41&lt;&gt;"",E37,"")</f>
        <v/>
      </c>
      <c r="F41" s="155" t="str">
        <f>IF(L41&lt;&gt;"",F37,"")</f>
        <v/>
      </c>
      <c r="G41" s="155" t="str">
        <f>IF(M41&lt;&gt;"",G37,"")</f>
        <v/>
      </c>
      <c r="H41" s="155" t="str">
        <f>IF(N41&lt;&gt;"",H37,"")</f>
        <v/>
      </c>
      <c r="I41" s="137" t="str">
        <f>IF(O41&lt;&gt;"",I37,"")</f>
        <v/>
      </c>
      <c r="J41" s="420" t="str">
        <f>IF(E41&lt;&gt;"",J37,"")</f>
        <v/>
      </c>
      <c r="K41" s="299"/>
      <c r="L41" s="299"/>
      <c r="M41" s="299"/>
      <c r="N41" s="299"/>
      <c r="O41" s="300"/>
      <c r="P41" s="155" t="str">
        <f>IF(B37="","",IF(SUM(E41:I41)=0,"",(SUM(E41:I41)+SUM(K41:O41)-J41)))</f>
        <v/>
      </c>
      <c r="Q41" s="286"/>
      <c r="R41" s="286"/>
      <c r="S41" s="286"/>
      <c r="T41" s="286"/>
      <c r="U41" s="646"/>
      <c r="V41" s="173"/>
      <c r="W41" s="174"/>
      <c r="X41" s="175"/>
      <c r="Y41" s="176"/>
      <c r="Z41" s="601"/>
      <c r="AA41" s="712"/>
      <c r="AB41" s="601"/>
      <c r="AC41" s="703"/>
    </row>
    <row r="42" spans="1:29" x14ac:dyDescent="0.25">
      <c r="A42" s="626" t="str">
        <f>IF('Names And Totals'!A12="","",'Names And Totals'!A12)</f>
        <v/>
      </c>
      <c r="B42" s="629" t="str">
        <f>IF('Names And Totals'!B12="","",'Names And Totals'!B12)</f>
        <v/>
      </c>
      <c r="C42" s="584" t="str">
        <f>IF(AB42="","",IF(AB42="DQ","DQ",RANK(AB42,$AB$7:$AB$502,0)+SUMPRODUCT(--(AB42=$AB$7:$AB$502),--(Z42&gt;$Z$7:$Z$502))))</f>
        <v/>
      </c>
      <c r="D42" s="43" t="s">
        <v>7</v>
      </c>
      <c r="E42" s="311"/>
      <c r="F42" s="301"/>
      <c r="G42" s="301"/>
      <c r="H42" s="301"/>
      <c r="I42" s="525"/>
      <c r="J42" s="518"/>
      <c r="K42" s="301"/>
      <c r="L42" s="301"/>
      <c r="M42" s="301"/>
      <c r="N42" s="301"/>
      <c r="O42" s="302"/>
      <c r="P42" s="160" t="str">
        <f>IF(B42="","",IF(SUM(E42:I42)=0,"",(SUM(E42:I42)+SUM(K42:O42)-J42)))</f>
        <v/>
      </c>
      <c r="Q42" s="522" t="str">
        <f>IF(P42="","",AVERAGE(P42:P45))</f>
        <v/>
      </c>
      <c r="R42" s="522" t="str">
        <f>IF(P42="","",ABS(P42-Q42))</f>
        <v/>
      </c>
      <c r="S42" s="522" t="str">
        <f>IF(P42="","",RANK(R42,R42:R46,0))</f>
        <v/>
      </c>
      <c r="T42" s="522" t="str">
        <f>IF(P42="","",IF(S42=1,"",P42))</f>
        <v/>
      </c>
      <c r="U42" s="723" t="str">
        <f>IF(P42="","",IF(AVERAGE(P42:P46)&lt;0,0,IF(P43="",P42,IF(P44="",AVERAGE(P42:P43),IF(P45="",AVERAGE(P42:P44),IF(P46="",AVERAGE(T42:T45),TRIMMEAN(P42:P46,0.4)))))))</f>
        <v/>
      </c>
      <c r="V42" s="311"/>
      <c r="W42" s="312"/>
      <c r="X42" s="313"/>
      <c r="Y42" s="177" t="str">
        <f>IF(V42="","",IF(V42=999,999,V42*60+W42+X42/100))</f>
        <v/>
      </c>
      <c r="Z42" s="608" t="str">
        <f>IF(B42="","",IF(Y43="",Y42,AVERAGE(Y42:Y43)))</f>
        <v/>
      </c>
      <c r="AA42" s="611" t="str">
        <f>IF(B42="","",IF(Z42="","",IF(($AC$1-Z42)&gt;75,5,IF(($AC$1-Z42)&gt;60,4,IF(($AC$1-Z42)&gt;45,3,IF(($AC$1-Z42)&gt;30,2,IF(($AC$1-Z42)&gt;15,1,IF(($AC$1-Z42)&lt;=15,0))))))))</f>
        <v/>
      </c>
      <c r="AB42" s="614" t="str">
        <f>IF(AC42="DQ","DQ",IF(U42="","",U42+AA42))</f>
        <v/>
      </c>
      <c r="AC42" s="617"/>
    </row>
    <row r="43" spans="1:29" x14ac:dyDescent="0.25">
      <c r="A43" s="627"/>
      <c r="B43" s="630"/>
      <c r="C43" s="585"/>
      <c r="D43" s="44" t="s">
        <v>4</v>
      </c>
      <c r="E43" s="514" t="str">
        <f>IF(K43&lt;&gt;"",E42,"")</f>
        <v/>
      </c>
      <c r="F43" s="14" t="str">
        <f>IF(L43&lt;&gt;"",F42,"")</f>
        <v/>
      </c>
      <c r="G43" s="14" t="str">
        <f>IF(M43&lt;&gt;"",G42,"")</f>
        <v/>
      </c>
      <c r="H43" s="14" t="str">
        <f>IF(N43&lt;&gt;"",H42,"")</f>
        <v/>
      </c>
      <c r="I43" s="516" t="str">
        <f>IF(O43&lt;&gt;"",I42,"")</f>
        <v/>
      </c>
      <c r="J43" s="520" t="str">
        <f>IF(E43&lt;&gt;"",J42,"")</f>
        <v/>
      </c>
      <c r="K43" s="303"/>
      <c r="L43" s="303"/>
      <c r="M43" s="303"/>
      <c r="N43" s="303"/>
      <c r="O43" s="304"/>
      <c r="P43" s="14" t="str">
        <f>IF(B42="","",IF(SUM(E43:I43)=0,"",(SUM(E43:I43)+SUM(K43:O43)-J43)))</f>
        <v/>
      </c>
      <c r="Q43" s="523"/>
      <c r="R43" s="523" t="str">
        <f>IF(P42="","",ABS(P43-Q42))</f>
        <v/>
      </c>
      <c r="S43" s="523" t="str">
        <f>IF(P42="","",RANK(R43,R42:R46,0))</f>
        <v/>
      </c>
      <c r="T43" s="523" t="str">
        <f>IF(P42="","",IF(S43=1,"",P43))</f>
        <v/>
      </c>
      <c r="U43" s="724"/>
      <c r="V43" s="292"/>
      <c r="W43" s="293"/>
      <c r="X43" s="314"/>
      <c r="Y43" s="178" t="str">
        <f>IF(V43="","",IF(V43=999,999,V43*60+W43+X43/100))</f>
        <v/>
      </c>
      <c r="Z43" s="609"/>
      <c r="AA43" s="612"/>
      <c r="AB43" s="615"/>
      <c r="AC43" s="618"/>
    </row>
    <row r="44" spans="1:29" x14ac:dyDescent="0.25">
      <c r="A44" s="627"/>
      <c r="B44" s="630"/>
      <c r="C44" s="585"/>
      <c r="D44" s="44" t="s">
        <v>8</v>
      </c>
      <c r="E44" s="514" t="str">
        <f>IF(K44&lt;&gt;"",E42,"")</f>
        <v/>
      </c>
      <c r="F44" s="14" t="str">
        <f>IF(L44&lt;&gt;"",F42,"")</f>
        <v/>
      </c>
      <c r="G44" s="14" t="str">
        <f>IF(M44&lt;&gt;"",G42,"")</f>
        <v/>
      </c>
      <c r="H44" s="14" t="str">
        <f>IF(N44&lt;&gt;"",H42,"")</f>
        <v/>
      </c>
      <c r="I44" s="516" t="str">
        <f>IF(O44&lt;&gt;"",I42,"")</f>
        <v/>
      </c>
      <c r="J44" s="520" t="str">
        <f>IF(E44&lt;&gt;"",J42,"")</f>
        <v/>
      </c>
      <c r="K44" s="303"/>
      <c r="L44" s="303"/>
      <c r="M44" s="303"/>
      <c r="N44" s="303"/>
      <c r="O44" s="304"/>
      <c r="P44" s="14" t="str">
        <f>IF(B42="","",IF(SUM(E44:I44)=0,"",(SUM(E44:I44)+SUM(K44:O44)-J44)))</f>
        <v/>
      </c>
      <c r="Q44" s="523"/>
      <c r="R44" s="523" t="str">
        <f>IF(P42="","",ABS(P44-Q42))</f>
        <v/>
      </c>
      <c r="S44" s="523" t="str">
        <f>IF(P42="","",RANK(R44,R42:R46,0))</f>
        <v/>
      </c>
      <c r="T44" s="523" t="str">
        <f>IF(P42="","",IF(S44=1,"",P44))</f>
        <v/>
      </c>
      <c r="U44" s="724"/>
      <c r="V44" s="179"/>
      <c r="W44" s="180"/>
      <c r="X44" s="181"/>
      <c r="Y44" s="182"/>
      <c r="Z44" s="609"/>
      <c r="AA44" s="612"/>
      <c r="AB44" s="615"/>
      <c r="AC44" s="618"/>
    </row>
    <row r="45" spans="1:29" x14ac:dyDescent="0.25">
      <c r="A45" s="627"/>
      <c r="B45" s="630"/>
      <c r="C45" s="585"/>
      <c r="D45" s="44" t="s">
        <v>5</v>
      </c>
      <c r="E45" s="514" t="str">
        <f>IF(K45&lt;&gt;"",E42,"")</f>
        <v/>
      </c>
      <c r="F45" s="14" t="str">
        <f>IF(L45&lt;&gt;"",F42,"")</f>
        <v/>
      </c>
      <c r="G45" s="14" t="str">
        <f>IF(M45&lt;&gt;"",G42,"")</f>
        <v/>
      </c>
      <c r="H45" s="14" t="str">
        <f>IF(N45&lt;&gt;"",H42,"")</f>
        <v/>
      </c>
      <c r="I45" s="516" t="str">
        <f>IF(O45&lt;&gt;"",I42,"")</f>
        <v/>
      </c>
      <c r="J45" s="520" t="str">
        <f>IF(E45&lt;&gt;"",J42,"")</f>
        <v/>
      </c>
      <c r="K45" s="303"/>
      <c r="L45" s="303"/>
      <c r="M45" s="303"/>
      <c r="N45" s="303"/>
      <c r="O45" s="304"/>
      <c r="P45" s="14" t="str">
        <f>IF(B42="","",IF(SUM(E45:I45)=0,"",(SUM(E45:I45)+SUM(K45:O45)-J45)))</f>
        <v/>
      </c>
      <c r="Q45" s="523"/>
      <c r="R45" s="523" t="str">
        <f>IF(P42="","",ABS(P45-Q42))</f>
        <v/>
      </c>
      <c r="S45" s="523" t="str">
        <f>IF(P42="","",RANK(R45,R42:R46,0))</f>
        <v/>
      </c>
      <c r="T45" s="523" t="str">
        <f>IF(P42="","",IF(S45=1,"",P45))</f>
        <v/>
      </c>
      <c r="U45" s="724"/>
      <c r="V45" s="179"/>
      <c r="W45" s="180"/>
      <c r="X45" s="181"/>
      <c r="Y45" s="182"/>
      <c r="Z45" s="609"/>
      <c r="AA45" s="612"/>
      <c r="AB45" s="615"/>
      <c r="AC45" s="618"/>
    </row>
    <row r="46" spans="1:29" ht="15.75" thickBot="1" x14ac:dyDescent="0.3">
      <c r="A46" s="628"/>
      <c r="B46" s="631"/>
      <c r="C46" s="586"/>
      <c r="D46" s="45" t="s">
        <v>6</v>
      </c>
      <c r="E46" s="515" t="str">
        <f>IF(K46&lt;&gt;"",E42,"")</f>
        <v/>
      </c>
      <c r="F46" s="162" t="str">
        <f>IF(L46&lt;&gt;"",F42,"")</f>
        <v/>
      </c>
      <c r="G46" s="162" t="str">
        <f>IF(M46&lt;&gt;"",G42,"")</f>
        <v/>
      </c>
      <c r="H46" s="162" t="str">
        <f>IF(N46&lt;&gt;"",H42,"")</f>
        <v/>
      </c>
      <c r="I46" s="517" t="str">
        <f>IF(O46&lt;&gt;"",I42,"")</f>
        <v/>
      </c>
      <c r="J46" s="521" t="str">
        <f>IF(E46&lt;&gt;"",J42,"")</f>
        <v/>
      </c>
      <c r="K46" s="305"/>
      <c r="L46" s="305"/>
      <c r="M46" s="305"/>
      <c r="N46" s="305"/>
      <c r="O46" s="306"/>
      <c r="P46" s="162" t="str">
        <f>IF(B42="","",IF(SUM(E46:I46)=0,"",(SUM(E46:I46)+SUM(K46:O46)-J46)))</f>
        <v/>
      </c>
      <c r="Q46" s="524"/>
      <c r="R46" s="524"/>
      <c r="S46" s="524"/>
      <c r="T46" s="524"/>
      <c r="U46" s="725"/>
      <c r="V46" s="183"/>
      <c r="W46" s="184"/>
      <c r="X46" s="185"/>
      <c r="Y46" s="186"/>
      <c r="Z46" s="610"/>
      <c r="AA46" s="613"/>
      <c r="AB46" s="616"/>
      <c r="AC46" s="619"/>
    </row>
    <row r="47" spans="1:29" x14ac:dyDescent="0.25">
      <c r="A47" s="620" t="str">
        <f>IF('Names And Totals'!A13="","",'Names And Totals'!A13)</f>
        <v/>
      </c>
      <c r="B47" s="623" t="str">
        <f>IF('Names And Totals'!B13="","",'Names And Totals'!B13)</f>
        <v/>
      </c>
      <c r="C47" s="699" t="str">
        <f>IF(AB47="","",IF(AB47="DQ","DQ",RANK(AB47,$AB$7:$AB$502,0)+SUMPRODUCT(--(AB47=$AB$7:$AB$502),--(Z47&gt;$Z$7:$Z$502))))</f>
        <v/>
      </c>
      <c r="D47" s="86" t="s">
        <v>7</v>
      </c>
      <c r="E47" s="315"/>
      <c r="F47" s="307"/>
      <c r="G47" s="307"/>
      <c r="H47" s="307"/>
      <c r="I47" s="461"/>
      <c r="J47" s="430"/>
      <c r="K47" s="307"/>
      <c r="L47" s="307"/>
      <c r="M47" s="307"/>
      <c r="N47" s="307"/>
      <c r="O47" s="308"/>
      <c r="P47" s="10" t="str">
        <f>IF(B47="","",IF(SUM(E47:I47)=0,"",(SUM(E47:I47)+SUM(K47:O47)-J47)))</f>
        <v/>
      </c>
      <c r="Q47" s="285" t="str">
        <f>IF(P47="","",AVERAGE(P47:P50))</f>
        <v/>
      </c>
      <c r="R47" s="285" t="str">
        <f>IF(P47="","",ABS(P47-Q47))</f>
        <v/>
      </c>
      <c r="S47" s="285" t="str">
        <f>IF(P47="","",RANK(R47,R47:R51,0))</f>
        <v/>
      </c>
      <c r="T47" s="285" t="str">
        <f>IF(P47="","",IF(S47=1,"",P47))</f>
        <v/>
      </c>
      <c r="U47" s="710" t="str">
        <f>IF(P47="","",IF(AVERAGE(P47:P51)&lt;0,0,IF(P48="",P47,IF(P49="",AVERAGE(P47:P48),IF(P50="",AVERAGE(P47:P49),IF(P51="",AVERAGE(T47:T50),TRIMMEAN(P47:P51,0.4)))))))</f>
        <v/>
      </c>
      <c r="V47" s="315"/>
      <c r="W47" s="316"/>
      <c r="X47" s="317"/>
      <c r="Y47" s="187" t="str">
        <f>IF(V47="","",IF(V47=999,999,V47*60+W47+X47/100))</f>
        <v/>
      </c>
      <c r="Z47" s="599" t="str">
        <f>IF(B47="","",IF(Y48="",Y47,AVERAGE(Y47:Y48)))</f>
        <v/>
      </c>
      <c r="AA47" s="726" t="str">
        <f>IF(B47="","",IF(Z47="","",IF(($AC$1-Z47)&gt;75,5,IF(($AC$1-Z47)&gt;60,4,IF(($AC$1-Z47)&gt;45,3,IF(($AC$1-Z47)&gt;30,2,IF(($AC$1-Z47)&gt;15,1,IF(($AC$1-Z47)&lt;=15,0))))))))</f>
        <v/>
      </c>
      <c r="AB47" s="600" t="str">
        <f>IF(AC47="DQ","DQ",IF(U47="","",U47+AA47))</f>
        <v/>
      </c>
      <c r="AC47" s="728"/>
    </row>
    <row r="48" spans="1:29" x14ac:dyDescent="0.25">
      <c r="A48" s="621"/>
      <c r="B48" s="624"/>
      <c r="C48" s="641"/>
      <c r="D48" s="42" t="s">
        <v>4</v>
      </c>
      <c r="E48" s="134" t="str">
        <f>IF(K48&lt;&gt;"",E47,"")</f>
        <v/>
      </c>
      <c r="F48" s="10" t="str">
        <f>IF(L48&lt;&gt;"",F47,"")</f>
        <v/>
      </c>
      <c r="G48" s="10" t="str">
        <f>IF(M48&lt;&gt;"",G47,"")</f>
        <v/>
      </c>
      <c r="H48" s="10" t="str">
        <f>IF(N48&lt;&gt;"",H47,"")</f>
        <v/>
      </c>
      <c r="I48" s="136" t="str">
        <f>IF(O48&lt;&gt;"",I47,"")</f>
        <v/>
      </c>
      <c r="J48" s="419" t="str">
        <f>IF(E48&lt;&gt;"",J47,"")</f>
        <v/>
      </c>
      <c r="K48" s="297"/>
      <c r="L48" s="297"/>
      <c r="M48" s="297"/>
      <c r="N48" s="297"/>
      <c r="O48" s="298"/>
      <c r="P48" s="10" t="str">
        <f>IF(B47="","",IF(SUM(E48:I48)=0,"",(SUM(E48:I48)+SUM(K48:O48)-J48)))</f>
        <v/>
      </c>
      <c r="Q48" s="285"/>
      <c r="R48" s="285" t="str">
        <f>IF(P47="","",ABS(P48-Q47))</f>
        <v/>
      </c>
      <c r="S48" s="285" t="str">
        <f>IF(P47="","",RANK(R48,R47:R51,0))</f>
        <v/>
      </c>
      <c r="T48" s="285" t="str">
        <f>IF(P47="","",IF(S48=1,"",P48))</f>
        <v/>
      </c>
      <c r="U48" s="645"/>
      <c r="V48" s="289"/>
      <c r="W48" s="290"/>
      <c r="X48" s="310"/>
      <c r="Y48" s="168" t="str">
        <f>IF(V48="","",IF(V48=999,999,V48*60+W48+X48/100))</f>
        <v/>
      </c>
      <c r="Z48" s="600"/>
      <c r="AA48" s="711"/>
      <c r="AB48" s="600"/>
      <c r="AC48" s="702"/>
    </row>
    <row r="49" spans="1:29" x14ac:dyDescent="0.25">
      <c r="A49" s="621"/>
      <c r="B49" s="624"/>
      <c r="C49" s="641"/>
      <c r="D49" s="42" t="s">
        <v>8</v>
      </c>
      <c r="E49" s="134" t="str">
        <f>IF(K49&lt;&gt;"",E47,"")</f>
        <v/>
      </c>
      <c r="F49" s="10" t="str">
        <f>IF(L49&lt;&gt;"",F47,"")</f>
        <v/>
      </c>
      <c r="G49" s="10" t="str">
        <f>IF(M49&lt;&gt;"",G47,"")</f>
        <v/>
      </c>
      <c r="H49" s="10" t="str">
        <f>IF(N49&lt;&gt;"",H47,"")</f>
        <v/>
      </c>
      <c r="I49" s="136" t="str">
        <f>IF(O49&lt;&gt;"",I47,"")</f>
        <v/>
      </c>
      <c r="J49" s="419" t="str">
        <f>IF(E49&lt;&gt;"",J47,"")</f>
        <v/>
      </c>
      <c r="K49" s="297"/>
      <c r="L49" s="297"/>
      <c r="M49" s="297"/>
      <c r="N49" s="297"/>
      <c r="O49" s="298"/>
      <c r="P49" s="10" t="str">
        <f>IF(B47="","",IF(SUM(E49:I49)=0,"",(SUM(E49:I49)+SUM(K49:O49)-J49)))</f>
        <v/>
      </c>
      <c r="Q49" s="285"/>
      <c r="R49" s="285" t="str">
        <f>IF(P47="","",ABS(P49-Q47))</f>
        <v/>
      </c>
      <c r="S49" s="285" t="str">
        <f>IF(P47="","",RANK(R49,R47:R51,0))</f>
        <v/>
      </c>
      <c r="T49" s="285" t="str">
        <f>IF(P47="","",IF(S49=1,"",P49))</f>
        <v/>
      </c>
      <c r="U49" s="645"/>
      <c r="V49" s="169"/>
      <c r="W49" s="170"/>
      <c r="X49" s="171"/>
      <c r="Y49" s="172"/>
      <c r="Z49" s="600"/>
      <c r="AA49" s="711"/>
      <c r="AB49" s="600"/>
      <c r="AC49" s="702"/>
    </row>
    <row r="50" spans="1:29" x14ac:dyDescent="0.25">
      <c r="A50" s="621"/>
      <c r="B50" s="624"/>
      <c r="C50" s="641"/>
      <c r="D50" s="42" t="s">
        <v>5</v>
      </c>
      <c r="E50" s="134" t="str">
        <f>IF(K50&lt;&gt;"",E47,"")</f>
        <v/>
      </c>
      <c r="F50" s="10" t="str">
        <f>IF(L50&lt;&gt;"",F47,"")</f>
        <v/>
      </c>
      <c r="G50" s="10" t="str">
        <f>IF(M50&lt;&gt;"",G47,"")</f>
        <v/>
      </c>
      <c r="H50" s="10" t="str">
        <f>IF(N50&lt;&gt;"",H47,"")</f>
        <v/>
      </c>
      <c r="I50" s="136" t="str">
        <f>IF(O50&lt;&gt;"",I47,"")</f>
        <v/>
      </c>
      <c r="J50" s="419" t="str">
        <f>IF(E50&lt;&gt;"",J47,"")</f>
        <v/>
      </c>
      <c r="K50" s="297"/>
      <c r="L50" s="297"/>
      <c r="M50" s="297"/>
      <c r="N50" s="297"/>
      <c r="O50" s="298"/>
      <c r="P50" s="10" t="str">
        <f>IF(B47="","",IF(SUM(E50:I50)=0,"",(SUM(E50:I50)+SUM(K50:O50)-J50)))</f>
        <v/>
      </c>
      <c r="Q50" s="285"/>
      <c r="R50" s="285" t="str">
        <f>IF(P47="","",ABS(P50-Q47))</f>
        <v/>
      </c>
      <c r="S50" s="285" t="str">
        <f>IF(P47="","",RANK(R50,R47:R51,0))</f>
        <v/>
      </c>
      <c r="T50" s="285" t="str">
        <f>IF(P47="","",IF(S50=1,"",P50))</f>
        <v/>
      </c>
      <c r="U50" s="645"/>
      <c r="V50" s="169"/>
      <c r="W50" s="170"/>
      <c r="X50" s="171"/>
      <c r="Y50" s="172"/>
      <c r="Z50" s="600"/>
      <c r="AA50" s="711"/>
      <c r="AB50" s="600"/>
      <c r="AC50" s="702"/>
    </row>
    <row r="51" spans="1:29" ht="15.75" thickBot="1" x14ac:dyDescent="0.3">
      <c r="A51" s="644"/>
      <c r="B51" s="643"/>
      <c r="C51" s="642"/>
      <c r="D51" s="85" t="s">
        <v>6</v>
      </c>
      <c r="E51" s="135" t="str">
        <f>IF(K51&lt;&gt;"",E47,"")</f>
        <v/>
      </c>
      <c r="F51" s="155" t="str">
        <f>IF(L51&lt;&gt;"",F47,"")</f>
        <v/>
      </c>
      <c r="G51" s="155" t="str">
        <f>IF(M51&lt;&gt;"",G47,"")</f>
        <v/>
      </c>
      <c r="H51" s="155" t="str">
        <f>IF(N51&lt;&gt;"",H47,"")</f>
        <v/>
      </c>
      <c r="I51" s="137" t="str">
        <f>IF(O51&lt;&gt;"",I47,"")</f>
        <v/>
      </c>
      <c r="J51" s="420" t="str">
        <f>IF(E51&lt;&gt;"",J47,"")</f>
        <v/>
      </c>
      <c r="K51" s="299"/>
      <c r="L51" s="299"/>
      <c r="M51" s="299"/>
      <c r="N51" s="299"/>
      <c r="O51" s="300"/>
      <c r="P51" s="155" t="str">
        <f>IF(B47="","",IF(SUM(E51:I51)=0,"",(SUM(E51:I51)+SUM(K51:O51)-J51)))</f>
        <v/>
      </c>
      <c r="Q51" s="286"/>
      <c r="R51" s="286"/>
      <c r="S51" s="286"/>
      <c r="T51" s="286"/>
      <c r="U51" s="646"/>
      <c r="V51" s="173"/>
      <c r="W51" s="174"/>
      <c r="X51" s="175"/>
      <c r="Y51" s="176"/>
      <c r="Z51" s="601"/>
      <c r="AA51" s="712"/>
      <c r="AB51" s="601"/>
      <c r="AC51" s="703"/>
    </row>
    <row r="52" spans="1:29" x14ac:dyDescent="0.25">
      <c r="A52" s="626" t="str">
        <f>IF('Names And Totals'!A14="","",'Names And Totals'!A14)</f>
        <v/>
      </c>
      <c r="B52" s="629" t="str">
        <f>IF('Names And Totals'!B14="","",'Names And Totals'!B14)</f>
        <v/>
      </c>
      <c r="C52" s="584" t="str">
        <f>IF(AB52="","",IF(AB52="DQ","DQ",RANK(AB52,$AB$7:$AB$502,0)+SUMPRODUCT(--(AB52=$AB$7:$AB$502),--(Z52&gt;$Z$7:$Z$502))))</f>
        <v/>
      </c>
      <c r="D52" s="43" t="s">
        <v>7</v>
      </c>
      <c r="E52" s="311"/>
      <c r="F52" s="301"/>
      <c r="G52" s="301"/>
      <c r="H52" s="301"/>
      <c r="I52" s="525"/>
      <c r="J52" s="518"/>
      <c r="K52" s="301"/>
      <c r="L52" s="301"/>
      <c r="M52" s="301"/>
      <c r="N52" s="301"/>
      <c r="O52" s="302"/>
      <c r="P52" s="160" t="str">
        <f>IF(B52="","",IF(SUM(E52:I52)=0,"",(SUM(E52:I52)+SUM(K52:O52)-J52)))</f>
        <v/>
      </c>
      <c r="Q52" s="522" t="str">
        <f>IF(P52="","",AVERAGE(P52:P55))</f>
        <v/>
      </c>
      <c r="R52" s="522" t="str">
        <f>IF(P52="","",ABS(P52-Q52))</f>
        <v/>
      </c>
      <c r="S52" s="522" t="str">
        <f>IF(P52="","",RANK(R52,R52:R56,0))</f>
        <v/>
      </c>
      <c r="T52" s="522" t="str">
        <f>IF(P52="","",IF(S52=1,"",P52))</f>
        <v/>
      </c>
      <c r="U52" s="723" t="str">
        <f>IF(P52="","",IF(AVERAGE(P52:P56)&lt;0,0,IF(P53="",P52,IF(P54="",AVERAGE(P52:P53),IF(P55="",AVERAGE(P52:P54),IF(P56="",AVERAGE(T52:T55),TRIMMEAN(P52:P56,0.4)))))))</f>
        <v/>
      </c>
      <c r="V52" s="311"/>
      <c r="W52" s="312"/>
      <c r="X52" s="313"/>
      <c r="Y52" s="177" t="str">
        <f>IF(V52="","",IF(V52=999,999,V52*60+W52+X52/100))</f>
        <v/>
      </c>
      <c r="Z52" s="608" t="str">
        <f>IF(B52="","",IF(Y53="",Y52,AVERAGE(Y52:Y53)))</f>
        <v/>
      </c>
      <c r="AA52" s="611" t="str">
        <f>IF(B52="","",IF(Z52="","",IF(($AC$1-Z52)&gt;75,5,IF(($AC$1-Z52)&gt;60,4,IF(($AC$1-Z52)&gt;45,3,IF(($AC$1-Z52)&gt;30,2,IF(($AC$1-Z52)&gt;15,1,IF(($AC$1-Z52)&lt;=15,0))))))))</f>
        <v/>
      </c>
      <c r="AB52" s="614" t="str">
        <f>IF(AC52="DQ","DQ",IF(U52="","",U52+AA52))</f>
        <v/>
      </c>
      <c r="AC52" s="617"/>
    </row>
    <row r="53" spans="1:29" x14ac:dyDescent="0.25">
      <c r="A53" s="627"/>
      <c r="B53" s="630"/>
      <c r="C53" s="585"/>
      <c r="D53" s="44" t="s">
        <v>4</v>
      </c>
      <c r="E53" s="514" t="str">
        <f>IF(K53&lt;&gt;"",E52,"")</f>
        <v/>
      </c>
      <c r="F53" s="14" t="str">
        <f>IF(L53&lt;&gt;"",F52,"")</f>
        <v/>
      </c>
      <c r="G53" s="14" t="str">
        <f>IF(M53&lt;&gt;"",G52,"")</f>
        <v/>
      </c>
      <c r="H53" s="14" t="str">
        <f>IF(N53&lt;&gt;"",H52,"")</f>
        <v/>
      </c>
      <c r="I53" s="516" t="str">
        <f>IF(O53&lt;&gt;"",I52,"")</f>
        <v/>
      </c>
      <c r="J53" s="520" t="str">
        <f>IF(E53&lt;&gt;"",J52,"")</f>
        <v/>
      </c>
      <c r="K53" s="303"/>
      <c r="L53" s="303"/>
      <c r="M53" s="303"/>
      <c r="N53" s="303"/>
      <c r="O53" s="304"/>
      <c r="P53" s="14" t="str">
        <f>IF(B52="","",IF(SUM(E53:I53)=0,"",(SUM(E53:I53)+SUM(K53:O53)-J53)))</f>
        <v/>
      </c>
      <c r="Q53" s="523"/>
      <c r="R53" s="523" t="str">
        <f>IF(P52="","",ABS(P53-Q52))</f>
        <v/>
      </c>
      <c r="S53" s="523" t="str">
        <f>IF(P52="","",RANK(R53,R52:R56,0))</f>
        <v/>
      </c>
      <c r="T53" s="523" t="str">
        <f>IF(P52="","",IF(S53=1,"",P53))</f>
        <v/>
      </c>
      <c r="U53" s="724"/>
      <c r="V53" s="292"/>
      <c r="W53" s="293"/>
      <c r="X53" s="314"/>
      <c r="Y53" s="178" t="str">
        <f>IF(V53="","",IF(V53=999,999,V53*60+W53+X53/100))</f>
        <v/>
      </c>
      <c r="Z53" s="609"/>
      <c r="AA53" s="612"/>
      <c r="AB53" s="615"/>
      <c r="AC53" s="618"/>
    </row>
    <row r="54" spans="1:29" x14ac:dyDescent="0.25">
      <c r="A54" s="627"/>
      <c r="B54" s="630"/>
      <c r="C54" s="585"/>
      <c r="D54" s="44" t="s">
        <v>8</v>
      </c>
      <c r="E54" s="514" t="str">
        <f>IF(K54&lt;&gt;"",E52,"")</f>
        <v/>
      </c>
      <c r="F54" s="14" t="str">
        <f>IF(L54&lt;&gt;"",F52,"")</f>
        <v/>
      </c>
      <c r="G54" s="14" t="str">
        <f>IF(M54&lt;&gt;"",G52,"")</f>
        <v/>
      </c>
      <c r="H54" s="14" t="str">
        <f>IF(N54&lt;&gt;"",H52,"")</f>
        <v/>
      </c>
      <c r="I54" s="516" t="str">
        <f>IF(O54&lt;&gt;"",I52,"")</f>
        <v/>
      </c>
      <c r="J54" s="520" t="str">
        <f>IF(E54&lt;&gt;"",J52,"")</f>
        <v/>
      </c>
      <c r="K54" s="303"/>
      <c r="L54" s="303"/>
      <c r="M54" s="303"/>
      <c r="N54" s="303"/>
      <c r="O54" s="304"/>
      <c r="P54" s="14" t="str">
        <f>IF(B52="","",IF(SUM(E54:I54)=0,"",(SUM(E54:I54)+SUM(K54:O54)-J54)))</f>
        <v/>
      </c>
      <c r="Q54" s="523"/>
      <c r="R54" s="523" t="str">
        <f>IF(P52="","",ABS(P54-Q52))</f>
        <v/>
      </c>
      <c r="S54" s="523" t="str">
        <f>IF(P52="","",RANK(R54,R52:R56,0))</f>
        <v/>
      </c>
      <c r="T54" s="523" t="str">
        <f>IF(P52="","",IF(S54=1,"",P54))</f>
        <v/>
      </c>
      <c r="U54" s="724"/>
      <c r="V54" s="179"/>
      <c r="W54" s="180"/>
      <c r="X54" s="181"/>
      <c r="Y54" s="182"/>
      <c r="Z54" s="609"/>
      <c r="AA54" s="612"/>
      <c r="AB54" s="615"/>
      <c r="AC54" s="618"/>
    </row>
    <row r="55" spans="1:29" x14ac:dyDescent="0.25">
      <c r="A55" s="627"/>
      <c r="B55" s="630"/>
      <c r="C55" s="585"/>
      <c r="D55" s="44" t="s">
        <v>5</v>
      </c>
      <c r="E55" s="514" t="str">
        <f>IF(K55&lt;&gt;"",E52,"")</f>
        <v/>
      </c>
      <c r="F55" s="14" t="str">
        <f>IF(L55&lt;&gt;"",F52,"")</f>
        <v/>
      </c>
      <c r="G55" s="14" t="str">
        <f>IF(M55&lt;&gt;"",G52,"")</f>
        <v/>
      </c>
      <c r="H55" s="14" t="str">
        <f>IF(N55&lt;&gt;"",H52,"")</f>
        <v/>
      </c>
      <c r="I55" s="516" t="str">
        <f>IF(O55&lt;&gt;"",I52,"")</f>
        <v/>
      </c>
      <c r="J55" s="520" t="str">
        <f>IF(E55&lt;&gt;"",J52,"")</f>
        <v/>
      </c>
      <c r="K55" s="303"/>
      <c r="L55" s="303"/>
      <c r="M55" s="303"/>
      <c r="N55" s="303"/>
      <c r="O55" s="304"/>
      <c r="P55" s="14" t="str">
        <f>IF(B52="","",IF(SUM(E55:I55)=0,"",(SUM(E55:I55)+SUM(K55:O55)-J55)))</f>
        <v/>
      </c>
      <c r="Q55" s="523"/>
      <c r="R55" s="523" t="str">
        <f>IF(P52="","",ABS(P55-Q52))</f>
        <v/>
      </c>
      <c r="S55" s="523" t="str">
        <f>IF(P52="","",RANK(R55,R52:R56,0))</f>
        <v/>
      </c>
      <c r="T55" s="523" t="str">
        <f>IF(P52="","",IF(S55=1,"",P55))</f>
        <v/>
      </c>
      <c r="U55" s="724"/>
      <c r="V55" s="179"/>
      <c r="W55" s="180"/>
      <c r="X55" s="181"/>
      <c r="Y55" s="182"/>
      <c r="Z55" s="609"/>
      <c r="AA55" s="612"/>
      <c r="AB55" s="615"/>
      <c r="AC55" s="618"/>
    </row>
    <row r="56" spans="1:29" ht="15.75" thickBot="1" x14ac:dyDescent="0.3">
      <c r="A56" s="628"/>
      <c r="B56" s="631"/>
      <c r="C56" s="586"/>
      <c r="D56" s="45" t="s">
        <v>6</v>
      </c>
      <c r="E56" s="515" t="str">
        <f>IF(K56&lt;&gt;"",E52,"")</f>
        <v/>
      </c>
      <c r="F56" s="162" t="str">
        <f>IF(L56&lt;&gt;"",F52,"")</f>
        <v/>
      </c>
      <c r="G56" s="162" t="str">
        <f>IF(M56&lt;&gt;"",G52,"")</f>
        <v/>
      </c>
      <c r="H56" s="162" t="str">
        <f>IF(N56&lt;&gt;"",H52,"")</f>
        <v/>
      </c>
      <c r="I56" s="517" t="str">
        <f>IF(O56&lt;&gt;"",I52,"")</f>
        <v/>
      </c>
      <c r="J56" s="521" t="str">
        <f>IF(E56&lt;&gt;"",J52,"")</f>
        <v/>
      </c>
      <c r="K56" s="305"/>
      <c r="L56" s="305"/>
      <c r="M56" s="305"/>
      <c r="N56" s="305"/>
      <c r="O56" s="306"/>
      <c r="P56" s="162" t="str">
        <f>IF(B52="","",IF(SUM(E56:I56)=0,"",(SUM(E56:I56)+SUM(K56:O56)-J56)))</f>
        <v/>
      </c>
      <c r="Q56" s="524"/>
      <c r="R56" s="524"/>
      <c r="S56" s="524"/>
      <c r="T56" s="524"/>
      <c r="U56" s="725"/>
      <c r="V56" s="183"/>
      <c r="W56" s="184"/>
      <c r="X56" s="185"/>
      <c r="Y56" s="186"/>
      <c r="Z56" s="610"/>
      <c r="AA56" s="613"/>
      <c r="AB56" s="616"/>
      <c r="AC56" s="619"/>
    </row>
    <row r="57" spans="1:29" x14ac:dyDescent="0.25">
      <c r="A57" s="716" t="str">
        <f>IF('Names And Totals'!A15="","",'Names And Totals'!A15)</f>
        <v/>
      </c>
      <c r="B57" s="632" t="str">
        <f>IF('Names And Totals'!B15="","",'Names And Totals'!B15)</f>
        <v/>
      </c>
      <c r="C57" s="699" t="str">
        <f>IF(AB57="","",IF(AB57="DQ","DQ",RANK(AB57,$AB$7:$AB$502,0)+SUMPRODUCT(--(AB57=$AB$7:$AB$502),--(Z57&gt;$Z$7:$Z$502))))</f>
        <v/>
      </c>
      <c r="D57" s="88" t="s">
        <v>7</v>
      </c>
      <c r="E57" s="315"/>
      <c r="F57" s="307"/>
      <c r="G57" s="307"/>
      <c r="H57" s="307"/>
      <c r="I57" s="461"/>
      <c r="J57" s="430"/>
      <c r="K57" s="307"/>
      <c r="L57" s="307"/>
      <c r="M57" s="307"/>
      <c r="N57" s="307"/>
      <c r="O57" s="308"/>
      <c r="P57" s="10" t="str">
        <f>IF(B57="","",IF(SUM(E57:I57)=0,"",(SUM(E57:I57)+SUM(K57:O57)-J57)))</f>
        <v/>
      </c>
      <c r="Q57" s="285" t="str">
        <f>IF(P57="","",AVERAGE(P57:P60))</f>
        <v/>
      </c>
      <c r="R57" s="285" t="str">
        <f>IF(P57="","",ABS(P57-Q57))</f>
        <v/>
      </c>
      <c r="S57" s="285" t="str">
        <f>IF(P57="","",RANK(R57,R57:R61,0))</f>
        <v/>
      </c>
      <c r="T57" s="285" t="str">
        <f>IF(P57="","",IF(S57=1,"",P57))</f>
        <v/>
      </c>
      <c r="U57" s="710" t="str">
        <f>IF(P57="","",IF(AVERAGE(P57:P61)&lt;0,0,IF(P58="",P57,IF(P59="",AVERAGE(P57:P58),IF(P60="",AVERAGE(P57:P59),IF(P61="",AVERAGE(T57:T60),TRIMMEAN(P57:P61,0.4)))))))</f>
        <v/>
      </c>
      <c r="V57" s="318"/>
      <c r="W57" s="319"/>
      <c r="X57" s="320"/>
      <c r="Y57" s="188" t="str">
        <f>IF(V57="","",IF(V57=999,999,V57*60+W57+X57/100))</f>
        <v/>
      </c>
      <c r="Z57" s="593" t="str">
        <f>IF(B57="","",IF(Y58="",Y57,AVERAGE(Y57:Y58)))</f>
        <v/>
      </c>
      <c r="AA57" s="596" t="str">
        <f>IF(B57="","",IF(Z57="","",IF(($AC$1-Z57)&gt;75,5,IF(($AC$1-Z57)&gt;60,4,IF(($AC$1-Z57)&gt;45,3,IF(($AC$1-Z57)&gt;30,2,IF(($AC$1-Z57)&gt;15,1,IF(($AC$1-Z57)&lt;=15,0))))))))</f>
        <v/>
      </c>
      <c r="AB57" s="600" t="str">
        <f>IF(AC57="DQ","DQ",IF(U57="","",U57+AA57))</f>
        <v/>
      </c>
      <c r="AC57" s="602"/>
    </row>
    <row r="58" spans="1:29" x14ac:dyDescent="0.25">
      <c r="A58" s="717"/>
      <c r="B58" s="633"/>
      <c r="C58" s="641"/>
      <c r="D58" s="47" t="s">
        <v>4</v>
      </c>
      <c r="E58" s="134" t="str">
        <f>IF(K58&lt;&gt;"",E57,"")</f>
        <v/>
      </c>
      <c r="F58" s="10" t="str">
        <f>IF(L58&lt;&gt;"",F57,"")</f>
        <v/>
      </c>
      <c r="G58" s="10" t="str">
        <f>IF(M58&lt;&gt;"",G57,"")</f>
        <v/>
      </c>
      <c r="H58" s="10" t="str">
        <f>IF(N58&lt;&gt;"",H57,"")</f>
        <v/>
      </c>
      <c r="I58" s="136" t="str">
        <f>IF(O58&lt;&gt;"",I57,"")</f>
        <v/>
      </c>
      <c r="J58" s="419" t="str">
        <f>IF(E58&lt;&gt;"",J57,"")</f>
        <v/>
      </c>
      <c r="K58" s="297"/>
      <c r="L58" s="297"/>
      <c r="M58" s="297"/>
      <c r="N58" s="297"/>
      <c r="O58" s="298"/>
      <c r="P58" s="10" t="str">
        <f>IF(B57="","",IF(SUM(E58:I58)=0,"",(SUM(E58:I58)+SUM(K58:O58)-J58)))</f>
        <v/>
      </c>
      <c r="Q58" s="285"/>
      <c r="R58" s="285" t="str">
        <f>IF(P57="","",ABS(P58-Q57))</f>
        <v/>
      </c>
      <c r="S58" s="285" t="str">
        <f>IF(P57="","",RANK(R58,R57:R61,0))</f>
        <v/>
      </c>
      <c r="T58" s="285" t="str">
        <f>IF(P57="","",IF(S58=1,"",P58))</f>
        <v/>
      </c>
      <c r="U58" s="645"/>
      <c r="V58" s="321"/>
      <c r="W58" s="322"/>
      <c r="X58" s="323"/>
      <c r="Y58" s="178" t="str">
        <f>IF(V58="","",IF(V58=999,999,V58*60+W58+X58/100))</f>
        <v/>
      </c>
      <c r="Z58" s="594"/>
      <c r="AA58" s="597"/>
      <c r="AB58" s="600"/>
      <c r="AC58" s="603"/>
    </row>
    <row r="59" spans="1:29" x14ac:dyDescent="0.25">
      <c r="A59" s="717"/>
      <c r="B59" s="633"/>
      <c r="C59" s="641"/>
      <c r="D59" s="47" t="s">
        <v>8</v>
      </c>
      <c r="E59" s="134" t="str">
        <f>IF(K59&lt;&gt;"",E57,"")</f>
        <v/>
      </c>
      <c r="F59" s="10" t="str">
        <f>IF(L59&lt;&gt;"",F57,"")</f>
        <v/>
      </c>
      <c r="G59" s="10" t="str">
        <f>IF(M59&lt;&gt;"",G57,"")</f>
        <v/>
      </c>
      <c r="H59" s="10" t="str">
        <f>IF(N59&lt;&gt;"",H57,"")</f>
        <v/>
      </c>
      <c r="I59" s="136" t="str">
        <f>IF(O59&lt;&gt;"",I57,"")</f>
        <v/>
      </c>
      <c r="J59" s="419" t="str">
        <f>IF(E59&lt;&gt;"",J57,"")</f>
        <v/>
      </c>
      <c r="K59" s="297"/>
      <c r="L59" s="297"/>
      <c r="M59" s="297"/>
      <c r="N59" s="297"/>
      <c r="O59" s="298"/>
      <c r="P59" s="10" t="str">
        <f>IF(B57="","",IF(SUM(E59:I59)=0,"",(SUM(E59:I59)+SUM(K59:O59)-J59)))</f>
        <v/>
      </c>
      <c r="Q59" s="285"/>
      <c r="R59" s="285" t="str">
        <f>IF(P57="","",ABS(P59-Q57))</f>
        <v/>
      </c>
      <c r="S59" s="285" t="str">
        <f>IF(P57="","",RANK(R59,R57:R61,0))</f>
        <v/>
      </c>
      <c r="T59" s="285" t="str">
        <f>IF(P57="","",IF(S59=1,"",P59))</f>
        <v/>
      </c>
      <c r="U59" s="645"/>
      <c r="V59" s="189"/>
      <c r="W59" s="190"/>
      <c r="X59" s="191"/>
      <c r="Y59" s="192"/>
      <c r="Z59" s="594"/>
      <c r="AA59" s="597"/>
      <c r="AB59" s="600"/>
      <c r="AC59" s="603"/>
    </row>
    <row r="60" spans="1:29" x14ac:dyDescent="0.25">
      <c r="A60" s="717"/>
      <c r="B60" s="633"/>
      <c r="C60" s="641"/>
      <c r="D60" s="47" t="s">
        <v>5</v>
      </c>
      <c r="E60" s="134" t="str">
        <f>IF(K60&lt;&gt;"",E57,"")</f>
        <v/>
      </c>
      <c r="F60" s="10" t="str">
        <f>IF(L60&lt;&gt;"",F57,"")</f>
        <v/>
      </c>
      <c r="G60" s="10" t="str">
        <f>IF(M60&lt;&gt;"",G57,"")</f>
        <v/>
      </c>
      <c r="H60" s="10" t="str">
        <f>IF(N60&lt;&gt;"",H57,"")</f>
        <v/>
      </c>
      <c r="I60" s="136" t="str">
        <f>IF(O60&lt;&gt;"",I57,"")</f>
        <v/>
      </c>
      <c r="J60" s="419" t="str">
        <f>IF(E60&lt;&gt;"",J57,"")</f>
        <v/>
      </c>
      <c r="K60" s="297"/>
      <c r="L60" s="297"/>
      <c r="M60" s="297"/>
      <c r="N60" s="297"/>
      <c r="O60" s="298"/>
      <c r="P60" s="10" t="str">
        <f>IF(B57="","",IF(SUM(E60:I60)=0,"",(SUM(E60:I60)+SUM(K60:O60)-J60)))</f>
        <v/>
      </c>
      <c r="Q60" s="285"/>
      <c r="R60" s="285" t="str">
        <f>IF(P57="","",ABS(P60-Q57))</f>
        <v/>
      </c>
      <c r="S60" s="285" t="str">
        <f>IF(P57="","",RANK(R60,R57:R61,0))</f>
        <v/>
      </c>
      <c r="T60" s="285" t="str">
        <f>IF(P57="","",IF(S60=1,"",P60))</f>
        <v/>
      </c>
      <c r="U60" s="645"/>
      <c r="V60" s="189"/>
      <c r="W60" s="190"/>
      <c r="X60" s="191"/>
      <c r="Y60" s="192"/>
      <c r="Z60" s="594"/>
      <c r="AA60" s="597"/>
      <c r="AB60" s="600"/>
      <c r="AC60" s="603"/>
    </row>
    <row r="61" spans="1:29" ht="15.75" thickBot="1" x14ac:dyDescent="0.3">
      <c r="A61" s="718"/>
      <c r="B61" s="719"/>
      <c r="C61" s="642"/>
      <c r="D61" s="87" t="s">
        <v>6</v>
      </c>
      <c r="E61" s="135" t="str">
        <f>IF(K61&lt;&gt;"",E57,"")</f>
        <v/>
      </c>
      <c r="F61" s="155" t="str">
        <f>IF(L61&lt;&gt;"",F57,"")</f>
        <v/>
      </c>
      <c r="G61" s="155" t="str">
        <f>IF(M61&lt;&gt;"",G57,"")</f>
        <v/>
      </c>
      <c r="H61" s="155" t="str">
        <f>IF(N61&lt;&gt;"",H57,"")</f>
        <v/>
      </c>
      <c r="I61" s="137" t="str">
        <f>IF(O61&lt;&gt;"",I57,"")</f>
        <v/>
      </c>
      <c r="J61" s="420" t="str">
        <f>IF(E61&lt;&gt;"",J57,"")</f>
        <v/>
      </c>
      <c r="K61" s="299"/>
      <c r="L61" s="299"/>
      <c r="M61" s="299"/>
      <c r="N61" s="299"/>
      <c r="O61" s="300"/>
      <c r="P61" s="155" t="str">
        <f>IF(B57="","",IF(SUM(E61:I61)=0,"",(SUM(E61:I61)+SUM(K61:O61)-J61)))</f>
        <v/>
      </c>
      <c r="Q61" s="286"/>
      <c r="R61" s="286"/>
      <c r="S61" s="286"/>
      <c r="T61" s="286"/>
      <c r="U61" s="646"/>
      <c r="V61" s="193"/>
      <c r="W61" s="194"/>
      <c r="X61" s="195"/>
      <c r="Y61" s="196"/>
      <c r="Z61" s="727"/>
      <c r="AA61" s="729"/>
      <c r="AB61" s="601"/>
      <c r="AC61" s="730"/>
    </row>
    <row r="62" spans="1:29" x14ac:dyDescent="0.25">
      <c r="A62" s="626" t="str">
        <f>IF('Names And Totals'!A16="","",'Names And Totals'!A16)</f>
        <v/>
      </c>
      <c r="B62" s="629" t="str">
        <f>IF('Names And Totals'!B16="","",'Names And Totals'!B16)</f>
        <v/>
      </c>
      <c r="C62" s="584" t="str">
        <f>IF(AB62="","",IF(AB62="DQ","DQ",RANK(AB62,$AB$7:$AB$502,0)+SUMPRODUCT(--(AB62=$AB$7:$AB$502),--(Z62&gt;$Z$7:$Z$502))))</f>
        <v/>
      </c>
      <c r="D62" s="43" t="s">
        <v>7</v>
      </c>
      <c r="E62" s="311"/>
      <c r="F62" s="301"/>
      <c r="G62" s="301"/>
      <c r="H62" s="301"/>
      <c r="I62" s="525"/>
      <c r="J62" s="518"/>
      <c r="K62" s="301"/>
      <c r="L62" s="301"/>
      <c r="M62" s="301"/>
      <c r="N62" s="301"/>
      <c r="O62" s="302"/>
      <c r="P62" s="160" t="str">
        <f>IF(B62="","",IF(SUM(E62:I62)=0,"",(SUM(E62:I62)+SUM(K62:O62)-J62)))</f>
        <v/>
      </c>
      <c r="Q62" s="522" t="str">
        <f>IF(P62="","",AVERAGE(P62:P65))</f>
        <v/>
      </c>
      <c r="R62" s="522" t="str">
        <f>IF(P62="","",ABS(P62-Q62))</f>
        <v/>
      </c>
      <c r="S62" s="522" t="str">
        <f>IF(P62="","",RANK(R62,R62:R66,0))</f>
        <v/>
      </c>
      <c r="T62" s="522" t="str">
        <f>IF(P62="","",IF(S62=1,"",P62))</f>
        <v/>
      </c>
      <c r="U62" s="723" t="str">
        <f>IF(P62="","",IF(AVERAGE(P62:P66)&lt;0,0,IF(P63="",P62,IF(P64="",AVERAGE(P62:P63),IF(P65="",AVERAGE(P62:P64),IF(P66="",AVERAGE(T62:T65),TRIMMEAN(P62:P66,0.4)))))))</f>
        <v/>
      </c>
      <c r="V62" s="311"/>
      <c r="W62" s="312"/>
      <c r="X62" s="313"/>
      <c r="Y62" s="177" t="str">
        <f>IF(V62="","",IF(V62=999,999,V62*60+W62+X62/100))</f>
        <v/>
      </c>
      <c r="Z62" s="608" t="str">
        <f>IF(B62="","",IF(Y63="",Y62,AVERAGE(Y62:Y63)))</f>
        <v/>
      </c>
      <c r="AA62" s="611" t="str">
        <f>IF(B62="","",IF(Z62="","",IF(($AC$1-Z62)&gt;75,5,IF(($AC$1-Z62)&gt;60,4,IF(($AC$1-Z62)&gt;45,3,IF(($AC$1-Z62)&gt;30,2,IF(($AC$1-Z62)&gt;15,1,IF(($AC$1-Z62)&lt;=15,0))))))))</f>
        <v/>
      </c>
      <c r="AB62" s="614" t="str">
        <f>IF(AC62="DQ","DQ",IF(U62="","",U62+AA62))</f>
        <v/>
      </c>
      <c r="AC62" s="617"/>
    </row>
    <row r="63" spans="1:29" x14ac:dyDescent="0.25">
      <c r="A63" s="627"/>
      <c r="B63" s="630"/>
      <c r="C63" s="585"/>
      <c r="D63" s="44" t="s">
        <v>4</v>
      </c>
      <c r="E63" s="514" t="str">
        <f>IF(K63&lt;&gt;"",E62,"")</f>
        <v/>
      </c>
      <c r="F63" s="14" t="str">
        <f>IF(L63&lt;&gt;"",F62,"")</f>
        <v/>
      </c>
      <c r="G63" s="14" t="str">
        <f>IF(M63&lt;&gt;"",G62,"")</f>
        <v/>
      </c>
      <c r="H63" s="14" t="str">
        <f>IF(N63&lt;&gt;"",H62,"")</f>
        <v/>
      </c>
      <c r="I63" s="516" t="str">
        <f>IF(O63&lt;&gt;"",I62,"")</f>
        <v/>
      </c>
      <c r="J63" s="520" t="str">
        <f>IF(E63&lt;&gt;"",J62,"")</f>
        <v/>
      </c>
      <c r="K63" s="303"/>
      <c r="L63" s="303"/>
      <c r="M63" s="303"/>
      <c r="N63" s="303"/>
      <c r="O63" s="304"/>
      <c r="P63" s="14" t="str">
        <f>IF(B62="","",IF(SUM(E63:I63)=0,"",(SUM(E63:I63)+SUM(K63:O63)-J63)))</f>
        <v/>
      </c>
      <c r="Q63" s="523"/>
      <c r="R63" s="523" t="str">
        <f>IF(P62="","",ABS(P63-Q62))</f>
        <v/>
      </c>
      <c r="S63" s="523" t="str">
        <f>IF(P62="","",RANK(R63,R62:R66,0))</f>
        <v/>
      </c>
      <c r="T63" s="523" t="str">
        <f>IF(P62="","",IF(S63=1,"",P63))</f>
        <v/>
      </c>
      <c r="U63" s="724"/>
      <c r="V63" s="292"/>
      <c r="W63" s="293"/>
      <c r="X63" s="314"/>
      <c r="Y63" s="178" t="str">
        <f>IF(V63="","",IF(V63=999,999,V63*60+W63+X63/100))</f>
        <v/>
      </c>
      <c r="Z63" s="609"/>
      <c r="AA63" s="612"/>
      <c r="AB63" s="615"/>
      <c r="AC63" s="618"/>
    </row>
    <row r="64" spans="1:29" x14ac:dyDescent="0.25">
      <c r="A64" s="627"/>
      <c r="B64" s="630"/>
      <c r="C64" s="585"/>
      <c r="D64" s="44" t="s">
        <v>8</v>
      </c>
      <c r="E64" s="514" t="str">
        <f>IF(K64&lt;&gt;"",E62,"")</f>
        <v/>
      </c>
      <c r="F64" s="14" t="str">
        <f>IF(L64&lt;&gt;"",F62,"")</f>
        <v/>
      </c>
      <c r="G64" s="14" t="str">
        <f>IF(M64&lt;&gt;"",G62,"")</f>
        <v/>
      </c>
      <c r="H64" s="14" t="str">
        <f>IF(N64&lt;&gt;"",H62,"")</f>
        <v/>
      </c>
      <c r="I64" s="516" t="str">
        <f>IF(O64&lt;&gt;"",I62,"")</f>
        <v/>
      </c>
      <c r="J64" s="520" t="str">
        <f>IF(E64&lt;&gt;"",J62,"")</f>
        <v/>
      </c>
      <c r="K64" s="303"/>
      <c r="L64" s="303"/>
      <c r="M64" s="303"/>
      <c r="N64" s="303"/>
      <c r="O64" s="304"/>
      <c r="P64" s="14" t="str">
        <f>IF(B62="","",IF(SUM(E64:I64)=0,"",(SUM(E64:I64)+SUM(K64:O64)-J64)))</f>
        <v/>
      </c>
      <c r="Q64" s="523"/>
      <c r="R64" s="523" t="str">
        <f>IF(P62="","",ABS(P64-Q62))</f>
        <v/>
      </c>
      <c r="S64" s="523" t="str">
        <f>IF(P62="","",RANK(R64,R62:R66,0))</f>
        <v/>
      </c>
      <c r="T64" s="523" t="str">
        <f>IF(P62="","",IF(S64=1,"",P64))</f>
        <v/>
      </c>
      <c r="U64" s="724"/>
      <c r="V64" s="179"/>
      <c r="W64" s="180"/>
      <c r="X64" s="181"/>
      <c r="Y64" s="182"/>
      <c r="Z64" s="609"/>
      <c r="AA64" s="612"/>
      <c r="AB64" s="615"/>
      <c r="AC64" s="618"/>
    </row>
    <row r="65" spans="1:29" x14ac:dyDescent="0.25">
      <c r="A65" s="627"/>
      <c r="B65" s="630"/>
      <c r="C65" s="585"/>
      <c r="D65" s="44" t="s">
        <v>5</v>
      </c>
      <c r="E65" s="514" t="str">
        <f>IF(K65&lt;&gt;"",E62,"")</f>
        <v/>
      </c>
      <c r="F65" s="14" t="str">
        <f>IF(L65&lt;&gt;"",F62,"")</f>
        <v/>
      </c>
      <c r="G65" s="14" t="str">
        <f>IF(M65&lt;&gt;"",G62,"")</f>
        <v/>
      </c>
      <c r="H65" s="14" t="str">
        <f>IF(N65&lt;&gt;"",H62,"")</f>
        <v/>
      </c>
      <c r="I65" s="516" t="str">
        <f>IF(O65&lt;&gt;"",I62,"")</f>
        <v/>
      </c>
      <c r="J65" s="520" t="str">
        <f>IF(E65&lt;&gt;"",J62,"")</f>
        <v/>
      </c>
      <c r="K65" s="303"/>
      <c r="L65" s="303"/>
      <c r="M65" s="303"/>
      <c r="N65" s="303"/>
      <c r="O65" s="304"/>
      <c r="P65" s="14" t="str">
        <f>IF(B62="","",IF(SUM(E65:I65)=0,"",(SUM(E65:I65)+SUM(K65:O65)-J65)))</f>
        <v/>
      </c>
      <c r="Q65" s="523"/>
      <c r="R65" s="523" t="str">
        <f>IF(P62="","",ABS(P65-Q62))</f>
        <v/>
      </c>
      <c r="S65" s="523" t="str">
        <f>IF(P62="","",RANK(R65,R62:R66,0))</f>
        <v/>
      </c>
      <c r="T65" s="523" t="str">
        <f>IF(P62="","",IF(S65=1,"",P65))</f>
        <v/>
      </c>
      <c r="U65" s="724"/>
      <c r="V65" s="179"/>
      <c r="W65" s="180"/>
      <c r="X65" s="181"/>
      <c r="Y65" s="182"/>
      <c r="Z65" s="609"/>
      <c r="AA65" s="612"/>
      <c r="AB65" s="615"/>
      <c r="AC65" s="618"/>
    </row>
    <row r="66" spans="1:29" ht="15.75" thickBot="1" x14ac:dyDescent="0.3">
      <c r="A66" s="628"/>
      <c r="B66" s="631"/>
      <c r="C66" s="586"/>
      <c r="D66" s="45" t="s">
        <v>6</v>
      </c>
      <c r="E66" s="515" t="str">
        <f>IF(K66&lt;&gt;"",E62,"")</f>
        <v/>
      </c>
      <c r="F66" s="162" t="str">
        <f>IF(L66&lt;&gt;"",F62,"")</f>
        <v/>
      </c>
      <c r="G66" s="162" t="str">
        <f>IF(M66&lt;&gt;"",G62,"")</f>
        <v/>
      </c>
      <c r="H66" s="162" t="str">
        <f>IF(N66&lt;&gt;"",H62,"")</f>
        <v/>
      </c>
      <c r="I66" s="517" t="str">
        <f>IF(O66&lt;&gt;"",I62,"")</f>
        <v/>
      </c>
      <c r="J66" s="521" t="str">
        <f>IF(E66&lt;&gt;"",J62,"")</f>
        <v/>
      </c>
      <c r="K66" s="305"/>
      <c r="L66" s="305"/>
      <c r="M66" s="305"/>
      <c r="N66" s="305"/>
      <c r="O66" s="306"/>
      <c r="P66" s="162" t="str">
        <f>IF(B62="","",IF(SUM(E66:I66)=0,"",(SUM(E66:I66)+SUM(K66:O66)-J66)))</f>
        <v/>
      </c>
      <c r="Q66" s="524"/>
      <c r="R66" s="524"/>
      <c r="S66" s="524"/>
      <c r="T66" s="524"/>
      <c r="U66" s="725"/>
      <c r="V66" s="183"/>
      <c r="W66" s="184"/>
      <c r="X66" s="185"/>
      <c r="Y66" s="186"/>
      <c r="Z66" s="610"/>
      <c r="AA66" s="613"/>
      <c r="AB66" s="616"/>
      <c r="AC66" s="619"/>
    </row>
    <row r="67" spans="1:29" x14ac:dyDescent="0.25">
      <c r="A67" s="620" t="str">
        <f>IF('Names And Totals'!A17="","",'Names And Totals'!A17)</f>
        <v/>
      </c>
      <c r="B67" s="623" t="str">
        <f>IF('Names And Totals'!B17="","",'Names And Totals'!B17)</f>
        <v/>
      </c>
      <c r="C67" s="699" t="str">
        <f>IF(AB67="","",IF(AB67="DQ","DQ",RANK(AB67,$AB$7:$AB$502,0)+SUMPRODUCT(--(AB67=$AB$7:$AB$502),--(Z67&gt;$Z$7:$Z$502))))</f>
        <v/>
      </c>
      <c r="D67" s="86" t="s">
        <v>7</v>
      </c>
      <c r="E67" s="315"/>
      <c r="F67" s="307"/>
      <c r="G67" s="307"/>
      <c r="H67" s="307"/>
      <c r="I67" s="461"/>
      <c r="J67" s="430"/>
      <c r="K67" s="307"/>
      <c r="L67" s="307"/>
      <c r="M67" s="307"/>
      <c r="N67" s="307"/>
      <c r="O67" s="308"/>
      <c r="P67" s="10" t="str">
        <f>IF(B67="","",IF(SUM(E67:I67)=0,"",(SUM(E67:I67)+SUM(K67:O67)-J67)))</f>
        <v/>
      </c>
      <c r="Q67" s="285" t="str">
        <f>IF(P67="","",AVERAGE(P67:P70))</f>
        <v/>
      </c>
      <c r="R67" s="285" t="str">
        <f>IF(P67="","",ABS(P67-Q67))</f>
        <v/>
      </c>
      <c r="S67" s="285" t="str">
        <f>IF(P67="","",RANK(R67,R67:R71,0))</f>
        <v/>
      </c>
      <c r="T67" s="285" t="str">
        <f>IF(P67="","",IF(S67=1,"",P67))</f>
        <v/>
      </c>
      <c r="U67" s="710" t="str">
        <f>IF(P67="","",IF(AVERAGE(P67:P71)&lt;0,0,IF(P68="",P67,IF(P69="",AVERAGE(P67:P68),IF(P70="",AVERAGE(P67:P69),IF(P71="",AVERAGE(T67:T70),TRIMMEAN(P67:P71,0.4)))))))</f>
        <v/>
      </c>
      <c r="V67" s="315"/>
      <c r="W67" s="316"/>
      <c r="X67" s="317"/>
      <c r="Y67" s="187" t="str">
        <f>IF(V67="","",IF(V67=999,999,V67*60+W67+X67/100))</f>
        <v/>
      </c>
      <c r="Z67" s="599" t="str">
        <f>IF(B67="","",IF(Y68="",Y67,AVERAGE(Y67:Y68)))</f>
        <v/>
      </c>
      <c r="AA67" s="726" t="str">
        <f>IF(B67="","",IF(Z67="","",IF(($AC$1-Z67)&gt;75,5,IF(($AC$1-Z67)&gt;60,4,IF(($AC$1-Z67)&gt;45,3,IF(($AC$1-Z67)&gt;30,2,IF(($AC$1-Z67)&gt;15,1,IF(($AC$1-Z67)&lt;=15,0))))))))</f>
        <v/>
      </c>
      <c r="AB67" s="600" t="str">
        <f>IF(AC67="DQ","DQ",IF(U67="","",U67+AA67))</f>
        <v/>
      </c>
      <c r="AC67" s="728"/>
    </row>
    <row r="68" spans="1:29" x14ac:dyDescent="0.25">
      <c r="A68" s="621"/>
      <c r="B68" s="624"/>
      <c r="C68" s="641"/>
      <c r="D68" s="42" t="s">
        <v>4</v>
      </c>
      <c r="E68" s="134" t="str">
        <f>IF(K68&lt;&gt;"",E67,"")</f>
        <v/>
      </c>
      <c r="F68" s="10" t="str">
        <f>IF(L68&lt;&gt;"",F67,"")</f>
        <v/>
      </c>
      <c r="G68" s="10" t="str">
        <f>IF(M68&lt;&gt;"",G67,"")</f>
        <v/>
      </c>
      <c r="H68" s="10" t="str">
        <f>IF(N68&lt;&gt;"",H67,"")</f>
        <v/>
      </c>
      <c r="I68" s="136" t="str">
        <f>IF(O68&lt;&gt;"",I67,"")</f>
        <v/>
      </c>
      <c r="J68" s="419" t="str">
        <f>IF(E68&lt;&gt;"",J67,"")</f>
        <v/>
      </c>
      <c r="K68" s="297"/>
      <c r="L68" s="297"/>
      <c r="M68" s="297"/>
      <c r="N68" s="297"/>
      <c r="O68" s="298"/>
      <c r="P68" s="10" t="str">
        <f>IF(B67="","",IF(SUM(E68:I68)=0,"",(SUM(E68:I68)+SUM(K68:O68)-J68)))</f>
        <v/>
      </c>
      <c r="Q68" s="285"/>
      <c r="R68" s="285" t="str">
        <f>IF(P67="","",ABS(P68-Q67))</f>
        <v/>
      </c>
      <c r="S68" s="285" t="str">
        <f>IF(P67="","",RANK(R68,R67:R71,0))</f>
        <v/>
      </c>
      <c r="T68" s="285" t="str">
        <f>IF(P67="","",IF(S68=1,"",P68))</f>
        <v/>
      </c>
      <c r="U68" s="645"/>
      <c r="V68" s="289"/>
      <c r="W68" s="290"/>
      <c r="X68" s="310"/>
      <c r="Y68" s="168" t="str">
        <f>IF(V68="","",IF(V68=999,999,V68*60+W68+X68/100))</f>
        <v/>
      </c>
      <c r="Z68" s="600"/>
      <c r="AA68" s="711"/>
      <c r="AB68" s="600"/>
      <c r="AC68" s="702"/>
    </row>
    <row r="69" spans="1:29" x14ac:dyDescent="0.25">
      <c r="A69" s="621"/>
      <c r="B69" s="624"/>
      <c r="C69" s="641"/>
      <c r="D69" s="42" t="s">
        <v>8</v>
      </c>
      <c r="E69" s="134" t="str">
        <f>IF(K69&lt;&gt;"",E67,"")</f>
        <v/>
      </c>
      <c r="F69" s="10" t="str">
        <f>IF(L69&lt;&gt;"",F67,"")</f>
        <v/>
      </c>
      <c r="G69" s="10" t="str">
        <f>IF(M69&lt;&gt;"",G67,"")</f>
        <v/>
      </c>
      <c r="H69" s="10" t="str">
        <f>IF(N69&lt;&gt;"",H67,"")</f>
        <v/>
      </c>
      <c r="I69" s="136" t="str">
        <f>IF(O69&lt;&gt;"",I67,"")</f>
        <v/>
      </c>
      <c r="J69" s="419" t="str">
        <f>IF(E69&lt;&gt;"",J67,"")</f>
        <v/>
      </c>
      <c r="K69" s="297"/>
      <c r="L69" s="297"/>
      <c r="M69" s="297"/>
      <c r="N69" s="297"/>
      <c r="O69" s="298"/>
      <c r="P69" s="10" t="str">
        <f>IF(B67="","",IF(SUM(E69:I69)=0,"",(SUM(E69:I69)+SUM(K69:O69)-J69)))</f>
        <v/>
      </c>
      <c r="Q69" s="285"/>
      <c r="R69" s="285" t="str">
        <f>IF(P67="","",ABS(P69-Q67))</f>
        <v/>
      </c>
      <c r="S69" s="285" t="str">
        <f>IF(P67="","",RANK(R69,R67:R71,0))</f>
        <v/>
      </c>
      <c r="T69" s="285" t="str">
        <f>IF(P67="","",IF(S69=1,"",P69))</f>
        <v/>
      </c>
      <c r="U69" s="645"/>
      <c r="V69" s="169"/>
      <c r="W69" s="170"/>
      <c r="X69" s="171"/>
      <c r="Y69" s="172"/>
      <c r="Z69" s="600"/>
      <c r="AA69" s="711"/>
      <c r="AB69" s="600"/>
      <c r="AC69" s="702"/>
    </row>
    <row r="70" spans="1:29" x14ac:dyDescent="0.25">
      <c r="A70" s="621"/>
      <c r="B70" s="624"/>
      <c r="C70" s="641"/>
      <c r="D70" s="42" t="s">
        <v>5</v>
      </c>
      <c r="E70" s="134" t="str">
        <f>IF(K70&lt;&gt;"",E67,"")</f>
        <v/>
      </c>
      <c r="F70" s="10" t="str">
        <f>IF(L70&lt;&gt;"",F67,"")</f>
        <v/>
      </c>
      <c r="G70" s="10" t="str">
        <f>IF(M70&lt;&gt;"",G67,"")</f>
        <v/>
      </c>
      <c r="H70" s="10" t="str">
        <f>IF(N70&lt;&gt;"",H67,"")</f>
        <v/>
      </c>
      <c r="I70" s="136" t="str">
        <f>IF(O70&lt;&gt;"",I67,"")</f>
        <v/>
      </c>
      <c r="J70" s="419" t="str">
        <f>IF(E70&lt;&gt;"",J67,"")</f>
        <v/>
      </c>
      <c r="K70" s="297"/>
      <c r="L70" s="297"/>
      <c r="M70" s="297"/>
      <c r="N70" s="297"/>
      <c r="O70" s="298"/>
      <c r="P70" s="10" t="str">
        <f>IF(B67="","",IF(SUM(E70:I70)=0,"",(SUM(E70:I70)+SUM(K70:O70)-J70)))</f>
        <v/>
      </c>
      <c r="Q70" s="285"/>
      <c r="R70" s="285" t="str">
        <f>IF(P67="","",ABS(P70-Q67))</f>
        <v/>
      </c>
      <c r="S70" s="285" t="str">
        <f>IF(P67="","",RANK(R70,R67:R71,0))</f>
        <v/>
      </c>
      <c r="T70" s="285" t="str">
        <f>IF(P67="","",IF(S70=1,"",P70))</f>
        <v/>
      </c>
      <c r="U70" s="645"/>
      <c r="V70" s="169"/>
      <c r="W70" s="170"/>
      <c r="X70" s="171"/>
      <c r="Y70" s="172"/>
      <c r="Z70" s="600"/>
      <c r="AA70" s="711"/>
      <c r="AB70" s="600"/>
      <c r="AC70" s="702"/>
    </row>
    <row r="71" spans="1:29" ht="15.75" thickBot="1" x14ac:dyDescent="0.3">
      <c r="A71" s="644"/>
      <c r="B71" s="643"/>
      <c r="C71" s="642"/>
      <c r="D71" s="85" t="s">
        <v>6</v>
      </c>
      <c r="E71" s="135" t="str">
        <f>IF(K71&lt;&gt;"",E67,"")</f>
        <v/>
      </c>
      <c r="F71" s="155" t="str">
        <f>IF(L71&lt;&gt;"",F67,"")</f>
        <v/>
      </c>
      <c r="G71" s="155" t="str">
        <f>IF(M71&lt;&gt;"",G67,"")</f>
        <v/>
      </c>
      <c r="H71" s="155" t="str">
        <f>IF(N71&lt;&gt;"",H67,"")</f>
        <v/>
      </c>
      <c r="I71" s="137" t="str">
        <f>IF(O71&lt;&gt;"",I67,"")</f>
        <v/>
      </c>
      <c r="J71" s="420" t="str">
        <f>IF(E71&lt;&gt;"",J67,"")</f>
        <v/>
      </c>
      <c r="K71" s="299"/>
      <c r="L71" s="299"/>
      <c r="M71" s="299"/>
      <c r="N71" s="299"/>
      <c r="O71" s="300"/>
      <c r="P71" s="155" t="str">
        <f>IF(B67="","",IF(SUM(E71:I71)=0,"",(SUM(E71:I71)+SUM(K71:O71)-J71)))</f>
        <v/>
      </c>
      <c r="Q71" s="286"/>
      <c r="R71" s="286"/>
      <c r="S71" s="286"/>
      <c r="T71" s="286"/>
      <c r="U71" s="646"/>
      <c r="V71" s="173"/>
      <c r="W71" s="174"/>
      <c r="X71" s="175"/>
      <c r="Y71" s="176"/>
      <c r="Z71" s="601"/>
      <c r="AA71" s="712"/>
      <c r="AB71" s="601"/>
      <c r="AC71" s="703"/>
    </row>
    <row r="72" spans="1:29" x14ac:dyDescent="0.25">
      <c r="A72" s="626" t="str">
        <f>IF('Names And Totals'!A18="","",'Names And Totals'!A18)</f>
        <v/>
      </c>
      <c r="B72" s="629" t="str">
        <f>IF('Names And Totals'!B18="","",'Names And Totals'!B18)</f>
        <v/>
      </c>
      <c r="C72" s="584" t="str">
        <f>IF(AB72="","",IF(AB72="DQ","DQ",RANK(AB72,$AB$7:$AB$502,0)+SUMPRODUCT(--(AB72=$AB$7:$AB$502),--(Z72&gt;$Z$7:$Z$502))))</f>
        <v/>
      </c>
      <c r="D72" s="43" t="s">
        <v>7</v>
      </c>
      <c r="E72" s="311"/>
      <c r="F72" s="301"/>
      <c r="G72" s="301"/>
      <c r="H72" s="301"/>
      <c r="I72" s="525"/>
      <c r="J72" s="518"/>
      <c r="K72" s="301"/>
      <c r="L72" s="301"/>
      <c r="M72" s="301"/>
      <c r="N72" s="301"/>
      <c r="O72" s="302"/>
      <c r="P72" s="160" t="str">
        <f>IF(B72="","",IF(SUM(E72:I72)=0,"",(SUM(E72:I72)+SUM(K72:O72)-J72)))</f>
        <v/>
      </c>
      <c r="Q72" s="522" t="str">
        <f>IF(P72="","",AVERAGE(P72:P75))</f>
        <v/>
      </c>
      <c r="R72" s="522" t="str">
        <f>IF(P72="","",ABS(P72-Q72))</f>
        <v/>
      </c>
      <c r="S72" s="522" t="str">
        <f>IF(P72="","",RANK(R72,R72:R76,0))</f>
        <v/>
      </c>
      <c r="T72" s="522" t="str">
        <f>IF(P72="","",IF(S72=1,"",P72))</f>
        <v/>
      </c>
      <c r="U72" s="723" t="str">
        <f>IF(P72="","",IF(AVERAGE(P72:P76)&lt;0,0,IF(P73="",P72,IF(P74="",AVERAGE(P72:P73),IF(P75="",AVERAGE(P72:P74),IF(P76="",AVERAGE(T72:T75),TRIMMEAN(P72:P76,0.4)))))))</f>
        <v/>
      </c>
      <c r="V72" s="311"/>
      <c r="W72" s="312"/>
      <c r="X72" s="313"/>
      <c r="Y72" s="177" t="str">
        <f>IF(V72="","",IF(V72=999,999,V72*60+W72+X72/100))</f>
        <v/>
      </c>
      <c r="Z72" s="608" t="str">
        <f>IF(B72="","",IF(Y73="",Y72,AVERAGE(Y72:Y73)))</f>
        <v/>
      </c>
      <c r="AA72" s="611" t="str">
        <f>IF(B72="","",IF(Z72="","",IF(($AC$1-Z72)&gt;75,5,IF(($AC$1-Z72)&gt;60,4,IF(($AC$1-Z72)&gt;45,3,IF(($AC$1-Z72)&gt;30,2,IF(($AC$1-Z72)&gt;15,1,IF(($AC$1-Z72)&lt;=15,0))))))))</f>
        <v/>
      </c>
      <c r="AB72" s="614" t="str">
        <f>IF(AC72="DQ","DQ",IF(U72="","",U72+AA72))</f>
        <v/>
      </c>
      <c r="AC72" s="617"/>
    </row>
    <row r="73" spans="1:29" x14ac:dyDescent="0.25">
      <c r="A73" s="627"/>
      <c r="B73" s="630"/>
      <c r="C73" s="585"/>
      <c r="D73" s="44" t="s">
        <v>4</v>
      </c>
      <c r="E73" s="514" t="str">
        <f>IF(K73&lt;&gt;"",E72,"")</f>
        <v/>
      </c>
      <c r="F73" s="14" t="str">
        <f>IF(L73&lt;&gt;"",F72,"")</f>
        <v/>
      </c>
      <c r="G73" s="14" t="str">
        <f>IF(M73&lt;&gt;"",G72,"")</f>
        <v/>
      </c>
      <c r="H73" s="14" t="str">
        <f>IF(N73&lt;&gt;"",H72,"")</f>
        <v/>
      </c>
      <c r="I73" s="516" t="str">
        <f>IF(O73&lt;&gt;"",I72,"")</f>
        <v/>
      </c>
      <c r="J73" s="520" t="str">
        <f>IF(E73&lt;&gt;"",J72,"")</f>
        <v/>
      </c>
      <c r="K73" s="303"/>
      <c r="L73" s="303"/>
      <c r="M73" s="303"/>
      <c r="N73" s="303"/>
      <c r="O73" s="304"/>
      <c r="P73" s="14" t="str">
        <f>IF(B72="","",IF(SUM(E73:I73)=0,"",(SUM(E73:I73)+SUM(K73:O73)-J73)))</f>
        <v/>
      </c>
      <c r="Q73" s="523"/>
      <c r="R73" s="523" t="str">
        <f>IF(P72="","",ABS(P73-Q72))</f>
        <v/>
      </c>
      <c r="S73" s="523" t="str">
        <f>IF(P72="","",RANK(R73,R72:R76,0))</f>
        <v/>
      </c>
      <c r="T73" s="523" t="str">
        <f>IF(P72="","",IF(S73=1,"",P73))</f>
        <v/>
      </c>
      <c r="U73" s="724"/>
      <c r="V73" s="292"/>
      <c r="W73" s="293"/>
      <c r="X73" s="314"/>
      <c r="Y73" s="178" t="str">
        <f>IF(V73="","",IF(V73=999,999,V73*60+W73+X73/100))</f>
        <v/>
      </c>
      <c r="Z73" s="609"/>
      <c r="AA73" s="612"/>
      <c r="AB73" s="615"/>
      <c r="AC73" s="618"/>
    </row>
    <row r="74" spans="1:29" x14ac:dyDescent="0.25">
      <c r="A74" s="627"/>
      <c r="B74" s="630"/>
      <c r="C74" s="585"/>
      <c r="D74" s="44" t="s">
        <v>8</v>
      </c>
      <c r="E74" s="514" t="str">
        <f>IF(K74&lt;&gt;"",E72,"")</f>
        <v/>
      </c>
      <c r="F74" s="14" t="str">
        <f>IF(L74&lt;&gt;"",F72,"")</f>
        <v/>
      </c>
      <c r="G74" s="14" t="str">
        <f>IF(M74&lt;&gt;"",G72,"")</f>
        <v/>
      </c>
      <c r="H74" s="14" t="str">
        <f>IF(N74&lt;&gt;"",H72,"")</f>
        <v/>
      </c>
      <c r="I74" s="516" t="str">
        <f>IF(O74&lt;&gt;"",I72,"")</f>
        <v/>
      </c>
      <c r="J74" s="520" t="str">
        <f>IF(E74&lt;&gt;"",J72,"")</f>
        <v/>
      </c>
      <c r="K74" s="303"/>
      <c r="L74" s="303"/>
      <c r="M74" s="303"/>
      <c r="N74" s="303"/>
      <c r="O74" s="304"/>
      <c r="P74" s="14" t="str">
        <f>IF(B72="","",IF(SUM(E74:I74)=0,"",(SUM(E74:I74)+SUM(K74:O74)-J74)))</f>
        <v/>
      </c>
      <c r="Q74" s="523"/>
      <c r="R74" s="523" t="str">
        <f>IF(P72="","",ABS(P74-Q72))</f>
        <v/>
      </c>
      <c r="S74" s="523" t="str">
        <f>IF(P72="","",RANK(R74,R72:R76,0))</f>
        <v/>
      </c>
      <c r="T74" s="523" t="str">
        <f>IF(P72="","",IF(S74=1,"",P74))</f>
        <v/>
      </c>
      <c r="U74" s="724"/>
      <c r="V74" s="179"/>
      <c r="W74" s="180"/>
      <c r="X74" s="181"/>
      <c r="Y74" s="182"/>
      <c r="Z74" s="609"/>
      <c r="AA74" s="612"/>
      <c r="AB74" s="615"/>
      <c r="AC74" s="618"/>
    </row>
    <row r="75" spans="1:29" x14ac:dyDescent="0.25">
      <c r="A75" s="627"/>
      <c r="B75" s="630"/>
      <c r="C75" s="585"/>
      <c r="D75" s="44" t="s">
        <v>5</v>
      </c>
      <c r="E75" s="514" t="str">
        <f>IF(K75&lt;&gt;"",E72,"")</f>
        <v/>
      </c>
      <c r="F75" s="14" t="str">
        <f>IF(L75&lt;&gt;"",F72,"")</f>
        <v/>
      </c>
      <c r="G75" s="14" t="str">
        <f>IF(M75&lt;&gt;"",G72,"")</f>
        <v/>
      </c>
      <c r="H75" s="14" t="str">
        <f>IF(N75&lt;&gt;"",H72,"")</f>
        <v/>
      </c>
      <c r="I75" s="516" t="str">
        <f>IF(O75&lt;&gt;"",I72,"")</f>
        <v/>
      </c>
      <c r="J75" s="520" t="str">
        <f>IF(E75&lt;&gt;"",J72,"")</f>
        <v/>
      </c>
      <c r="K75" s="303"/>
      <c r="L75" s="303"/>
      <c r="M75" s="303"/>
      <c r="N75" s="303"/>
      <c r="O75" s="304"/>
      <c r="P75" s="14" t="str">
        <f>IF(B72="","",IF(SUM(E75:I75)=0,"",(SUM(E75:I75)+SUM(K75:O75)-J75)))</f>
        <v/>
      </c>
      <c r="Q75" s="523"/>
      <c r="R75" s="523" t="str">
        <f>IF(P72="","",ABS(P75-Q72))</f>
        <v/>
      </c>
      <c r="S75" s="523" t="str">
        <f>IF(P72="","",RANK(R75,R72:R76,0))</f>
        <v/>
      </c>
      <c r="T75" s="523" t="str">
        <f>IF(P72="","",IF(S75=1,"",P75))</f>
        <v/>
      </c>
      <c r="U75" s="724"/>
      <c r="V75" s="179"/>
      <c r="W75" s="180"/>
      <c r="X75" s="181"/>
      <c r="Y75" s="182"/>
      <c r="Z75" s="609"/>
      <c r="AA75" s="612"/>
      <c r="AB75" s="615"/>
      <c r="AC75" s="618"/>
    </row>
    <row r="76" spans="1:29" ht="15.75" thickBot="1" x14ac:dyDescent="0.3">
      <c r="A76" s="628"/>
      <c r="B76" s="631"/>
      <c r="C76" s="586"/>
      <c r="D76" s="45" t="s">
        <v>6</v>
      </c>
      <c r="E76" s="515" t="str">
        <f>IF(K76&lt;&gt;"",E72,"")</f>
        <v/>
      </c>
      <c r="F76" s="162" t="str">
        <f>IF(L76&lt;&gt;"",F72,"")</f>
        <v/>
      </c>
      <c r="G76" s="162" t="str">
        <f>IF(M76&lt;&gt;"",G72,"")</f>
        <v/>
      </c>
      <c r="H76" s="162" t="str">
        <f>IF(N76&lt;&gt;"",H72,"")</f>
        <v/>
      </c>
      <c r="I76" s="517" t="str">
        <f>IF(O76&lt;&gt;"",I72,"")</f>
        <v/>
      </c>
      <c r="J76" s="521" t="str">
        <f>IF(E76&lt;&gt;"",J72,"")</f>
        <v/>
      </c>
      <c r="K76" s="305"/>
      <c r="L76" s="305"/>
      <c r="M76" s="305"/>
      <c r="N76" s="305"/>
      <c r="O76" s="306"/>
      <c r="P76" s="162" t="str">
        <f>IF(B72="","",IF(SUM(E76:I76)=0,"",(SUM(E76:I76)+SUM(K76:O76)-J76)))</f>
        <v/>
      </c>
      <c r="Q76" s="524"/>
      <c r="R76" s="524"/>
      <c r="S76" s="524"/>
      <c r="T76" s="524"/>
      <c r="U76" s="725"/>
      <c r="V76" s="183"/>
      <c r="W76" s="184"/>
      <c r="X76" s="185"/>
      <c r="Y76" s="186"/>
      <c r="Z76" s="610"/>
      <c r="AA76" s="613"/>
      <c r="AB76" s="616"/>
      <c r="AC76" s="619"/>
    </row>
    <row r="77" spans="1:29" x14ac:dyDescent="0.25">
      <c r="A77" s="620" t="str">
        <f>IF('Names And Totals'!A19="","",'Names And Totals'!A19)</f>
        <v/>
      </c>
      <c r="B77" s="623" t="str">
        <f>IF('Names And Totals'!B19="","",'Names And Totals'!B19)</f>
        <v/>
      </c>
      <c r="C77" s="699" t="str">
        <f>IF(AB77="","",IF(AB77="DQ","DQ",RANK(AB77,$AB$7:$AB$502,0)+SUMPRODUCT(--(AB77=$AB$7:$AB$502),--(Z77&gt;$Z$7:$Z$502))))</f>
        <v/>
      </c>
      <c r="D77" s="86" t="s">
        <v>7</v>
      </c>
      <c r="E77" s="315"/>
      <c r="F77" s="307"/>
      <c r="G77" s="307"/>
      <c r="H77" s="307"/>
      <c r="I77" s="461"/>
      <c r="J77" s="430"/>
      <c r="K77" s="307"/>
      <c r="L77" s="307"/>
      <c r="M77" s="307"/>
      <c r="N77" s="307"/>
      <c r="O77" s="308"/>
      <c r="P77" s="10" t="str">
        <f>IF(B77="","",IF(SUM(E77:I77)=0,"",(SUM(E77:I77)+SUM(K77:O77)-J77)))</f>
        <v/>
      </c>
      <c r="Q77" s="285" t="str">
        <f>IF(P77="","",AVERAGE(P77:P80))</f>
        <v/>
      </c>
      <c r="R77" s="285" t="str">
        <f>IF(P77="","",ABS(P77-Q77))</f>
        <v/>
      </c>
      <c r="S77" s="285" t="str">
        <f>IF(P77="","",RANK(R77,R77:R81,0))</f>
        <v/>
      </c>
      <c r="T77" s="285" t="str">
        <f>IF(P77="","",IF(S77=1,"",P77))</f>
        <v/>
      </c>
      <c r="U77" s="710" t="str">
        <f>IF(P77="","",IF(AVERAGE(P77:P81)&lt;0,0,IF(P78="",P77,IF(P79="",AVERAGE(P77:P78),IF(P80="",AVERAGE(P77:P79),IF(P81="",AVERAGE(T77:T80),TRIMMEAN(P77:P81,0.4)))))))</f>
        <v/>
      </c>
      <c r="V77" s="315"/>
      <c r="W77" s="316"/>
      <c r="X77" s="317"/>
      <c r="Y77" s="187" t="str">
        <f>IF(V77="","",IF(V77=999,999,V77*60+W77+X77/100))</f>
        <v/>
      </c>
      <c r="Z77" s="599" t="str">
        <f>IF(B77="","",IF(Y78="",Y77,AVERAGE(Y77:Y78)))</f>
        <v/>
      </c>
      <c r="AA77" s="726" t="str">
        <f>IF(B77="","",IF(Z77="","",IF(($AC$1-Z77)&gt;75,5,IF(($AC$1-Z77)&gt;60,4,IF(($AC$1-Z77)&gt;45,3,IF(($AC$1-Z77)&gt;30,2,IF(($AC$1-Z77)&gt;15,1,IF(($AC$1-Z77)&lt;=15,0))))))))</f>
        <v/>
      </c>
      <c r="AB77" s="600" t="str">
        <f>IF(AC77="DQ","DQ",IF(U77="","",U77+AA77))</f>
        <v/>
      </c>
      <c r="AC77" s="728"/>
    </row>
    <row r="78" spans="1:29" x14ac:dyDescent="0.25">
      <c r="A78" s="621"/>
      <c r="B78" s="624"/>
      <c r="C78" s="641"/>
      <c r="D78" s="42" t="s">
        <v>4</v>
      </c>
      <c r="E78" s="134" t="str">
        <f>IF(K78&lt;&gt;"",E77,"")</f>
        <v/>
      </c>
      <c r="F78" s="10" t="str">
        <f>IF(L78&lt;&gt;"",F77,"")</f>
        <v/>
      </c>
      <c r="G78" s="10" t="str">
        <f>IF(M78&lt;&gt;"",G77,"")</f>
        <v/>
      </c>
      <c r="H78" s="10" t="str">
        <f>IF(N78&lt;&gt;"",H77,"")</f>
        <v/>
      </c>
      <c r="I78" s="136" t="str">
        <f>IF(O78&lt;&gt;"",I77,"")</f>
        <v/>
      </c>
      <c r="J78" s="419" t="str">
        <f>IF(E78&lt;&gt;"",J77,"")</f>
        <v/>
      </c>
      <c r="K78" s="297"/>
      <c r="L78" s="297"/>
      <c r="M78" s="297"/>
      <c r="N78" s="297"/>
      <c r="O78" s="298"/>
      <c r="P78" s="10" t="str">
        <f>IF(B77="","",IF(SUM(E78:I78)=0,"",(SUM(E78:I78)+SUM(K78:O78)-J78)))</f>
        <v/>
      </c>
      <c r="Q78" s="285"/>
      <c r="R78" s="285" t="str">
        <f>IF(P77="","",ABS(P78-Q77))</f>
        <v/>
      </c>
      <c r="S78" s="285" t="str">
        <f>IF(P77="","",RANK(R78,R77:R81,0))</f>
        <v/>
      </c>
      <c r="T78" s="285" t="str">
        <f>IF(P77="","",IF(S78=1,"",P78))</f>
        <v/>
      </c>
      <c r="U78" s="645"/>
      <c r="V78" s="289"/>
      <c r="W78" s="290"/>
      <c r="X78" s="310"/>
      <c r="Y78" s="168" t="str">
        <f>IF(V78="","",IF(V78=999,999,V78*60+W78+X78/100))</f>
        <v/>
      </c>
      <c r="Z78" s="600"/>
      <c r="AA78" s="711"/>
      <c r="AB78" s="600"/>
      <c r="AC78" s="702"/>
    </row>
    <row r="79" spans="1:29" x14ac:dyDescent="0.25">
      <c r="A79" s="621"/>
      <c r="B79" s="624"/>
      <c r="C79" s="641"/>
      <c r="D79" s="42" t="s">
        <v>8</v>
      </c>
      <c r="E79" s="134" t="str">
        <f>IF(K79&lt;&gt;"",E77,"")</f>
        <v/>
      </c>
      <c r="F79" s="10" t="str">
        <f>IF(L79&lt;&gt;"",F77,"")</f>
        <v/>
      </c>
      <c r="G79" s="10" t="str">
        <f>IF(M79&lt;&gt;"",G77,"")</f>
        <v/>
      </c>
      <c r="H79" s="10" t="str">
        <f>IF(N79&lt;&gt;"",H77,"")</f>
        <v/>
      </c>
      <c r="I79" s="136" t="str">
        <f>IF(O79&lt;&gt;"",I77,"")</f>
        <v/>
      </c>
      <c r="J79" s="419" t="str">
        <f>IF(E79&lt;&gt;"",J77,"")</f>
        <v/>
      </c>
      <c r="K79" s="297"/>
      <c r="L79" s="297"/>
      <c r="M79" s="297"/>
      <c r="N79" s="297"/>
      <c r="O79" s="298"/>
      <c r="P79" s="10" t="str">
        <f>IF(B77="","",IF(SUM(E79:I79)=0,"",(SUM(E79:I79)+SUM(K79:O79)-J79)))</f>
        <v/>
      </c>
      <c r="Q79" s="285"/>
      <c r="R79" s="285" t="str">
        <f>IF(P77="","",ABS(P79-Q77))</f>
        <v/>
      </c>
      <c r="S79" s="285" t="str">
        <f>IF(P77="","",RANK(R79,R77:R81,0))</f>
        <v/>
      </c>
      <c r="T79" s="285" t="str">
        <f>IF(P77="","",IF(S79=1,"",P79))</f>
        <v/>
      </c>
      <c r="U79" s="645"/>
      <c r="V79" s="169"/>
      <c r="W79" s="170"/>
      <c r="X79" s="171"/>
      <c r="Y79" s="172"/>
      <c r="Z79" s="600"/>
      <c r="AA79" s="711"/>
      <c r="AB79" s="600"/>
      <c r="AC79" s="702"/>
    </row>
    <row r="80" spans="1:29" x14ac:dyDescent="0.25">
      <c r="A80" s="621"/>
      <c r="B80" s="624"/>
      <c r="C80" s="641"/>
      <c r="D80" s="42" t="s">
        <v>5</v>
      </c>
      <c r="E80" s="134" t="str">
        <f>IF(K80&lt;&gt;"",E77,"")</f>
        <v/>
      </c>
      <c r="F80" s="10" t="str">
        <f>IF(L80&lt;&gt;"",F77,"")</f>
        <v/>
      </c>
      <c r="G80" s="10" t="str">
        <f>IF(M80&lt;&gt;"",G77,"")</f>
        <v/>
      </c>
      <c r="H80" s="10" t="str">
        <f>IF(N80&lt;&gt;"",H77,"")</f>
        <v/>
      </c>
      <c r="I80" s="136" t="str">
        <f>IF(O80&lt;&gt;"",I77,"")</f>
        <v/>
      </c>
      <c r="J80" s="419" t="str">
        <f>IF(E80&lt;&gt;"",J77,"")</f>
        <v/>
      </c>
      <c r="K80" s="297"/>
      <c r="L80" s="297"/>
      <c r="M80" s="297"/>
      <c r="N80" s="297"/>
      <c r="O80" s="298"/>
      <c r="P80" s="10" t="str">
        <f>IF(B77="","",IF(SUM(E80:I80)=0,"",(SUM(E80:I80)+SUM(K80:O80)-J80)))</f>
        <v/>
      </c>
      <c r="Q80" s="285"/>
      <c r="R80" s="285" t="str">
        <f>IF(P77="","",ABS(P80-Q77))</f>
        <v/>
      </c>
      <c r="S80" s="285" t="str">
        <f>IF(P77="","",RANK(R80,R77:R81,0))</f>
        <v/>
      </c>
      <c r="T80" s="285" t="str">
        <f>IF(P77="","",IF(S80=1,"",P80))</f>
        <v/>
      </c>
      <c r="U80" s="645"/>
      <c r="V80" s="169"/>
      <c r="W80" s="170"/>
      <c r="X80" s="171"/>
      <c r="Y80" s="172"/>
      <c r="Z80" s="600"/>
      <c r="AA80" s="711"/>
      <c r="AB80" s="600"/>
      <c r="AC80" s="702"/>
    </row>
    <row r="81" spans="1:29" ht="15.75" thickBot="1" x14ac:dyDescent="0.3">
      <c r="A81" s="644"/>
      <c r="B81" s="643"/>
      <c r="C81" s="642"/>
      <c r="D81" s="85" t="s">
        <v>6</v>
      </c>
      <c r="E81" s="135" t="str">
        <f>IF(K81&lt;&gt;"",E77,"")</f>
        <v/>
      </c>
      <c r="F81" s="155" t="str">
        <f>IF(L81&lt;&gt;"",F77,"")</f>
        <v/>
      </c>
      <c r="G81" s="155" t="str">
        <f>IF(M81&lt;&gt;"",G77,"")</f>
        <v/>
      </c>
      <c r="H81" s="155" t="str">
        <f>IF(N81&lt;&gt;"",H77,"")</f>
        <v/>
      </c>
      <c r="I81" s="137" t="str">
        <f>IF(O81&lt;&gt;"",I77,"")</f>
        <v/>
      </c>
      <c r="J81" s="420" t="str">
        <f>IF(E81&lt;&gt;"",J77,"")</f>
        <v/>
      </c>
      <c r="K81" s="299"/>
      <c r="L81" s="299"/>
      <c r="M81" s="299"/>
      <c r="N81" s="299"/>
      <c r="O81" s="300"/>
      <c r="P81" s="155" t="str">
        <f>IF(B77="","",IF(SUM(E81:I81)=0,"",(SUM(E81:I81)+SUM(K81:O81)-J81)))</f>
        <v/>
      </c>
      <c r="Q81" s="286"/>
      <c r="R81" s="286"/>
      <c r="S81" s="286"/>
      <c r="T81" s="286"/>
      <c r="U81" s="646"/>
      <c r="V81" s="173"/>
      <c r="W81" s="174"/>
      <c r="X81" s="175"/>
      <c r="Y81" s="176"/>
      <c r="Z81" s="601"/>
      <c r="AA81" s="712"/>
      <c r="AB81" s="601"/>
      <c r="AC81" s="703"/>
    </row>
    <row r="82" spans="1:29" x14ac:dyDescent="0.25">
      <c r="A82" s="626" t="str">
        <f>IF('Names And Totals'!A20="","",'Names And Totals'!A20)</f>
        <v/>
      </c>
      <c r="B82" s="629" t="str">
        <f>IF('Names And Totals'!B20="","",'Names And Totals'!B20)</f>
        <v/>
      </c>
      <c r="C82" s="584" t="str">
        <f>IF(AB82="","",IF(AB82="DQ","DQ",RANK(AB82,$AB$7:$AB$502,0)+SUMPRODUCT(--(AB82=$AB$7:$AB$502),--(Z82&gt;$Z$7:$Z$502))))</f>
        <v/>
      </c>
      <c r="D82" s="43" t="s">
        <v>7</v>
      </c>
      <c r="E82" s="311"/>
      <c r="F82" s="301"/>
      <c r="G82" s="301"/>
      <c r="H82" s="301"/>
      <c r="I82" s="525"/>
      <c r="J82" s="518"/>
      <c r="K82" s="301"/>
      <c r="L82" s="301"/>
      <c r="M82" s="301"/>
      <c r="N82" s="301"/>
      <c r="O82" s="302"/>
      <c r="P82" s="160" t="str">
        <f>IF(B82="","",IF(SUM(E82:I82)=0,"",(SUM(E82:I82)+SUM(K82:O82)-J82)))</f>
        <v/>
      </c>
      <c r="Q82" s="522" t="str">
        <f>IF(P82="","",AVERAGE(P82:P85))</f>
        <v/>
      </c>
      <c r="R82" s="522" t="str">
        <f>IF(P82="","",ABS(P82-Q82))</f>
        <v/>
      </c>
      <c r="S82" s="522" t="str">
        <f>IF(P82="","",RANK(R82,R82:R86,0))</f>
        <v/>
      </c>
      <c r="T82" s="522" t="str">
        <f>IF(P82="","",IF(S82=1,"",P82))</f>
        <v/>
      </c>
      <c r="U82" s="723" t="str">
        <f>IF(P82="","",IF(AVERAGE(P82:P86)&lt;0,0,IF(P83="",P82,IF(P84="",AVERAGE(P82:P83),IF(P85="",AVERAGE(P82:P84),IF(P86="",AVERAGE(T82:T85),TRIMMEAN(P82:P86,0.4)))))))</f>
        <v/>
      </c>
      <c r="V82" s="311"/>
      <c r="W82" s="312"/>
      <c r="X82" s="313"/>
      <c r="Y82" s="177" t="str">
        <f>IF(V82="","",IF(V82=999,999,V82*60+W82+X82/100))</f>
        <v/>
      </c>
      <c r="Z82" s="608" t="str">
        <f>IF(B82="","",IF(Y83="",Y82,AVERAGE(Y82:Y83)))</f>
        <v/>
      </c>
      <c r="AA82" s="611" t="str">
        <f>IF(B82="","",IF(Z82="","",IF(($AC$1-Z82)&gt;75,5,IF(($AC$1-Z82)&gt;60,4,IF(($AC$1-Z82)&gt;45,3,IF(($AC$1-Z82)&gt;30,2,IF(($AC$1-Z82)&gt;15,1,IF(($AC$1-Z82)&lt;=15,0))))))))</f>
        <v/>
      </c>
      <c r="AB82" s="614" t="str">
        <f>IF(AC82="DQ","DQ",IF(U82="","",U82+AA82))</f>
        <v/>
      </c>
      <c r="AC82" s="617"/>
    </row>
    <row r="83" spans="1:29" x14ac:dyDescent="0.25">
      <c r="A83" s="627"/>
      <c r="B83" s="630"/>
      <c r="C83" s="585"/>
      <c r="D83" s="44" t="s">
        <v>4</v>
      </c>
      <c r="E83" s="514" t="str">
        <f>IF(K83&lt;&gt;"",E82,"")</f>
        <v/>
      </c>
      <c r="F83" s="14" t="str">
        <f>IF(L83&lt;&gt;"",F82,"")</f>
        <v/>
      </c>
      <c r="G83" s="14" t="str">
        <f>IF(M83&lt;&gt;"",G82,"")</f>
        <v/>
      </c>
      <c r="H83" s="14" t="str">
        <f>IF(N83&lt;&gt;"",H82,"")</f>
        <v/>
      </c>
      <c r="I83" s="516" t="str">
        <f>IF(O83&lt;&gt;"",I82,"")</f>
        <v/>
      </c>
      <c r="J83" s="520" t="str">
        <f>IF(E83&lt;&gt;"",J82,"")</f>
        <v/>
      </c>
      <c r="K83" s="303"/>
      <c r="L83" s="303"/>
      <c r="M83" s="303"/>
      <c r="N83" s="303"/>
      <c r="O83" s="304"/>
      <c r="P83" s="14" t="str">
        <f>IF(B82="","",IF(SUM(E83:I83)=0,"",(SUM(E83:I83)+SUM(K83:O83)-J83)))</f>
        <v/>
      </c>
      <c r="Q83" s="523"/>
      <c r="R83" s="523" t="str">
        <f>IF(P82="","",ABS(P83-Q82))</f>
        <v/>
      </c>
      <c r="S83" s="523" t="str">
        <f>IF(P82="","",RANK(R83,R82:R86,0))</f>
        <v/>
      </c>
      <c r="T83" s="523" t="str">
        <f>IF(P82="","",IF(S83=1,"",P83))</f>
        <v/>
      </c>
      <c r="U83" s="724"/>
      <c r="V83" s="292"/>
      <c r="W83" s="293"/>
      <c r="X83" s="314"/>
      <c r="Y83" s="178" t="str">
        <f>IF(V83="","",IF(V83=999,999,V83*60+W83+X83/100))</f>
        <v/>
      </c>
      <c r="Z83" s="609"/>
      <c r="AA83" s="612"/>
      <c r="AB83" s="615"/>
      <c r="AC83" s="618"/>
    </row>
    <row r="84" spans="1:29" x14ac:dyDescent="0.25">
      <c r="A84" s="627"/>
      <c r="B84" s="630"/>
      <c r="C84" s="585"/>
      <c r="D84" s="44" t="s">
        <v>8</v>
      </c>
      <c r="E84" s="514" t="str">
        <f>IF(K84&lt;&gt;"",E82,"")</f>
        <v/>
      </c>
      <c r="F84" s="14" t="str">
        <f>IF(L84&lt;&gt;"",F82,"")</f>
        <v/>
      </c>
      <c r="G84" s="14" t="str">
        <f>IF(M84&lt;&gt;"",G82,"")</f>
        <v/>
      </c>
      <c r="H84" s="14" t="str">
        <f>IF(N84&lt;&gt;"",H82,"")</f>
        <v/>
      </c>
      <c r="I84" s="516" t="str">
        <f>IF(O84&lt;&gt;"",I82,"")</f>
        <v/>
      </c>
      <c r="J84" s="520" t="str">
        <f>IF(E84&lt;&gt;"",J82,"")</f>
        <v/>
      </c>
      <c r="K84" s="303"/>
      <c r="L84" s="303"/>
      <c r="M84" s="303"/>
      <c r="N84" s="303"/>
      <c r="O84" s="304"/>
      <c r="P84" s="14" t="str">
        <f>IF(B82="","",IF(SUM(E84:I84)=0,"",(SUM(E84:I84)+SUM(K84:O84)-J84)))</f>
        <v/>
      </c>
      <c r="Q84" s="523"/>
      <c r="R84" s="523" t="str">
        <f>IF(P82="","",ABS(P84-Q82))</f>
        <v/>
      </c>
      <c r="S84" s="523" t="str">
        <f>IF(P82="","",RANK(R84,R82:R86,0))</f>
        <v/>
      </c>
      <c r="T84" s="523" t="str">
        <f>IF(P82="","",IF(S84=1,"",P84))</f>
        <v/>
      </c>
      <c r="U84" s="724"/>
      <c r="V84" s="179"/>
      <c r="W84" s="180"/>
      <c r="X84" s="181"/>
      <c r="Y84" s="182"/>
      <c r="Z84" s="609"/>
      <c r="AA84" s="612"/>
      <c r="AB84" s="615"/>
      <c r="AC84" s="618"/>
    </row>
    <row r="85" spans="1:29" x14ac:dyDescent="0.25">
      <c r="A85" s="627"/>
      <c r="B85" s="630"/>
      <c r="C85" s="585"/>
      <c r="D85" s="44" t="s">
        <v>5</v>
      </c>
      <c r="E85" s="514" t="str">
        <f>IF(K85&lt;&gt;"",E82,"")</f>
        <v/>
      </c>
      <c r="F85" s="14" t="str">
        <f>IF(L85&lt;&gt;"",F82,"")</f>
        <v/>
      </c>
      <c r="G85" s="14" t="str">
        <f>IF(M85&lt;&gt;"",G82,"")</f>
        <v/>
      </c>
      <c r="H85" s="14" t="str">
        <f>IF(N85&lt;&gt;"",H82,"")</f>
        <v/>
      </c>
      <c r="I85" s="516" t="str">
        <f>IF(O85&lt;&gt;"",I82,"")</f>
        <v/>
      </c>
      <c r="J85" s="520" t="str">
        <f>IF(E85&lt;&gt;"",J82,"")</f>
        <v/>
      </c>
      <c r="K85" s="303"/>
      <c r="L85" s="303"/>
      <c r="M85" s="303"/>
      <c r="N85" s="303"/>
      <c r="O85" s="304"/>
      <c r="P85" s="14" t="str">
        <f>IF(B82="","",IF(SUM(E85:I85)=0,"",(SUM(E85:I85)+SUM(K85:O85)-J85)))</f>
        <v/>
      </c>
      <c r="Q85" s="523"/>
      <c r="R85" s="523" t="str">
        <f>IF(P82="","",ABS(P85-Q82))</f>
        <v/>
      </c>
      <c r="S85" s="523" t="str">
        <f>IF(P82="","",RANK(R85,R82:R86,0))</f>
        <v/>
      </c>
      <c r="T85" s="523" t="str">
        <f>IF(P82="","",IF(S85=1,"",P85))</f>
        <v/>
      </c>
      <c r="U85" s="724"/>
      <c r="V85" s="179"/>
      <c r="W85" s="180"/>
      <c r="X85" s="181"/>
      <c r="Y85" s="182"/>
      <c r="Z85" s="609"/>
      <c r="AA85" s="612"/>
      <c r="AB85" s="615"/>
      <c r="AC85" s="618"/>
    </row>
    <row r="86" spans="1:29" ht="15.75" thickBot="1" x14ac:dyDescent="0.3">
      <c r="A86" s="628"/>
      <c r="B86" s="631"/>
      <c r="C86" s="586"/>
      <c r="D86" s="45" t="s">
        <v>6</v>
      </c>
      <c r="E86" s="515" t="str">
        <f>IF(K86&lt;&gt;"",E82,"")</f>
        <v/>
      </c>
      <c r="F86" s="162" t="str">
        <f>IF(L86&lt;&gt;"",F82,"")</f>
        <v/>
      </c>
      <c r="G86" s="162" t="str">
        <f>IF(M86&lt;&gt;"",G82,"")</f>
        <v/>
      </c>
      <c r="H86" s="162" t="str">
        <f>IF(N86&lt;&gt;"",H82,"")</f>
        <v/>
      </c>
      <c r="I86" s="517" t="str">
        <f>IF(O86&lt;&gt;"",I82,"")</f>
        <v/>
      </c>
      <c r="J86" s="521" t="str">
        <f>IF(E86&lt;&gt;"",J82,"")</f>
        <v/>
      </c>
      <c r="K86" s="305"/>
      <c r="L86" s="305"/>
      <c r="M86" s="305"/>
      <c r="N86" s="305"/>
      <c r="O86" s="306"/>
      <c r="P86" s="162" t="str">
        <f>IF(B82="","",IF(SUM(E86:I86)=0,"",(SUM(E86:I86)+SUM(K86:O86)-J86)))</f>
        <v/>
      </c>
      <c r="Q86" s="524"/>
      <c r="R86" s="524"/>
      <c r="S86" s="524"/>
      <c r="T86" s="524"/>
      <c r="U86" s="725"/>
      <c r="V86" s="183"/>
      <c r="W86" s="184"/>
      <c r="X86" s="185"/>
      <c r="Y86" s="186"/>
      <c r="Z86" s="610"/>
      <c r="AA86" s="613"/>
      <c r="AB86" s="616"/>
      <c r="AC86" s="619"/>
    </row>
    <row r="87" spans="1:29" x14ac:dyDescent="0.25">
      <c r="A87" s="620" t="str">
        <f>IF('Names And Totals'!A21="","",'Names And Totals'!A21)</f>
        <v/>
      </c>
      <c r="B87" s="623" t="str">
        <f>IF('Names And Totals'!B21="","",'Names And Totals'!B21)</f>
        <v/>
      </c>
      <c r="C87" s="699" t="str">
        <f>IF(AB87="","",IF(AB87="DQ","DQ",RANK(AB87,$AB$7:$AB$502,0)+SUMPRODUCT(--(AB87=$AB$7:$AB$502),--(Z87&gt;$Z$7:$Z$502))))</f>
        <v/>
      </c>
      <c r="D87" s="86" t="s">
        <v>7</v>
      </c>
      <c r="E87" s="315"/>
      <c r="F87" s="307"/>
      <c r="G87" s="307"/>
      <c r="H87" s="307"/>
      <c r="I87" s="461"/>
      <c r="J87" s="430"/>
      <c r="K87" s="307"/>
      <c r="L87" s="307"/>
      <c r="M87" s="307"/>
      <c r="N87" s="307"/>
      <c r="O87" s="308"/>
      <c r="P87" s="10" t="str">
        <f>IF(B87="","",IF(SUM(E87:I87)=0,"",(SUM(E87:I87)+SUM(K87:O87)-J87)))</f>
        <v/>
      </c>
      <c r="Q87" s="285" t="str">
        <f>IF(P87="","",AVERAGE(P87:P90))</f>
        <v/>
      </c>
      <c r="R87" s="285" t="str">
        <f>IF(P87="","",ABS(P87-Q87))</f>
        <v/>
      </c>
      <c r="S87" s="285" t="str">
        <f>IF(P87="","",RANK(R87,R87:R91,0))</f>
        <v/>
      </c>
      <c r="T87" s="285" t="str">
        <f>IF(P87="","",IF(S87=1,"",P87))</f>
        <v/>
      </c>
      <c r="U87" s="710" t="str">
        <f>IF(P87="","",IF(AVERAGE(P87:P91)&lt;0,0,IF(P88="",P87,IF(P89="",AVERAGE(P87:P88),IF(P90="",AVERAGE(P87:P89),IF(P91="",AVERAGE(T87:T90),TRIMMEAN(P87:P91,0.4)))))))</f>
        <v/>
      </c>
      <c r="V87" s="315"/>
      <c r="W87" s="316"/>
      <c r="X87" s="317"/>
      <c r="Y87" s="187" t="str">
        <f>IF(V87="","",IF(V87=999,999,V87*60+W87+X87/100))</f>
        <v/>
      </c>
      <c r="Z87" s="599" t="str">
        <f>IF(B87="","",IF(Y88="",Y87,AVERAGE(Y87:Y88)))</f>
        <v/>
      </c>
      <c r="AA87" s="726" t="str">
        <f>IF(B87="","",IF(Z87="","",IF(($AC$1-Z87)&gt;75,5,IF(($AC$1-Z87)&gt;60,4,IF(($AC$1-Z87)&gt;45,3,IF(($AC$1-Z87)&gt;30,2,IF(($AC$1-Z87)&gt;15,1,IF(($AC$1-Z87)&lt;=15,0))))))))</f>
        <v/>
      </c>
      <c r="AB87" s="600" t="str">
        <f>IF(AC87="DQ","DQ",IF(U87="","",U87+AA87))</f>
        <v/>
      </c>
      <c r="AC87" s="728"/>
    </row>
    <row r="88" spans="1:29" x14ac:dyDescent="0.25">
      <c r="A88" s="621"/>
      <c r="B88" s="624"/>
      <c r="C88" s="641"/>
      <c r="D88" s="42" t="s">
        <v>4</v>
      </c>
      <c r="E88" s="134" t="str">
        <f>IF(K88&lt;&gt;"",E87,"")</f>
        <v/>
      </c>
      <c r="F88" s="10" t="str">
        <f>IF(L88&lt;&gt;"",F87,"")</f>
        <v/>
      </c>
      <c r="G88" s="10" t="str">
        <f>IF(M88&lt;&gt;"",G87,"")</f>
        <v/>
      </c>
      <c r="H88" s="10" t="str">
        <f>IF(N88&lt;&gt;"",H87,"")</f>
        <v/>
      </c>
      <c r="I88" s="136" t="str">
        <f>IF(O88&lt;&gt;"",I87,"")</f>
        <v/>
      </c>
      <c r="J88" s="419" t="str">
        <f>IF(E88&lt;&gt;"",J87,"")</f>
        <v/>
      </c>
      <c r="K88" s="297"/>
      <c r="L88" s="297"/>
      <c r="M88" s="297"/>
      <c r="N88" s="297"/>
      <c r="O88" s="298"/>
      <c r="P88" s="10" t="str">
        <f>IF(B87="","",IF(SUM(E88:I88)=0,"",(SUM(E88:I88)+SUM(K88:O88)-J88)))</f>
        <v/>
      </c>
      <c r="Q88" s="285"/>
      <c r="R88" s="285" t="str">
        <f>IF(P87="","",ABS(P88-Q87))</f>
        <v/>
      </c>
      <c r="S88" s="285" t="str">
        <f>IF(P87="","",RANK(R88,R87:R91,0))</f>
        <v/>
      </c>
      <c r="T88" s="285" t="str">
        <f>IF(P87="","",IF(S88=1,"",P88))</f>
        <v/>
      </c>
      <c r="U88" s="645"/>
      <c r="V88" s="289"/>
      <c r="W88" s="290"/>
      <c r="X88" s="310"/>
      <c r="Y88" s="168" t="str">
        <f>IF(V88="","",IF(V88=999,999,V88*60+W88+X88/100))</f>
        <v/>
      </c>
      <c r="Z88" s="600"/>
      <c r="AA88" s="711"/>
      <c r="AB88" s="600"/>
      <c r="AC88" s="702"/>
    </row>
    <row r="89" spans="1:29" x14ac:dyDescent="0.25">
      <c r="A89" s="621"/>
      <c r="B89" s="624"/>
      <c r="C89" s="641"/>
      <c r="D89" s="42" t="s">
        <v>8</v>
      </c>
      <c r="E89" s="134" t="str">
        <f>IF(K89&lt;&gt;"",E87,"")</f>
        <v/>
      </c>
      <c r="F89" s="10" t="str">
        <f>IF(L89&lt;&gt;"",F87,"")</f>
        <v/>
      </c>
      <c r="G89" s="10" t="str">
        <f>IF(M89&lt;&gt;"",G87,"")</f>
        <v/>
      </c>
      <c r="H89" s="10" t="str">
        <f>IF(N89&lt;&gt;"",H87,"")</f>
        <v/>
      </c>
      <c r="I89" s="136" t="str">
        <f>IF(O89&lt;&gt;"",I87,"")</f>
        <v/>
      </c>
      <c r="J89" s="419" t="str">
        <f>IF(E89&lt;&gt;"",J87,"")</f>
        <v/>
      </c>
      <c r="K89" s="297"/>
      <c r="L89" s="297"/>
      <c r="M89" s="297"/>
      <c r="N89" s="297"/>
      <c r="O89" s="298"/>
      <c r="P89" s="10" t="str">
        <f>IF(B87="","",IF(SUM(E89:I89)=0,"",(SUM(E89:I89)+SUM(K89:O89)-J89)))</f>
        <v/>
      </c>
      <c r="Q89" s="285"/>
      <c r="R89" s="285" t="str">
        <f>IF(P87="","",ABS(P89-Q87))</f>
        <v/>
      </c>
      <c r="S89" s="285" t="str">
        <f>IF(P87="","",RANK(R89,R87:R91,0))</f>
        <v/>
      </c>
      <c r="T89" s="285" t="str">
        <f>IF(P87="","",IF(S89=1,"",P89))</f>
        <v/>
      </c>
      <c r="U89" s="645"/>
      <c r="V89" s="169"/>
      <c r="W89" s="170"/>
      <c r="X89" s="171"/>
      <c r="Y89" s="172"/>
      <c r="Z89" s="600"/>
      <c r="AA89" s="711"/>
      <c r="AB89" s="600"/>
      <c r="AC89" s="702"/>
    </row>
    <row r="90" spans="1:29" x14ac:dyDescent="0.25">
      <c r="A90" s="621"/>
      <c r="B90" s="624"/>
      <c r="C90" s="641"/>
      <c r="D90" s="42" t="s">
        <v>5</v>
      </c>
      <c r="E90" s="134" t="str">
        <f>IF(K90&lt;&gt;"",E87,"")</f>
        <v/>
      </c>
      <c r="F90" s="10" t="str">
        <f>IF(L90&lt;&gt;"",F87,"")</f>
        <v/>
      </c>
      <c r="G90" s="10" t="str">
        <f>IF(M90&lt;&gt;"",G87,"")</f>
        <v/>
      </c>
      <c r="H90" s="10" t="str">
        <f>IF(N90&lt;&gt;"",H87,"")</f>
        <v/>
      </c>
      <c r="I90" s="136" t="str">
        <f>IF(O90&lt;&gt;"",I87,"")</f>
        <v/>
      </c>
      <c r="J90" s="419" t="str">
        <f>IF(E90&lt;&gt;"",J87,"")</f>
        <v/>
      </c>
      <c r="K90" s="297"/>
      <c r="L90" s="297"/>
      <c r="M90" s="297"/>
      <c r="N90" s="297"/>
      <c r="O90" s="298"/>
      <c r="P90" s="10" t="str">
        <f>IF(B87="","",IF(SUM(E90:I90)=0,"",(SUM(E90:I90)+SUM(K90:O90)-J90)))</f>
        <v/>
      </c>
      <c r="Q90" s="285"/>
      <c r="R90" s="285" t="str">
        <f>IF(P87="","",ABS(P90-Q87))</f>
        <v/>
      </c>
      <c r="S90" s="285" t="str">
        <f>IF(P87="","",RANK(R90,R87:R91,0))</f>
        <v/>
      </c>
      <c r="T90" s="285" t="str">
        <f>IF(P87="","",IF(S90=1,"",P90))</f>
        <v/>
      </c>
      <c r="U90" s="645"/>
      <c r="V90" s="169"/>
      <c r="W90" s="170"/>
      <c r="X90" s="171"/>
      <c r="Y90" s="172"/>
      <c r="Z90" s="600"/>
      <c r="AA90" s="711"/>
      <c r="AB90" s="600"/>
      <c r="AC90" s="702"/>
    </row>
    <row r="91" spans="1:29" ht="15.75" thickBot="1" x14ac:dyDescent="0.3">
      <c r="A91" s="644"/>
      <c r="B91" s="643"/>
      <c r="C91" s="642"/>
      <c r="D91" s="85" t="s">
        <v>6</v>
      </c>
      <c r="E91" s="135" t="str">
        <f>IF(K91&lt;&gt;"",E87,"")</f>
        <v/>
      </c>
      <c r="F91" s="155" t="str">
        <f>IF(L91&lt;&gt;"",F87,"")</f>
        <v/>
      </c>
      <c r="G91" s="155" t="str">
        <f>IF(M91&lt;&gt;"",G87,"")</f>
        <v/>
      </c>
      <c r="H91" s="155" t="str">
        <f>IF(N91&lt;&gt;"",H87,"")</f>
        <v/>
      </c>
      <c r="I91" s="137" t="str">
        <f>IF(O91&lt;&gt;"",I87,"")</f>
        <v/>
      </c>
      <c r="J91" s="420" t="str">
        <f>IF(E91&lt;&gt;"",J87,"")</f>
        <v/>
      </c>
      <c r="K91" s="299"/>
      <c r="L91" s="299"/>
      <c r="M91" s="299"/>
      <c r="N91" s="299"/>
      <c r="O91" s="300"/>
      <c r="P91" s="155" t="str">
        <f>IF(B87="","",IF(SUM(E91:I91)=0,"",(SUM(E91:I91)+SUM(K91:O91)-J91)))</f>
        <v/>
      </c>
      <c r="Q91" s="286"/>
      <c r="R91" s="286"/>
      <c r="S91" s="286"/>
      <c r="T91" s="286"/>
      <c r="U91" s="646"/>
      <c r="V91" s="173"/>
      <c r="W91" s="174"/>
      <c r="X91" s="175"/>
      <c r="Y91" s="176"/>
      <c r="Z91" s="601"/>
      <c r="AA91" s="712"/>
      <c r="AB91" s="601"/>
      <c r="AC91" s="703"/>
    </row>
    <row r="92" spans="1:29" x14ac:dyDescent="0.25">
      <c r="A92" s="626" t="str">
        <f>IF('Names And Totals'!A22="","",'Names And Totals'!A22)</f>
        <v/>
      </c>
      <c r="B92" s="629" t="str">
        <f>IF('Names And Totals'!B22="","",'Names And Totals'!B22)</f>
        <v/>
      </c>
      <c r="C92" s="584" t="str">
        <f>IF(AB92="","",IF(AB92="DQ","DQ",RANK(AB92,$AB$7:$AB$502,0)+SUMPRODUCT(--(AB92=$AB$7:$AB$502),--(Z92&gt;$Z$7:$Z$502))))</f>
        <v/>
      </c>
      <c r="D92" s="43" t="s">
        <v>7</v>
      </c>
      <c r="E92" s="311"/>
      <c r="F92" s="301"/>
      <c r="G92" s="301"/>
      <c r="H92" s="301"/>
      <c r="I92" s="525"/>
      <c r="J92" s="518"/>
      <c r="K92" s="301"/>
      <c r="L92" s="301"/>
      <c r="M92" s="301"/>
      <c r="N92" s="301"/>
      <c r="O92" s="302"/>
      <c r="P92" s="160" t="str">
        <f>IF(B92="","",IF(SUM(E92:I92)=0,"",(SUM(E92:I92)+SUM(K92:O92)-J92)))</f>
        <v/>
      </c>
      <c r="Q92" s="522" t="str">
        <f>IF(P92="","",AVERAGE(P92:P95))</f>
        <v/>
      </c>
      <c r="R92" s="522" t="str">
        <f>IF(P92="","",ABS(P92-Q92))</f>
        <v/>
      </c>
      <c r="S92" s="522" t="str">
        <f>IF(P92="","",RANK(R92,R92:R96,0))</f>
        <v/>
      </c>
      <c r="T92" s="522" t="str">
        <f>IF(P92="","",IF(S92=1,"",P92))</f>
        <v/>
      </c>
      <c r="U92" s="723" t="str">
        <f>IF(P92="","",IF(AVERAGE(P92:P96)&lt;0,0,IF(P93="",P92,IF(P94="",AVERAGE(P92:P93),IF(P95="",AVERAGE(P92:P94),IF(P96="",AVERAGE(T92:T95),TRIMMEAN(P92:P96,0.4)))))))</f>
        <v/>
      </c>
      <c r="V92" s="311"/>
      <c r="W92" s="312"/>
      <c r="X92" s="313"/>
      <c r="Y92" s="177" t="str">
        <f>IF(V92="","",IF(V92=999,999,V92*60+W92+X92/100))</f>
        <v/>
      </c>
      <c r="Z92" s="608" t="str">
        <f>IF(B92="","",IF(Y93="",Y92,AVERAGE(Y92:Y93)))</f>
        <v/>
      </c>
      <c r="AA92" s="611" t="str">
        <f>IF(B92="","",IF(Z92="","",IF(($AC$1-Z92)&gt;75,5,IF(($AC$1-Z92)&gt;60,4,IF(($AC$1-Z92)&gt;45,3,IF(($AC$1-Z92)&gt;30,2,IF(($AC$1-Z92)&gt;15,1,IF(($AC$1-Z92)&lt;=15,0))))))))</f>
        <v/>
      </c>
      <c r="AB92" s="614" t="str">
        <f>IF(AC92="DQ","DQ",IF(U92="","",U92+AA92))</f>
        <v/>
      </c>
      <c r="AC92" s="617"/>
    </row>
    <row r="93" spans="1:29" x14ac:dyDescent="0.25">
      <c r="A93" s="627"/>
      <c r="B93" s="630"/>
      <c r="C93" s="585"/>
      <c r="D93" s="44" t="s">
        <v>4</v>
      </c>
      <c r="E93" s="514" t="str">
        <f>IF(K93&lt;&gt;"",E92,"")</f>
        <v/>
      </c>
      <c r="F93" s="14" t="str">
        <f>IF(L93&lt;&gt;"",F92,"")</f>
        <v/>
      </c>
      <c r="G93" s="14" t="str">
        <f>IF(M93&lt;&gt;"",G92,"")</f>
        <v/>
      </c>
      <c r="H93" s="14" t="str">
        <f>IF(N93&lt;&gt;"",H92,"")</f>
        <v/>
      </c>
      <c r="I93" s="516" t="str">
        <f>IF(O93&lt;&gt;"",I92,"")</f>
        <v/>
      </c>
      <c r="J93" s="520" t="str">
        <f>IF(E93&lt;&gt;"",J92,"")</f>
        <v/>
      </c>
      <c r="K93" s="303"/>
      <c r="L93" s="303"/>
      <c r="M93" s="303"/>
      <c r="N93" s="303"/>
      <c r="O93" s="304"/>
      <c r="P93" s="14" t="str">
        <f>IF(B92="","",IF(SUM(E93:I93)=0,"",(SUM(E93:I93)+SUM(K93:O93)-J93)))</f>
        <v/>
      </c>
      <c r="Q93" s="523"/>
      <c r="R93" s="523" t="str">
        <f>IF(P92="","",ABS(P93-Q92))</f>
        <v/>
      </c>
      <c r="S93" s="523" t="str">
        <f>IF(P92="","",RANK(R93,R92:R96,0))</f>
        <v/>
      </c>
      <c r="T93" s="523" t="str">
        <f>IF(P92="","",IF(S93=1,"",P93))</f>
        <v/>
      </c>
      <c r="U93" s="724"/>
      <c r="V93" s="292"/>
      <c r="W93" s="293"/>
      <c r="X93" s="314"/>
      <c r="Y93" s="178" t="str">
        <f>IF(V93="","",IF(V93=999,999,V93*60+W93+X93/100))</f>
        <v/>
      </c>
      <c r="Z93" s="609"/>
      <c r="AA93" s="612"/>
      <c r="AB93" s="615"/>
      <c r="AC93" s="618"/>
    </row>
    <row r="94" spans="1:29" x14ac:dyDescent="0.25">
      <c r="A94" s="627"/>
      <c r="B94" s="630"/>
      <c r="C94" s="585"/>
      <c r="D94" s="44" t="s">
        <v>8</v>
      </c>
      <c r="E94" s="514" t="str">
        <f>IF(K94&lt;&gt;"",E92,"")</f>
        <v/>
      </c>
      <c r="F94" s="14" t="str">
        <f>IF(L94&lt;&gt;"",F92,"")</f>
        <v/>
      </c>
      <c r="G94" s="14" t="str">
        <f>IF(M94&lt;&gt;"",G92,"")</f>
        <v/>
      </c>
      <c r="H94" s="14" t="str">
        <f>IF(N94&lt;&gt;"",H92,"")</f>
        <v/>
      </c>
      <c r="I94" s="516" t="str">
        <f>IF(O94&lt;&gt;"",I92,"")</f>
        <v/>
      </c>
      <c r="J94" s="520" t="str">
        <f>IF(E94&lt;&gt;"",J92,"")</f>
        <v/>
      </c>
      <c r="K94" s="303"/>
      <c r="L94" s="303"/>
      <c r="M94" s="303"/>
      <c r="N94" s="303"/>
      <c r="O94" s="304"/>
      <c r="P94" s="14" t="str">
        <f>IF(B92="","",IF(SUM(E94:I94)=0,"",(SUM(E94:I94)+SUM(K94:O94)-J94)))</f>
        <v/>
      </c>
      <c r="Q94" s="523"/>
      <c r="R94" s="523" t="str">
        <f>IF(P92="","",ABS(P94-Q92))</f>
        <v/>
      </c>
      <c r="S94" s="523" t="str">
        <f>IF(P92="","",RANK(R94,R92:R96,0))</f>
        <v/>
      </c>
      <c r="T94" s="523" t="str">
        <f>IF(P92="","",IF(S94=1,"",P94))</f>
        <v/>
      </c>
      <c r="U94" s="724"/>
      <c r="V94" s="179"/>
      <c r="W94" s="180"/>
      <c r="X94" s="181"/>
      <c r="Y94" s="182"/>
      <c r="Z94" s="609"/>
      <c r="AA94" s="612"/>
      <c r="AB94" s="615"/>
      <c r="AC94" s="618"/>
    </row>
    <row r="95" spans="1:29" x14ac:dyDescent="0.25">
      <c r="A95" s="627"/>
      <c r="B95" s="630"/>
      <c r="C95" s="585"/>
      <c r="D95" s="44" t="s">
        <v>5</v>
      </c>
      <c r="E95" s="514" t="str">
        <f>IF(K95&lt;&gt;"",E92,"")</f>
        <v/>
      </c>
      <c r="F95" s="14" t="str">
        <f>IF(L95&lt;&gt;"",F92,"")</f>
        <v/>
      </c>
      <c r="G95" s="14" t="str">
        <f>IF(M95&lt;&gt;"",G92,"")</f>
        <v/>
      </c>
      <c r="H95" s="14" t="str">
        <f>IF(N95&lt;&gt;"",H92,"")</f>
        <v/>
      </c>
      <c r="I95" s="516" t="str">
        <f>IF(O95&lt;&gt;"",I92,"")</f>
        <v/>
      </c>
      <c r="J95" s="520" t="str">
        <f>IF(E95&lt;&gt;"",J92,"")</f>
        <v/>
      </c>
      <c r="K95" s="303"/>
      <c r="L95" s="303"/>
      <c r="M95" s="303"/>
      <c r="N95" s="303"/>
      <c r="O95" s="304"/>
      <c r="P95" s="14" t="str">
        <f>IF(B92="","",IF(SUM(E95:I95)=0,"",(SUM(E95:I95)+SUM(K95:O95)-J95)))</f>
        <v/>
      </c>
      <c r="Q95" s="523"/>
      <c r="R95" s="523" t="str">
        <f>IF(P92="","",ABS(P95-Q92))</f>
        <v/>
      </c>
      <c r="S95" s="523" t="str">
        <f>IF(P92="","",RANK(R95,R92:R96,0))</f>
        <v/>
      </c>
      <c r="T95" s="523" t="str">
        <f>IF(P92="","",IF(S95=1,"",P95))</f>
        <v/>
      </c>
      <c r="U95" s="724"/>
      <c r="V95" s="179"/>
      <c r="W95" s="180"/>
      <c r="X95" s="181"/>
      <c r="Y95" s="182"/>
      <c r="Z95" s="609"/>
      <c r="AA95" s="612"/>
      <c r="AB95" s="615"/>
      <c r="AC95" s="618"/>
    </row>
    <row r="96" spans="1:29" ht="15.75" thickBot="1" x14ac:dyDescent="0.3">
      <c r="A96" s="628"/>
      <c r="B96" s="631"/>
      <c r="C96" s="586"/>
      <c r="D96" s="45" t="s">
        <v>6</v>
      </c>
      <c r="E96" s="515" t="str">
        <f>IF(K96&lt;&gt;"",E92,"")</f>
        <v/>
      </c>
      <c r="F96" s="162" t="str">
        <f>IF(L96&lt;&gt;"",F92,"")</f>
        <v/>
      </c>
      <c r="G96" s="162" t="str">
        <f>IF(M96&lt;&gt;"",G92,"")</f>
        <v/>
      </c>
      <c r="H96" s="162" t="str">
        <f>IF(N96&lt;&gt;"",H92,"")</f>
        <v/>
      </c>
      <c r="I96" s="517" t="str">
        <f>IF(O96&lt;&gt;"",I92,"")</f>
        <v/>
      </c>
      <c r="J96" s="521" t="str">
        <f>IF(E96&lt;&gt;"",J92,"")</f>
        <v/>
      </c>
      <c r="K96" s="305"/>
      <c r="L96" s="305"/>
      <c r="M96" s="305"/>
      <c r="N96" s="305"/>
      <c r="O96" s="306"/>
      <c r="P96" s="162" t="str">
        <f>IF(B92="","",IF(SUM(E96:I96)=0,"",(SUM(E96:I96)+SUM(K96:O96)-J96)))</f>
        <v/>
      </c>
      <c r="Q96" s="524"/>
      <c r="R96" s="524"/>
      <c r="S96" s="524"/>
      <c r="T96" s="524"/>
      <c r="U96" s="725"/>
      <c r="V96" s="183"/>
      <c r="W96" s="184"/>
      <c r="X96" s="185"/>
      <c r="Y96" s="186"/>
      <c r="Z96" s="610"/>
      <c r="AA96" s="613"/>
      <c r="AB96" s="616"/>
      <c r="AC96" s="619"/>
    </row>
    <row r="97" spans="1:29" x14ac:dyDescent="0.25">
      <c r="A97" s="620" t="str">
        <f>IF('Names And Totals'!A23="","",'Names And Totals'!A23)</f>
        <v/>
      </c>
      <c r="B97" s="623" t="str">
        <f>IF('Names And Totals'!B23="","",'Names And Totals'!B23)</f>
        <v/>
      </c>
      <c r="C97" s="699" t="str">
        <f>IF(AB97="","",IF(AB97="DQ","DQ",RANK(AB97,$AB$7:$AB$502,0)+SUMPRODUCT(--(AB97=$AB$7:$AB$502),--(Z97&gt;$Z$7:$Z$502))))</f>
        <v/>
      </c>
      <c r="D97" s="86" t="s">
        <v>7</v>
      </c>
      <c r="E97" s="315"/>
      <c r="F97" s="307"/>
      <c r="G97" s="307"/>
      <c r="H97" s="307"/>
      <c r="I97" s="461"/>
      <c r="J97" s="430"/>
      <c r="K97" s="307"/>
      <c r="L97" s="307"/>
      <c r="M97" s="307"/>
      <c r="N97" s="307"/>
      <c r="O97" s="308"/>
      <c r="P97" s="10" t="str">
        <f>IF(B97="","",IF(SUM(E97:I97)=0,"",(SUM(E97:I97)+SUM(K97:O97)-J97)))</f>
        <v/>
      </c>
      <c r="Q97" s="285" t="str">
        <f>IF(P97="","",AVERAGE(P97:P100))</f>
        <v/>
      </c>
      <c r="R97" s="285" t="str">
        <f>IF(P97="","",ABS(P97-Q97))</f>
        <v/>
      </c>
      <c r="S97" s="285" t="str">
        <f>IF(P97="","",RANK(R97,R97:R101,0))</f>
        <v/>
      </c>
      <c r="T97" s="285" t="str">
        <f>IF(P97="","",IF(S97=1,"",P97))</f>
        <v/>
      </c>
      <c r="U97" s="710" t="str">
        <f>IF(P97="","",IF(AVERAGE(P97:P101)&lt;0,0,IF(P98="",P97,IF(P99="",AVERAGE(P97:P98),IF(P100="",AVERAGE(P97:P99),IF(P101="",AVERAGE(T97:T100),TRIMMEAN(P97:P101,0.4)))))))</f>
        <v/>
      </c>
      <c r="V97" s="315"/>
      <c r="W97" s="316"/>
      <c r="X97" s="317"/>
      <c r="Y97" s="187" t="str">
        <f>IF(V97="","",IF(V97=999,999,V97*60+W97+X97/100))</f>
        <v/>
      </c>
      <c r="Z97" s="599" t="str">
        <f>IF(B97="","",IF(Y98="",Y97,AVERAGE(Y97:Y98)))</f>
        <v/>
      </c>
      <c r="AA97" s="726" t="str">
        <f>IF(B97="","",IF(Z97="","",IF(($AC$1-Z97)&gt;75,5,IF(($AC$1-Z97)&gt;60,4,IF(($AC$1-Z97)&gt;45,3,IF(($AC$1-Z97)&gt;30,2,IF(($AC$1-Z97)&gt;15,1,IF(($AC$1-Z97)&lt;=15,0))))))))</f>
        <v/>
      </c>
      <c r="AB97" s="600" t="str">
        <f>IF(AC97="DQ","DQ",IF(U97="","",U97+AA97))</f>
        <v/>
      </c>
      <c r="AC97" s="728"/>
    </row>
    <row r="98" spans="1:29" x14ac:dyDescent="0.25">
      <c r="A98" s="621"/>
      <c r="B98" s="624"/>
      <c r="C98" s="641"/>
      <c r="D98" s="42" t="s">
        <v>4</v>
      </c>
      <c r="E98" s="134" t="str">
        <f>IF(K98&lt;&gt;"",E97,"")</f>
        <v/>
      </c>
      <c r="F98" s="10" t="str">
        <f>IF(L98&lt;&gt;"",F97,"")</f>
        <v/>
      </c>
      <c r="G98" s="10" t="str">
        <f>IF(M98&lt;&gt;"",G97,"")</f>
        <v/>
      </c>
      <c r="H98" s="10" t="str">
        <f>IF(N98&lt;&gt;"",H97,"")</f>
        <v/>
      </c>
      <c r="I98" s="136" t="str">
        <f>IF(O98&lt;&gt;"",I97,"")</f>
        <v/>
      </c>
      <c r="J98" s="419" t="str">
        <f>IF(E98&lt;&gt;"",J97,"")</f>
        <v/>
      </c>
      <c r="K98" s="297"/>
      <c r="L98" s="297"/>
      <c r="M98" s="297"/>
      <c r="N98" s="297"/>
      <c r="O98" s="298"/>
      <c r="P98" s="10" t="str">
        <f>IF(B97="","",IF(SUM(E98:I98)=0,"",(SUM(E98:I98)+SUM(K98:O98)-J98)))</f>
        <v/>
      </c>
      <c r="Q98" s="285"/>
      <c r="R98" s="285" t="str">
        <f>IF(P97="","",ABS(P98-Q97))</f>
        <v/>
      </c>
      <c r="S98" s="285" t="str">
        <f>IF(P97="","",RANK(R98,R97:R101,0))</f>
        <v/>
      </c>
      <c r="T98" s="285" t="str">
        <f>IF(P97="","",IF(S98=1,"",P98))</f>
        <v/>
      </c>
      <c r="U98" s="645"/>
      <c r="V98" s="289"/>
      <c r="W98" s="290"/>
      <c r="X98" s="310"/>
      <c r="Y98" s="168" t="str">
        <f>IF(V98="","",IF(V98=999,999,V98*60+W98+X98/100))</f>
        <v/>
      </c>
      <c r="Z98" s="600"/>
      <c r="AA98" s="711"/>
      <c r="AB98" s="600"/>
      <c r="AC98" s="702"/>
    </row>
    <row r="99" spans="1:29" x14ac:dyDescent="0.25">
      <c r="A99" s="621"/>
      <c r="B99" s="624"/>
      <c r="C99" s="641"/>
      <c r="D99" s="42" t="s">
        <v>8</v>
      </c>
      <c r="E99" s="134" t="str">
        <f>IF(K99&lt;&gt;"",E97,"")</f>
        <v/>
      </c>
      <c r="F99" s="10" t="str">
        <f>IF(L99&lt;&gt;"",F97,"")</f>
        <v/>
      </c>
      <c r="G99" s="10" t="str">
        <f>IF(M99&lt;&gt;"",G97,"")</f>
        <v/>
      </c>
      <c r="H99" s="10" t="str">
        <f>IF(N99&lt;&gt;"",H97,"")</f>
        <v/>
      </c>
      <c r="I99" s="136" t="str">
        <f>IF(O99&lt;&gt;"",I97,"")</f>
        <v/>
      </c>
      <c r="J99" s="419" t="str">
        <f>IF(E99&lt;&gt;"",J97,"")</f>
        <v/>
      </c>
      <c r="K99" s="297"/>
      <c r="L99" s="297"/>
      <c r="M99" s="297"/>
      <c r="N99" s="297"/>
      <c r="O99" s="298"/>
      <c r="P99" s="10" t="str">
        <f>IF(B97="","",IF(SUM(E99:I99)=0,"",(SUM(E99:I99)+SUM(K99:O99)-J99)))</f>
        <v/>
      </c>
      <c r="Q99" s="285"/>
      <c r="R99" s="285" t="str">
        <f>IF(P97="","",ABS(P99-Q97))</f>
        <v/>
      </c>
      <c r="S99" s="285" t="str">
        <f>IF(P97="","",RANK(R99,R97:R101,0))</f>
        <v/>
      </c>
      <c r="T99" s="285" t="str">
        <f>IF(P97="","",IF(S99=1,"",P99))</f>
        <v/>
      </c>
      <c r="U99" s="645"/>
      <c r="V99" s="169"/>
      <c r="W99" s="170"/>
      <c r="X99" s="171"/>
      <c r="Y99" s="172"/>
      <c r="Z99" s="600"/>
      <c r="AA99" s="711"/>
      <c r="AB99" s="600"/>
      <c r="AC99" s="702"/>
    </row>
    <row r="100" spans="1:29" x14ac:dyDescent="0.25">
      <c r="A100" s="621"/>
      <c r="B100" s="624"/>
      <c r="C100" s="641"/>
      <c r="D100" s="42" t="s">
        <v>5</v>
      </c>
      <c r="E100" s="134" t="str">
        <f>IF(K100&lt;&gt;"",E97,"")</f>
        <v/>
      </c>
      <c r="F100" s="10" t="str">
        <f>IF(L100&lt;&gt;"",F97,"")</f>
        <v/>
      </c>
      <c r="G100" s="10" t="str">
        <f>IF(M100&lt;&gt;"",G97,"")</f>
        <v/>
      </c>
      <c r="H100" s="10" t="str">
        <f>IF(N100&lt;&gt;"",H97,"")</f>
        <v/>
      </c>
      <c r="I100" s="136" t="str">
        <f>IF(O100&lt;&gt;"",I97,"")</f>
        <v/>
      </c>
      <c r="J100" s="419" t="str">
        <f>IF(E100&lt;&gt;"",J97,"")</f>
        <v/>
      </c>
      <c r="K100" s="297"/>
      <c r="L100" s="297"/>
      <c r="M100" s="297"/>
      <c r="N100" s="297"/>
      <c r="O100" s="298"/>
      <c r="P100" s="10" t="str">
        <f>IF(B97="","",IF(SUM(E100:I100)=0,"",(SUM(E100:I100)+SUM(K100:O100)-J100)))</f>
        <v/>
      </c>
      <c r="Q100" s="285"/>
      <c r="R100" s="285" t="str">
        <f>IF(P97="","",ABS(P100-Q97))</f>
        <v/>
      </c>
      <c r="S100" s="285" t="str">
        <f>IF(P97="","",RANK(R100,R97:R101,0))</f>
        <v/>
      </c>
      <c r="T100" s="285" t="str">
        <f>IF(P97="","",IF(S100=1,"",P100))</f>
        <v/>
      </c>
      <c r="U100" s="645"/>
      <c r="V100" s="169"/>
      <c r="W100" s="170"/>
      <c r="X100" s="171"/>
      <c r="Y100" s="172"/>
      <c r="Z100" s="600"/>
      <c r="AA100" s="711"/>
      <c r="AB100" s="600"/>
      <c r="AC100" s="702"/>
    </row>
    <row r="101" spans="1:29" ht="15.75" thickBot="1" x14ac:dyDescent="0.3">
      <c r="A101" s="644"/>
      <c r="B101" s="643"/>
      <c r="C101" s="642"/>
      <c r="D101" s="85" t="s">
        <v>6</v>
      </c>
      <c r="E101" s="135" t="str">
        <f>IF(K101&lt;&gt;"",E97,"")</f>
        <v/>
      </c>
      <c r="F101" s="155" t="str">
        <f>IF(L101&lt;&gt;"",F97,"")</f>
        <v/>
      </c>
      <c r="G101" s="155" t="str">
        <f>IF(M101&lt;&gt;"",G97,"")</f>
        <v/>
      </c>
      <c r="H101" s="155" t="str">
        <f>IF(N101&lt;&gt;"",H97,"")</f>
        <v/>
      </c>
      <c r="I101" s="137" t="str">
        <f>IF(O101&lt;&gt;"",I97,"")</f>
        <v/>
      </c>
      <c r="J101" s="420" t="str">
        <f>IF(E101&lt;&gt;"",J97,"")</f>
        <v/>
      </c>
      <c r="K101" s="299"/>
      <c r="L101" s="299"/>
      <c r="M101" s="299"/>
      <c r="N101" s="299"/>
      <c r="O101" s="300"/>
      <c r="P101" s="155" t="str">
        <f>IF(B97="","",IF(SUM(E101:I101)=0,"",(SUM(E101:I101)+SUM(K101:O101)-J101)))</f>
        <v/>
      </c>
      <c r="Q101" s="286"/>
      <c r="R101" s="286"/>
      <c r="S101" s="286"/>
      <c r="T101" s="286"/>
      <c r="U101" s="646"/>
      <c r="V101" s="173"/>
      <c r="W101" s="174"/>
      <c r="X101" s="175"/>
      <c r="Y101" s="176"/>
      <c r="Z101" s="601"/>
      <c r="AA101" s="712"/>
      <c r="AB101" s="601"/>
      <c r="AC101" s="703"/>
    </row>
    <row r="102" spans="1:29" x14ac:dyDescent="0.25">
      <c r="A102" s="626" t="str">
        <f>IF('Names And Totals'!A24="","",'Names And Totals'!A24)</f>
        <v/>
      </c>
      <c r="B102" s="629" t="str">
        <f>IF('Names And Totals'!B24="","",'Names And Totals'!B24)</f>
        <v/>
      </c>
      <c r="C102" s="584" t="str">
        <f>IF(AB102="","",IF(AB102="DQ","DQ",RANK(AB102,$AB$7:$AB$502,0)+SUMPRODUCT(--(AB102=$AB$7:$AB$502),--(Z102&gt;$Z$7:$Z$502))))</f>
        <v/>
      </c>
      <c r="D102" s="43" t="s">
        <v>7</v>
      </c>
      <c r="E102" s="311"/>
      <c r="F102" s="301"/>
      <c r="G102" s="301"/>
      <c r="H102" s="301"/>
      <c r="I102" s="525"/>
      <c r="J102" s="518"/>
      <c r="K102" s="301"/>
      <c r="L102" s="301"/>
      <c r="M102" s="301"/>
      <c r="N102" s="301"/>
      <c r="O102" s="302"/>
      <c r="P102" s="160" t="str">
        <f>IF(B102="","",IF(SUM(E102:I102)=0,"",(SUM(E102:I102)+SUM(K102:O102)-J102)))</f>
        <v/>
      </c>
      <c r="Q102" s="522" t="str">
        <f>IF(P102="","",AVERAGE(P102:P105))</f>
        <v/>
      </c>
      <c r="R102" s="522" t="str">
        <f>IF(P102="","",ABS(P102-Q102))</f>
        <v/>
      </c>
      <c r="S102" s="522" t="str">
        <f>IF(P102="","",RANK(R102,R102:R106,0))</f>
        <v/>
      </c>
      <c r="T102" s="522" t="str">
        <f>IF(P102="","",IF(S102=1,"",P102))</f>
        <v/>
      </c>
      <c r="U102" s="723" t="str">
        <f>IF(P102="","",IF(AVERAGE(P102:P106)&lt;0,0,IF(P103="",P102,IF(P104="",AVERAGE(P102:P103),IF(P105="",AVERAGE(P102:P104),IF(P106="",AVERAGE(T102:T105),TRIMMEAN(P102:P106,0.4)))))))</f>
        <v/>
      </c>
      <c r="V102" s="311"/>
      <c r="W102" s="312"/>
      <c r="X102" s="313"/>
      <c r="Y102" s="177" t="str">
        <f>IF(V102="","",IF(V102=999,999,V102*60+W102+X102/100))</f>
        <v/>
      </c>
      <c r="Z102" s="608" t="str">
        <f>IF(B102="","",IF(Y103="",Y102,AVERAGE(Y102:Y103)))</f>
        <v/>
      </c>
      <c r="AA102" s="611" t="str">
        <f>IF(B102="","",IF(Z102="","",IF(($AC$1-Z102)&gt;75,5,IF(($AC$1-Z102)&gt;60,4,IF(($AC$1-Z102)&gt;45,3,IF(($AC$1-Z102)&gt;30,2,IF(($AC$1-Z102)&gt;15,1,IF(($AC$1-Z102)&lt;=15,0))))))))</f>
        <v/>
      </c>
      <c r="AB102" s="614" t="str">
        <f>IF(AC102="DQ","DQ",IF(U102="","",U102+AA102))</f>
        <v/>
      </c>
      <c r="AC102" s="617"/>
    </row>
    <row r="103" spans="1:29" x14ac:dyDescent="0.25">
      <c r="A103" s="627"/>
      <c r="B103" s="630"/>
      <c r="C103" s="585"/>
      <c r="D103" s="44" t="s">
        <v>4</v>
      </c>
      <c r="E103" s="514" t="str">
        <f>IF(K103&lt;&gt;"",E102,"")</f>
        <v/>
      </c>
      <c r="F103" s="14" t="str">
        <f>IF(L103&lt;&gt;"",F102,"")</f>
        <v/>
      </c>
      <c r="G103" s="14" t="str">
        <f>IF(M103&lt;&gt;"",G102,"")</f>
        <v/>
      </c>
      <c r="H103" s="14" t="str">
        <f>IF(N103&lt;&gt;"",H102,"")</f>
        <v/>
      </c>
      <c r="I103" s="516" t="str">
        <f>IF(O103&lt;&gt;"",I102,"")</f>
        <v/>
      </c>
      <c r="J103" s="520" t="str">
        <f>IF(E103&lt;&gt;"",J102,"")</f>
        <v/>
      </c>
      <c r="K103" s="303"/>
      <c r="L103" s="303"/>
      <c r="M103" s="303"/>
      <c r="N103" s="303"/>
      <c r="O103" s="304"/>
      <c r="P103" s="14" t="str">
        <f>IF(B102="","",IF(SUM(E103:I103)=0,"",(SUM(E103:I103)+SUM(K103:O103)-J103)))</f>
        <v/>
      </c>
      <c r="Q103" s="523"/>
      <c r="R103" s="523" t="str">
        <f>IF(P102="","",ABS(P103-Q102))</f>
        <v/>
      </c>
      <c r="S103" s="523" t="str">
        <f>IF(P102="","",RANK(R103,R102:R106,0))</f>
        <v/>
      </c>
      <c r="T103" s="523" t="str">
        <f>IF(P102="","",IF(S103=1,"",P103))</f>
        <v/>
      </c>
      <c r="U103" s="724"/>
      <c r="V103" s="292"/>
      <c r="W103" s="293"/>
      <c r="X103" s="314"/>
      <c r="Y103" s="178" t="str">
        <f>IF(V103="","",IF(V103=999,999,V103*60+W103+X103/100))</f>
        <v/>
      </c>
      <c r="Z103" s="609"/>
      <c r="AA103" s="612"/>
      <c r="AB103" s="615"/>
      <c r="AC103" s="618"/>
    </row>
    <row r="104" spans="1:29" x14ac:dyDescent="0.25">
      <c r="A104" s="627"/>
      <c r="B104" s="630"/>
      <c r="C104" s="585"/>
      <c r="D104" s="44" t="s">
        <v>8</v>
      </c>
      <c r="E104" s="514" t="str">
        <f>IF(K104&lt;&gt;"",E102,"")</f>
        <v/>
      </c>
      <c r="F104" s="14" t="str">
        <f>IF(L104&lt;&gt;"",F102,"")</f>
        <v/>
      </c>
      <c r="G104" s="14" t="str">
        <f>IF(M104&lt;&gt;"",G102,"")</f>
        <v/>
      </c>
      <c r="H104" s="14" t="str">
        <f>IF(N104&lt;&gt;"",H102,"")</f>
        <v/>
      </c>
      <c r="I104" s="516" t="str">
        <f>IF(O104&lt;&gt;"",I102,"")</f>
        <v/>
      </c>
      <c r="J104" s="520" t="str">
        <f>IF(E104&lt;&gt;"",J102,"")</f>
        <v/>
      </c>
      <c r="K104" s="303"/>
      <c r="L104" s="303"/>
      <c r="M104" s="303"/>
      <c r="N104" s="303"/>
      <c r="O104" s="304"/>
      <c r="P104" s="14" t="str">
        <f>IF(B102="","",IF(SUM(E104:I104)=0,"",(SUM(E104:I104)+SUM(K104:O104)-J104)))</f>
        <v/>
      </c>
      <c r="Q104" s="523"/>
      <c r="R104" s="523" t="str">
        <f>IF(P102="","",ABS(P104-Q102))</f>
        <v/>
      </c>
      <c r="S104" s="523" t="str">
        <f>IF(P102="","",RANK(R104,R102:R106,0))</f>
        <v/>
      </c>
      <c r="T104" s="523" t="str">
        <f>IF(P102="","",IF(S104=1,"",P104))</f>
        <v/>
      </c>
      <c r="U104" s="724"/>
      <c r="V104" s="179"/>
      <c r="W104" s="180"/>
      <c r="X104" s="181"/>
      <c r="Y104" s="182"/>
      <c r="Z104" s="609"/>
      <c r="AA104" s="612"/>
      <c r="AB104" s="615"/>
      <c r="AC104" s="618"/>
    </row>
    <row r="105" spans="1:29" x14ac:dyDescent="0.25">
      <c r="A105" s="627"/>
      <c r="B105" s="630"/>
      <c r="C105" s="585"/>
      <c r="D105" s="44" t="s">
        <v>5</v>
      </c>
      <c r="E105" s="514" t="str">
        <f>IF(K105&lt;&gt;"",E102,"")</f>
        <v/>
      </c>
      <c r="F105" s="14" t="str">
        <f>IF(L105&lt;&gt;"",F102,"")</f>
        <v/>
      </c>
      <c r="G105" s="14" t="str">
        <f>IF(M105&lt;&gt;"",G102,"")</f>
        <v/>
      </c>
      <c r="H105" s="14" t="str">
        <f>IF(N105&lt;&gt;"",H102,"")</f>
        <v/>
      </c>
      <c r="I105" s="516" t="str">
        <f>IF(O105&lt;&gt;"",I102,"")</f>
        <v/>
      </c>
      <c r="J105" s="520" t="str">
        <f>IF(E105&lt;&gt;"",J102,"")</f>
        <v/>
      </c>
      <c r="K105" s="303"/>
      <c r="L105" s="303"/>
      <c r="M105" s="303"/>
      <c r="N105" s="303"/>
      <c r="O105" s="304"/>
      <c r="P105" s="14" t="str">
        <f>IF(B102="","",IF(SUM(E105:I105)=0,"",(SUM(E105:I105)+SUM(K105:O105)-J105)))</f>
        <v/>
      </c>
      <c r="Q105" s="523"/>
      <c r="R105" s="523" t="str">
        <f>IF(P102="","",ABS(P105-Q102))</f>
        <v/>
      </c>
      <c r="S105" s="523" t="str">
        <f>IF(P102="","",RANK(R105,R102:R106,0))</f>
        <v/>
      </c>
      <c r="T105" s="523" t="str">
        <f>IF(P102="","",IF(S105=1,"",P105))</f>
        <v/>
      </c>
      <c r="U105" s="724"/>
      <c r="V105" s="179"/>
      <c r="W105" s="180"/>
      <c r="X105" s="181"/>
      <c r="Y105" s="182"/>
      <c r="Z105" s="609"/>
      <c r="AA105" s="612"/>
      <c r="AB105" s="615"/>
      <c r="AC105" s="618"/>
    </row>
    <row r="106" spans="1:29" ht="15.75" thickBot="1" x14ac:dyDescent="0.3">
      <c r="A106" s="628"/>
      <c r="B106" s="631"/>
      <c r="C106" s="586"/>
      <c r="D106" s="45" t="s">
        <v>6</v>
      </c>
      <c r="E106" s="515" t="str">
        <f>IF(K106&lt;&gt;"",E102,"")</f>
        <v/>
      </c>
      <c r="F106" s="162" t="str">
        <f>IF(L106&lt;&gt;"",F102,"")</f>
        <v/>
      </c>
      <c r="G106" s="162" t="str">
        <f>IF(M106&lt;&gt;"",G102,"")</f>
        <v/>
      </c>
      <c r="H106" s="162" t="str">
        <f>IF(N106&lt;&gt;"",H102,"")</f>
        <v/>
      </c>
      <c r="I106" s="517" t="str">
        <f>IF(O106&lt;&gt;"",I102,"")</f>
        <v/>
      </c>
      <c r="J106" s="521" t="str">
        <f>IF(E106&lt;&gt;"",J102,"")</f>
        <v/>
      </c>
      <c r="K106" s="305"/>
      <c r="L106" s="305"/>
      <c r="M106" s="305"/>
      <c r="N106" s="305"/>
      <c r="O106" s="306"/>
      <c r="P106" s="162" t="str">
        <f>IF(B102="","",IF(SUM(E106:I106)=0,"",(SUM(E106:I106)+SUM(K106:O106)-J106)))</f>
        <v/>
      </c>
      <c r="Q106" s="524"/>
      <c r="R106" s="524"/>
      <c r="S106" s="524"/>
      <c r="T106" s="524"/>
      <c r="U106" s="725"/>
      <c r="V106" s="183"/>
      <c r="W106" s="184"/>
      <c r="X106" s="185"/>
      <c r="Y106" s="186"/>
      <c r="Z106" s="610"/>
      <c r="AA106" s="613"/>
      <c r="AB106" s="616"/>
      <c r="AC106" s="619"/>
    </row>
    <row r="107" spans="1:29" x14ac:dyDescent="0.25">
      <c r="A107" s="620" t="str">
        <f>IF('Names And Totals'!A25="","",'Names And Totals'!A25)</f>
        <v/>
      </c>
      <c r="B107" s="623" t="str">
        <f>IF('Names And Totals'!B25="","",'Names And Totals'!B25)</f>
        <v/>
      </c>
      <c r="C107" s="699" t="str">
        <f>IF(AB107="","",IF(AB107="DQ","DQ",RANK(AB107,$AB$7:$AB$502,0)+SUMPRODUCT(--(AB107=$AB$7:$AB$502),--(Z107&gt;$Z$7:$Z$502))))</f>
        <v/>
      </c>
      <c r="D107" s="86" t="s">
        <v>7</v>
      </c>
      <c r="E107" s="315"/>
      <c r="F107" s="307"/>
      <c r="G107" s="307"/>
      <c r="H107" s="307"/>
      <c r="I107" s="326"/>
      <c r="J107" s="430"/>
      <c r="K107" s="307"/>
      <c r="L107" s="307"/>
      <c r="M107" s="307"/>
      <c r="N107" s="307"/>
      <c r="O107" s="308"/>
      <c r="P107" s="163" t="str">
        <f>IF(B107="","",IF(SUM(E107:I107)=0,"",(SUM(E107:I107)+SUM(K107:O107)-J107)))</f>
        <v/>
      </c>
      <c r="Q107" s="128" t="str">
        <f>IF(P107="","",AVERAGE(P107:P110))</f>
        <v/>
      </c>
      <c r="R107" s="128" t="str">
        <f>IF(P107="","",ABS(P107-Q107))</f>
        <v/>
      </c>
      <c r="S107" s="128" t="str">
        <f>IF(P107="","",RANK(R107,R107:R111,0))</f>
        <v/>
      </c>
      <c r="T107" s="128" t="str">
        <f>IF(P107="","",IF(S107=1,"",P107))</f>
        <v/>
      </c>
      <c r="U107" s="710" t="str">
        <f>IF(P107="","",IF(AVERAGE(P107:P111)&lt;0,0,IF(P108="",P107,IF(P109="",AVERAGE(P107:P108),IF(P110="",AVERAGE(P107:P109),IF(P111="",AVERAGE(T107:T110),TRIMMEAN(P107:P111,0.4)))))))</f>
        <v/>
      </c>
      <c r="V107" s="315"/>
      <c r="W107" s="316"/>
      <c r="X107" s="317"/>
      <c r="Y107" s="187" t="str">
        <f>IF(V107="","",IF(V107=999,999,V107*60+W107+X107/100))</f>
        <v/>
      </c>
      <c r="Z107" s="599" t="str">
        <f>IF(B107="","",IF(Y108="",Y107,AVERAGE(Y107:Y108)))</f>
        <v/>
      </c>
      <c r="AA107" s="726" t="str">
        <f>IF(B107="","",IF(Z107="","",IF(($AC$1-Z107)&gt;75,5,IF(($AC$1-Z107)&gt;60,4,IF(($AC$1-Z107)&gt;45,3,IF(($AC$1-Z107)&gt;30,2,IF(($AC$1-Z107)&gt;15,1,IF(($AC$1-Z107)&lt;=15,0))))))))</f>
        <v/>
      </c>
      <c r="AB107" s="599" t="str">
        <f>IF(AC107="DQ","DQ",IF(U107="","",U107+AA107))</f>
        <v/>
      </c>
      <c r="AC107" s="728"/>
    </row>
    <row r="108" spans="1:29" x14ac:dyDescent="0.25">
      <c r="A108" s="621"/>
      <c r="B108" s="624"/>
      <c r="C108" s="641"/>
      <c r="D108" s="42" t="s">
        <v>4</v>
      </c>
      <c r="E108" s="134" t="str">
        <f>IF(K108&lt;&gt;"",E107,"")</f>
        <v/>
      </c>
      <c r="F108" s="10" t="str">
        <f>IF(L108&lt;&gt;"",F107,"")</f>
        <v/>
      </c>
      <c r="G108" s="10" t="str">
        <f>IF(M108&lt;&gt;"",G107,"")</f>
        <v/>
      </c>
      <c r="H108" s="10" t="str">
        <f>IF(N108&lt;&gt;"",H107,"")</f>
        <v/>
      </c>
      <c r="I108" s="136" t="str">
        <f>IF(O108&lt;&gt;"",I107,"")</f>
        <v/>
      </c>
      <c r="J108" s="419" t="str">
        <f>IF(E108&lt;&gt;"",J107,"")</f>
        <v/>
      </c>
      <c r="K108" s="297"/>
      <c r="L108" s="297"/>
      <c r="M108" s="297"/>
      <c r="N108" s="297"/>
      <c r="O108" s="298"/>
      <c r="P108" s="10" t="str">
        <f>IF(B107="","",IF(SUM(E108:I108)=0,"",(SUM(E108:I108)+SUM(K108:O108)-J108)))</f>
        <v/>
      </c>
      <c r="Q108" s="285"/>
      <c r="R108" s="285" t="str">
        <f>IF(P107="","",ABS(P108-Q107))</f>
        <v/>
      </c>
      <c r="S108" s="285" t="str">
        <f>IF(P107="","",RANK(R108,R107:R111,0))</f>
        <v/>
      </c>
      <c r="T108" s="285" t="str">
        <f>IF(P107="","",IF(S108=1,"",P108))</f>
        <v/>
      </c>
      <c r="U108" s="645"/>
      <c r="V108" s="289"/>
      <c r="W108" s="290"/>
      <c r="X108" s="310"/>
      <c r="Y108" s="168" t="str">
        <f>IF(V108="","",IF(V108=999,999,V108*60+W108+X108/100))</f>
        <v/>
      </c>
      <c r="Z108" s="600"/>
      <c r="AA108" s="711"/>
      <c r="AB108" s="600"/>
      <c r="AC108" s="702"/>
    </row>
    <row r="109" spans="1:29" x14ac:dyDescent="0.25">
      <c r="A109" s="621"/>
      <c r="B109" s="624"/>
      <c r="C109" s="641"/>
      <c r="D109" s="42" t="s">
        <v>8</v>
      </c>
      <c r="E109" s="134" t="str">
        <f>IF(K109&lt;&gt;"",E107,"")</f>
        <v/>
      </c>
      <c r="F109" s="10" t="str">
        <f>IF(L109&lt;&gt;"",F107,"")</f>
        <v/>
      </c>
      <c r="G109" s="10" t="str">
        <f>IF(M109&lt;&gt;"",G107,"")</f>
        <v/>
      </c>
      <c r="H109" s="10" t="str">
        <f>IF(N109&lt;&gt;"",H107,"")</f>
        <v/>
      </c>
      <c r="I109" s="136" t="str">
        <f>IF(O109&lt;&gt;"",I107,"")</f>
        <v/>
      </c>
      <c r="J109" s="419" t="str">
        <f>IF(E109&lt;&gt;"",J107,"")</f>
        <v/>
      </c>
      <c r="K109" s="297"/>
      <c r="L109" s="297"/>
      <c r="M109" s="297"/>
      <c r="N109" s="297"/>
      <c r="O109" s="298"/>
      <c r="P109" s="10" t="str">
        <f>IF(B107="","",IF(SUM(E109:I109)=0,"",(SUM(E109:I109)+SUM(K109:O109)-J109)))</f>
        <v/>
      </c>
      <c r="Q109" s="285"/>
      <c r="R109" s="285" t="str">
        <f>IF(P107="","",ABS(P109-Q107))</f>
        <v/>
      </c>
      <c r="S109" s="285" t="str">
        <f>IF(P107="","",RANK(R109,R107:R111,0))</f>
        <v/>
      </c>
      <c r="T109" s="285" t="str">
        <f>IF(P107="","",IF(S109=1,"",P109))</f>
        <v/>
      </c>
      <c r="U109" s="645"/>
      <c r="V109" s="169"/>
      <c r="W109" s="170"/>
      <c r="X109" s="171"/>
      <c r="Y109" s="172"/>
      <c r="Z109" s="600"/>
      <c r="AA109" s="711"/>
      <c r="AB109" s="600"/>
      <c r="AC109" s="702"/>
    </row>
    <row r="110" spans="1:29" x14ac:dyDescent="0.25">
      <c r="A110" s="621"/>
      <c r="B110" s="624"/>
      <c r="C110" s="641"/>
      <c r="D110" s="42" t="s">
        <v>5</v>
      </c>
      <c r="E110" s="134" t="str">
        <f>IF(K110&lt;&gt;"",E107,"")</f>
        <v/>
      </c>
      <c r="F110" s="10" t="str">
        <f>IF(L110&lt;&gt;"",F107,"")</f>
        <v/>
      </c>
      <c r="G110" s="10" t="str">
        <f>IF(M110&lt;&gt;"",G107,"")</f>
        <v/>
      </c>
      <c r="H110" s="10" t="str">
        <f>IF(N110&lt;&gt;"",H107,"")</f>
        <v/>
      </c>
      <c r="I110" s="136" t="str">
        <f>IF(O110&lt;&gt;"",I107,"")</f>
        <v/>
      </c>
      <c r="J110" s="419" t="str">
        <f>IF(E110&lt;&gt;"",J107,"")</f>
        <v/>
      </c>
      <c r="K110" s="297"/>
      <c r="L110" s="297"/>
      <c r="M110" s="297"/>
      <c r="N110" s="297"/>
      <c r="O110" s="298"/>
      <c r="P110" s="10" t="str">
        <f>IF(B107="","",IF(SUM(E110:I110)=0,"",(SUM(E110:I110)+SUM(K110:O110)-J110)))</f>
        <v/>
      </c>
      <c r="Q110" s="285"/>
      <c r="R110" s="285" t="str">
        <f>IF(P107="","",ABS(P110-Q107))</f>
        <v/>
      </c>
      <c r="S110" s="285" t="str">
        <f>IF(P107="","",RANK(R110,R107:R111,0))</f>
        <v/>
      </c>
      <c r="T110" s="285" t="str">
        <f>IF(P107="","",IF(S110=1,"",P110))</f>
        <v/>
      </c>
      <c r="U110" s="645"/>
      <c r="V110" s="169"/>
      <c r="W110" s="170"/>
      <c r="X110" s="171"/>
      <c r="Y110" s="172"/>
      <c r="Z110" s="600"/>
      <c r="AA110" s="711"/>
      <c r="AB110" s="600"/>
      <c r="AC110" s="702"/>
    </row>
    <row r="111" spans="1:29" ht="15.75" thickBot="1" x14ac:dyDescent="0.3">
      <c r="A111" s="644"/>
      <c r="B111" s="643"/>
      <c r="C111" s="642"/>
      <c r="D111" s="85" t="s">
        <v>6</v>
      </c>
      <c r="E111" s="135" t="str">
        <f>IF(K111&lt;&gt;"",E107,"")</f>
        <v/>
      </c>
      <c r="F111" s="155" t="str">
        <f>IF(L111&lt;&gt;"",F107,"")</f>
        <v/>
      </c>
      <c r="G111" s="155" t="str">
        <f>IF(M111&lt;&gt;"",G107,"")</f>
        <v/>
      </c>
      <c r="H111" s="155" t="str">
        <f>IF(N111&lt;&gt;"",H107,"")</f>
        <v/>
      </c>
      <c r="I111" s="137" t="str">
        <f>IF(O111&lt;&gt;"",I107,"")</f>
        <v/>
      </c>
      <c r="J111" s="420" t="str">
        <f>IF(E111&lt;&gt;"",J107,"")</f>
        <v/>
      </c>
      <c r="K111" s="299"/>
      <c r="L111" s="299"/>
      <c r="M111" s="299"/>
      <c r="N111" s="299"/>
      <c r="O111" s="300"/>
      <c r="P111" s="155" t="str">
        <f>IF(B107="","",IF(SUM(E111:I111)=0,"",(SUM(E111:I111)+SUM(K111:O111)-J111)))</f>
        <v/>
      </c>
      <c r="Q111" s="286"/>
      <c r="R111" s="286"/>
      <c r="S111" s="286"/>
      <c r="T111" s="286"/>
      <c r="U111" s="646"/>
      <c r="V111" s="173"/>
      <c r="W111" s="174"/>
      <c r="X111" s="175"/>
      <c r="Y111" s="176"/>
      <c r="Z111" s="601"/>
      <c r="AA111" s="712"/>
      <c r="AB111" s="601"/>
      <c r="AC111" s="703"/>
    </row>
    <row r="112" spans="1:29" x14ac:dyDescent="0.25">
      <c r="A112" s="626" t="str">
        <f>IF('Names And Totals'!A26="","",'Names And Totals'!A26)</f>
        <v/>
      </c>
      <c r="B112" s="629" t="str">
        <f>IF('Names And Totals'!B26="","",'Names And Totals'!B26)</f>
        <v/>
      </c>
      <c r="C112" s="584" t="str">
        <f>IF(AB112="","",IF(AB112="DQ","DQ",RANK(AB112,$AB$7:$AB$502,0)+SUMPRODUCT(--(AB112=$AB$7:$AB$502),--(Z112&gt;$Z$7:$Z$502))))</f>
        <v/>
      </c>
      <c r="D112" s="43" t="s">
        <v>7</v>
      </c>
      <c r="E112" s="311"/>
      <c r="F112" s="301"/>
      <c r="G112" s="301"/>
      <c r="H112" s="301"/>
      <c r="I112" s="525"/>
      <c r="J112" s="518"/>
      <c r="K112" s="301"/>
      <c r="L112" s="301"/>
      <c r="M112" s="301"/>
      <c r="N112" s="301"/>
      <c r="O112" s="302"/>
      <c r="P112" s="160" t="str">
        <f>IF(B112="","",IF(SUM(E112:I112)=0,"",(SUM(E112:I112)+SUM(K112:O112)-J112)))</f>
        <v/>
      </c>
      <c r="Q112" s="522" t="str">
        <f>IF(P112="","",AVERAGE(P112:P115))</f>
        <v/>
      </c>
      <c r="R112" s="522" t="str">
        <f>IF(P112="","",ABS(P112-Q112))</f>
        <v/>
      </c>
      <c r="S112" s="522" t="str">
        <f>IF(P112="","",RANK(R112,R112:R116,0))</f>
        <v/>
      </c>
      <c r="T112" s="522" t="str">
        <f>IF(P112="","",IF(S112=1,"",P112))</f>
        <v/>
      </c>
      <c r="U112" s="723" t="str">
        <f>IF(P112="","",IF(AVERAGE(P112:P116)&lt;0,0,IF(P113="",P112,IF(P114="",AVERAGE(P112:P113),IF(P115="",AVERAGE(P112:P114),IF(P116="",AVERAGE(T112:T115),TRIMMEAN(P112:P116,0.4)))))))</f>
        <v/>
      </c>
      <c r="V112" s="311"/>
      <c r="W112" s="312"/>
      <c r="X112" s="313"/>
      <c r="Y112" s="177" t="str">
        <f>IF(V112="","",IF(V112=999,999,V112*60+W112+X112/100))</f>
        <v/>
      </c>
      <c r="Z112" s="608" t="str">
        <f>IF(B112="","",IF(Y113="",Y112,AVERAGE(Y112:Y113)))</f>
        <v/>
      </c>
      <c r="AA112" s="611" t="str">
        <f>IF(B112="","",IF(Z112="","",IF(($AC$1-Z112)&gt;75,5,IF(($AC$1-Z112)&gt;60,4,IF(($AC$1-Z112)&gt;45,3,IF(($AC$1-Z112)&gt;30,2,IF(($AC$1-Z112)&gt;15,1,IF(($AC$1-Z112)&lt;=15,0))))))))</f>
        <v/>
      </c>
      <c r="AB112" s="614" t="str">
        <f>IF(AC112="DQ","DQ",IF(U112="","",U112+AA112))</f>
        <v/>
      </c>
      <c r="AC112" s="617"/>
    </row>
    <row r="113" spans="1:29" x14ac:dyDescent="0.25">
      <c r="A113" s="627"/>
      <c r="B113" s="630"/>
      <c r="C113" s="585"/>
      <c r="D113" s="44" t="s">
        <v>4</v>
      </c>
      <c r="E113" s="514" t="str">
        <f>IF(K113&lt;&gt;"",E112,"")</f>
        <v/>
      </c>
      <c r="F113" s="14" t="str">
        <f>IF(L113&lt;&gt;"",F112,"")</f>
        <v/>
      </c>
      <c r="G113" s="14" t="str">
        <f>IF(M113&lt;&gt;"",G112,"")</f>
        <v/>
      </c>
      <c r="H113" s="14" t="str">
        <f>IF(N113&lt;&gt;"",H112,"")</f>
        <v/>
      </c>
      <c r="I113" s="516" t="str">
        <f>IF(O113&lt;&gt;"",I112,"")</f>
        <v/>
      </c>
      <c r="J113" s="520" t="str">
        <f>IF(E113&lt;&gt;"",J112,"")</f>
        <v/>
      </c>
      <c r="K113" s="303"/>
      <c r="L113" s="303"/>
      <c r="M113" s="303"/>
      <c r="N113" s="303"/>
      <c r="O113" s="304"/>
      <c r="P113" s="14" t="str">
        <f>IF(B112="","",IF(SUM(E113:I113)=0,"",(SUM(E113:I113)+SUM(K113:O113)-J113)))</f>
        <v/>
      </c>
      <c r="Q113" s="523"/>
      <c r="R113" s="523" t="str">
        <f>IF(P112="","",ABS(P113-Q112))</f>
        <v/>
      </c>
      <c r="S113" s="523" t="str">
        <f>IF(P112="","",RANK(R113,R112:R116,0))</f>
        <v/>
      </c>
      <c r="T113" s="523" t="str">
        <f>IF(P112="","",IF(S113=1,"",P113))</f>
        <v/>
      </c>
      <c r="U113" s="724"/>
      <c r="V113" s="292"/>
      <c r="W113" s="293"/>
      <c r="X113" s="314"/>
      <c r="Y113" s="178" t="str">
        <f>IF(V113="","",IF(V113=999,999,V113*60+W113+X113/100))</f>
        <v/>
      </c>
      <c r="Z113" s="609"/>
      <c r="AA113" s="612"/>
      <c r="AB113" s="615"/>
      <c r="AC113" s="618"/>
    </row>
    <row r="114" spans="1:29" x14ac:dyDescent="0.25">
      <c r="A114" s="627"/>
      <c r="B114" s="630"/>
      <c r="C114" s="585"/>
      <c r="D114" s="44" t="s">
        <v>8</v>
      </c>
      <c r="E114" s="514" t="str">
        <f>IF(K114&lt;&gt;"",E112,"")</f>
        <v/>
      </c>
      <c r="F114" s="14" t="str">
        <f>IF(L114&lt;&gt;"",F112,"")</f>
        <v/>
      </c>
      <c r="G114" s="14" t="str">
        <f>IF(M114&lt;&gt;"",G112,"")</f>
        <v/>
      </c>
      <c r="H114" s="14" t="str">
        <f>IF(N114&lt;&gt;"",H112,"")</f>
        <v/>
      </c>
      <c r="I114" s="516" t="str">
        <f>IF(O114&lt;&gt;"",I112,"")</f>
        <v/>
      </c>
      <c r="J114" s="520" t="str">
        <f>IF(E114&lt;&gt;"",J112,"")</f>
        <v/>
      </c>
      <c r="K114" s="303"/>
      <c r="L114" s="303"/>
      <c r="M114" s="303"/>
      <c r="N114" s="303"/>
      <c r="O114" s="304"/>
      <c r="P114" s="14" t="str">
        <f>IF(B112="","",IF(SUM(E114:I114)=0,"",(SUM(E114:I114)+SUM(K114:O114)-J114)))</f>
        <v/>
      </c>
      <c r="Q114" s="523"/>
      <c r="R114" s="523" t="str">
        <f>IF(P112="","",ABS(P114-Q112))</f>
        <v/>
      </c>
      <c r="S114" s="523" t="str">
        <f>IF(P112="","",RANK(R114,R112:R116,0))</f>
        <v/>
      </c>
      <c r="T114" s="523" t="str">
        <f>IF(P112="","",IF(S114=1,"",P114))</f>
        <v/>
      </c>
      <c r="U114" s="724"/>
      <c r="V114" s="179"/>
      <c r="W114" s="180"/>
      <c r="X114" s="181"/>
      <c r="Y114" s="182"/>
      <c r="Z114" s="609"/>
      <c r="AA114" s="612"/>
      <c r="AB114" s="615"/>
      <c r="AC114" s="618"/>
    </row>
    <row r="115" spans="1:29" x14ac:dyDescent="0.25">
      <c r="A115" s="627"/>
      <c r="B115" s="630"/>
      <c r="C115" s="585"/>
      <c r="D115" s="44" t="s">
        <v>5</v>
      </c>
      <c r="E115" s="514" t="str">
        <f>IF(K115&lt;&gt;"",E112,"")</f>
        <v/>
      </c>
      <c r="F115" s="14" t="str">
        <f>IF(L115&lt;&gt;"",F112,"")</f>
        <v/>
      </c>
      <c r="G115" s="14" t="str">
        <f>IF(M115&lt;&gt;"",G112,"")</f>
        <v/>
      </c>
      <c r="H115" s="14" t="str">
        <f>IF(N115&lt;&gt;"",H112,"")</f>
        <v/>
      </c>
      <c r="I115" s="516" t="str">
        <f>IF(O115&lt;&gt;"",I112,"")</f>
        <v/>
      </c>
      <c r="J115" s="520" t="str">
        <f>IF(E115&lt;&gt;"",J112,"")</f>
        <v/>
      </c>
      <c r="K115" s="303"/>
      <c r="L115" s="303"/>
      <c r="M115" s="303"/>
      <c r="N115" s="303"/>
      <c r="O115" s="304"/>
      <c r="P115" s="14" t="str">
        <f>IF(B112="","",IF(SUM(E115:I115)=0,"",(SUM(E115:I115)+SUM(K115:O115)-J115)))</f>
        <v/>
      </c>
      <c r="Q115" s="523"/>
      <c r="R115" s="523" t="str">
        <f>IF(P112="","",ABS(P115-Q112))</f>
        <v/>
      </c>
      <c r="S115" s="523" t="str">
        <f>IF(P112="","",RANK(R115,R112:R116,0))</f>
        <v/>
      </c>
      <c r="T115" s="523" t="str">
        <f>IF(P112="","",IF(S115=1,"",P115))</f>
        <v/>
      </c>
      <c r="U115" s="724"/>
      <c r="V115" s="179"/>
      <c r="W115" s="180"/>
      <c r="X115" s="181"/>
      <c r="Y115" s="182"/>
      <c r="Z115" s="609"/>
      <c r="AA115" s="612"/>
      <c r="AB115" s="615"/>
      <c r="AC115" s="618"/>
    </row>
    <row r="116" spans="1:29" ht="15.75" thickBot="1" x14ac:dyDescent="0.3">
      <c r="A116" s="628"/>
      <c r="B116" s="631"/>
      <c r="C116" s="586"/>
      <c r="D116" s="45" t="s">
        <v>6</v>
      </c>
      <c r="E116" s="515" t="str">
        <f>IF(K116&lt;&gt;"",E112,"")</f>
        <v/>
      </c>
      <c r="F116" s="162" t="str">
        <f>IF(L116&lt;&gt;"",F112,"")</f>
        <v/>
      </c>
      <c r="G116" s="162" t="str">
        <f>IF(M116&lt;&gt;"",G112,"")</f>
        <v/>
      </c>
      <c r="H116" s="162" t="str">
        <f>IF(N116&lt;&gt;"",H112,"")</f>
        <v/>
      </c>
      <c r="I116" s="517" t="str">
        <f>IF(O116&lt;&gt;"",I112,"")</f>
        <v/>
      </c>
      <c r="J116" s="521" t="str">
        <f>IF(E116&lt;&gt;"",J112,"")</f>
        <v/>
      </c>
      <c r="K116" s="305"/>
      <c r="L116" s="305"/>
      <c r="M116" s="305"/>
      <c r="N116" s="305"/>
      <c r="O116" s="306"/>
      <c r="P116" s="162" t="str">
        <f>IF(B112="","",IF(SUM(E116:I116)=0,"",(SUM(E116:I116)+SUM(K116:O116)-J116)))</f>
        <v/>
      </c>
      <c r="Q116" s="524"/>
      <c r="R116" s="524"/>
      <c r="S116" s="524"/>
      <c r="T116" s="524"/>
      <c r="U116" s="725"/>
      <c r="V116" s="183"/>
      <c r="W116" s="184"/>
      <c r="X116" s="185"/>
      <c r="Y116" s="186"/>
      <c r="Z116" s="610"/>
      <c r="AA116" s="613"/>
      <c r="AB116" s="616"/>
      <c r="AC116" s="619"/>
    </row>
    <row r="117" spans="1:29" x14ac:dyDescent="0.25">
      <c r="A117" s="620" t="str">
        <f>IF('Names And Totals'!A27="","",'Names And Totals'!A27)</f>
        <v/>
      </c>
      <c r="B117" s="623" t="str">
        <f>IF('Names And Totals'!B27="","",'Names And Totals'!B27)</f>
        <v/>
      </c>
      <c r="C117" s="699" t="str">
        <f>IF(AB117="","",IF(AB117="DQ","DQ",RANK(AB117,$AB$7:$AB$502,0)+SUMPRODUCT(--(AB117=$AB$7:$AB$502),--(Z117&gt;$Z$7:$Z$502))))</f>
        <v/>
      </c>
      <c r="D117" s="86" t="s">
        <v>7</v>
      </c>
      <c r="E117" s="315"/>
      <c r="F117" s="307"/>
      <c r="G117" s="307"/>
      <c r="H117" s="307"/>
      <c r="I117" s="326"/>
      <c r="J117" s="430"/>
      <c r="K117" s="307"/>
      <c r="L117" s="307"/>
      <c r="M117" s="307"/>
      <c r="N117" s="307"/>
      <c r="O117" s="308"/>
      <c r="P117" s="163" t="str">
        <f>IF(B117="","",IF(SUM(E117:I117)=0,"",(SUM(E117:I117)+SUM(K117:O117)-J117)))</f>
        <v/>
      </c>
      <c r="Q117" s="128" t="str">
        <f>IF(P117="","",AVERAGE(P117:P120))</f>
        <v/>
      </c>
      <c r="R117" s="128" t="str">
        <f>IF(P117="","",ABS(P117-Q117))</f>
        <v/>
      </c>
      <c r="S117" s="128" t="str">
        <f>IF(P117="","",RANK(R117,R117:R121,0))</f>
        <v/>
      </c>
      <c r="T117" s="128" t="str">
        <f>IF(P117="","",IF(S117=1,"",P117))</f>
        <v/>
      </c>
      <c r="U117" s="710" t="str">
        <f>IF(P117="","",IF(AVERAGE(P117:P121)&lt;0,0,IF(P118="",P117,IF(P119="",AVERAGE(P117:P118),IF(P120="",AVERAGE(P117:P119),IF(P121="",AVERAGE(T117:T120),TRIMMEAN(P117:P121,0.4)))))))</f>
        <v/>
      </c>
      <c r="V117" s="315"/>
      <c r="W117" s="316"/>
      <c r="X117" s="317"/>
      <c r="Y117" s="187" t="str">
        <f>IF(V117="","",IF(V117=999,999,V117*60+W117+X117/100))</f>
        <v/>
      </c>
      <c r="Z117" s="599" t="str">
        <f>IF(B117="","",IF(Y118="",Y117,AVERAGE(Y117:Y118)))</f>
        <v/>
      </c>
      <c r="AA117" s="726" t="str">
        <f>IF(B117="","",IF(Z117="","",IF(($AC$1-Z117)&gt;75,5,IF(($AC$1-Z117)&gt;60,4,IF(($AC$1-Z117)&gt;45,3,IF(($AC$1-Z117)&gt;30,2,IF(($AC$1-Z117)&gt;15,1,IF(($AC$1-Z117)&lt;=15,0))))))))</f>
        <v/>
      </c>
      <c r="AB117" s="599" t="str">
        <f>IF(AC117="DQ","DQ",IF(U117="","",U117+AA117))</f>
        <v/>
      </c>
      <c r="AC117" s="728"/>
    </row>
    <row r="118" spans="1:29" x14ac:dyDescent="0.25">
      <c r="A118" s="621"/>
      <c r="B118" s="624"/>
      <c r="C118" s="641"/>
      <c r="D118" s="42" t="s">
        <v>4</v>
      </c>
      <c r="E118" s="134" t="str">
        <f>IF(K118&lt;&gt;"",E117,"")</f>
        <v/>
      </c>
      <c r="F118" s="10" t="str">
        <f>IF(L118&lt;&gt;"",F117,"")</f>
        <v/>
      </c>
      <c r="G118" s="10" t="str">
        <f>IF(M118&lt;&gt;"",G117,"")</f>
        <v/>
      </c>
      <c r="H118" s="10" t="str">
        <f>IF(N118&lt;&gt;"",H117,"")</f>
        <v/>
      </c>
      <c r="I118" s="136" t="str">
        <f>IF(O118&lt;&gt;"",I117,"")</f>
        <v/>
      </c>
      <c r="J118" s="419" t="str">
        <f>IF(E118&lt;&gt;"",J117,"")</f>
        <v/>
      </c>
      <c r="K118" s="297"/>
      <c r="L118" s="297"/>
      <c r="M118" s="297"/>
      <c r="N118" s="297"/>
      <c r="O118" s="298"/>
      <c r="P118" s="10" t="str">
        <f>IF(B117="","",IF(SUM(E118:I118)=0,"",(SUM(E118:I118)+SUM(K118:O118)-J118)))</f>
        <v/>
      </c>
      <c r="Q118" s="285"/>
      <c r="R118" s="285" t="str">
        <f>IF(P117="","",ABS(P118-Q117))</f>
        <v/>
      </c>
      <c r="S118" s="285" t="str">
        <f>IF(P117="","",RANK(R118,R117:R121,0))</f>
        <v/>
      </c>
      <c r="T118" s="285" t="str">
        <f>IF(P117="","",IF(S118=1,"",P118))</f>
        <v/>
      </c>
      <c r="U118" s="645"/>
      <c r="V118" s="289"/>
      <c r="W118" s="290"/>
      <c r="X118" s="310"/>
      <c r="Y118" s="168" t="str">
        <f>IF(V118="","",IF(V118=999,999,V118*60+W118+X118/100))</f>
        <v/>
      </c>
      <c r="Z118" s="600"/>
      <c r="AA118" s="711"/>
      <c r="AB118" s="600"/>
      <c r="AC118" s="702"/>
    </row>
    <row r="119" spans="1:29" x14ac:dyDescent="0.25">
      <c r="A119" s="621"/>
      <c r="B119" s="624"/>
      <c r="C119" s="641"/>
      <c r="D119" s="42" t="s">
        <v>8</v>
      </c>
      <c r="E119" s="134" t="str">
        <f>IF(K119&lt;&gt;"",E117,"")</f>
        <v/>
      </c>
      <c r="F119" s="10" t="str">
        <f>IF(L119&lt;&gt;"",F117,"")</f>
        <v/>
      </c>
      <c r="G119" s="10" t="str">
        <f>IF(M119&lt;&gt;"",G117,"")</f>
        <v/>
      </c>
      <c r="H119" s="10" t="str">
        <f>IF(N119&lt;&gt;"",H117,"")</f>
        <v/>
      </c>
      <c r="I119" s="136" t="str">
        <f>IF(O119&lt;&gt;"",I117,"")</f>
        <v/>
      </c>
      <c r="J119" s="419" t="str">
        <f>IF(E119&lt;&gt;"",J117,"")</f>
        <v/>
      </c>
      <c r="K119" s="297"/>
      <c r="L119" s="297"/>
      <c r="M119" s="297"/>
      <c r="N119" s="297"/>
      <c r="O119" s="298"/>
      <c r="P119" s="10" t="str">
        <f>IF(B117="","",IF(SUM(E119:I119)=0,"",(SUM(E119:I119)+SUM(K119:O119)-J119)))</f>
        <v/>
      </c>
      <c r="Q119" s="285"/>
      <c r="R119" s="285" t="str">
        <f>IF(P117="","",ABS(P119-Q117))</f>
        <v/>
      </c>
      <c r="S119" s="285" t="str">
        <f>IF(P117="","",RANK(R119,R117:R121,0))</f>
        <v/>
      </c>
      <c r="T119" s="285" t="str">
        <f>IF(P117="","",IF(S119=1,"",P119))</f>
        <v/>
      </c>
      <c r="U119" s="645"/>
      <c r="V119" s="169"/>
      <c r="W119" s="170"/>
      <c r="X119" s="171"/>
      <c r="Y119" s="172"/>
      <c r="Z119" s="600"/>
      <c r="AA119" s="711"/>
      <c r="AB119" s="600"/>
      <c r="AC119" s="702"/>
    </row>
    <row r="120" spans="1:29" x14ac:dyDescent="0.25">
      <c r="A120" s="621"/>
      <c r="B120" s="624"/>
      <c r="C120" s="641"/>
      <c r="D120" s="42" t="s">
        <v>5</v>
      </c>
      <c r="E120" s="134" t="str">
        <f>IF(K120&lt;&gt;"",E117,"")</f>
        <v/>
      </c>
      <c r="F120" s="10" t="str">
        <f>IF(L120&lt;&gt;"",F117,"")</f>
        <v/>
      </c>
      <c r="G120" s="10" t="str">
        <f>IF(M120&lt;&gt;"",G117,"")</f>
        <v/>
      </c>
      <c r="H120" s="10" t="str">
        <f>IF(N120&lt;&gt;"",H117,"")</f>
        <v/>
      </c>
      <c r="I120" s="136" t="str">
        <f>IF(O120&lt;&gt;"",I117,"")</f>
        <v/>
      </c>
      <c r="J120" s="419" t="str">
        <f>IF(E120&lt;&gt;"",J117,"")</f>
        <v/>
      </c>
      <c r="K120" s="297"/>
      <c r="L120" s="297"/>
      <c r="M120" s="297"/>
      <c r="N120" s="297"/>
      <c r="O120" s="298"/>
      <c r="P120" s="10" t="str">
        <f>IF(B117="","",IF(SUM(E120:I120)=0,"",(SUM(E120:I120)+SUM(K120:O120)-J120)))</f>
        <v/>
      </c>
      <c r="Q120" s="285"/>
      <c r="R120" s="285" t="str">
        <f>IF(P117="","",ABS(P120-Q117))</f>
        <v/>
      </c>
      <c r="S120" s="285" t="str">
        <f>IF(P117="","",RANK(R120,R117:R121,0))</f>
        <v/>
      </c>
      <c r="T120" s="285" t="str">
        <f>IF(P117="","",IF(S120=1,"",P120))</f>
        <v/>
      </c>
      <c r="U120" s="645"/>
      <c r="V120" s="169"/>
      <c r="W120" s="170"/>
      <c r="X120" s="171"/>
      <c r="Y120" s="172"/>
      <c r="Z120" s="600"/>
      <c r="AA120" s="711"/>
      <c r="AB120" s="600"/>
      <c r="AC120" s="702"/>
    </row>
    <row r="121" spans="1:29" ht="15.75" thickBot="1" x14ac:dyDescent="0.3">
      <c r="A121" s="644"/>
      <c r="B121" s="643"/>
      <c r="C121" s="642"/>
      <c r="D121" s="85" t="s">
        <v>6</v>
      </c>
      <c r="E121" s="135" t="str">
        <f>IF(K121&lt;&gt;"",E117,"")</f>
        <v/>
      </c>
      <c r="F121" s="155" t="str">
        <f>IF(L121&lt;&gt;"",F117,"")</f>
        <v/>
      </c>
      <c r="G121" s="155" t="str">
        <f>IF(M121&lt;&gt;"",G117,"")</f>
        <v/>
      </c>
      <c r="H121" s="155" t="str">
        <f>IF(N121&lt;&gt;"",H117,"")</f>
        <v/>
      </c>
      <c r="I121" s="137" t="str">
        <f>IF(O121&lt;&gt;"",I117,"")</f>
        <v/>
      </c>
      <c r="J121" s="420" t="str">
        <f>IF(E121&lt;&gt;"",J117,"")</f>
        <v/>
      </c>
      <c r="K121" s="299"/>
      <c r="L121" s="299"/>
      <c r="M121" s="299"/>
      <c r="N121" s="299"/>
      <c r="O121" s="300"/>
      <c r="P121" s="155" t="str">
        <f>IF(B117="","",IF(SUM(E121:I121)=0,"",(SUM(E121:I121)+SUM(K121:O121)-J121)))</f>
        <v/>
      </c>
      <c r="Q121" s="286"/>
      <c r="R121" s="286"/>
      <c r="S121" s="286"/>
      <c r="T121" s="286"/>
      <c r="U121" s="646"/>
      <c r="V121" s="173"/>
      <c r="W121" s="174"/>
      <c r="X121" s="175"/>
      <c r="Y121" s="176"/>
      <c r="Z121" s="601"/>
      <c r="AA121" s="712"/>
      <c r="AB121" s="601"/>
      <c r="AC121" s="703"/>
    </row>
    <row r="122" spans="1:29" x14ac:dyDescent="0.25">
      <c r="A122" s="626" t="str">
        <f>IF('Names And Totals'!A28="","",'Names And Totals'!A28)</f>
        <v/>
      </c>
      <c r="B122" s="629" t="str">
        <f>IF('Names And Totals'!B28="","",'Names And Totals'!B28)</f>
        <v/>
      </c>
      <c r="C122" s="584" t="str">
        <f>IF(AB122="","",IF(AB122="DQ","DQ",RANK(AB122,$AB$7:$AB$502,0)+SUMPRODUCT(--(AB122=$AB$7:$AB$502),--(Z122&gt;$Z$7:$Z$502))))</f>
        <v/>
      </c>
      <c r="D122" s="43" t="s">
        <v>7</v>
      </c>
      <c r="E122" s="311"/>
      <c r="F122" s="301"/>
      <c r="G122" s="301"/>
      <c r="H122" s="301"/>
      <c r="I122" s="525"/>
      <c r="J122" s="518"/>
      <c r="K122" s="301"/>
      <c r="L122" s="301"/>
      <c r="M122" s="301"/>
      <c r="N122" s="301"/>
      <c r="O122" s="302"/>
      <c r="P122" s="160" t="str">
        <f>IF(B122="","",IF(SUM(E122:I122)=0,"",(SUM(E122:I122)+SUM(K122:O122)-J122)))</f>
        <v/>
      </c>
      <c r="Q122" s="522" t="str">
        <f>IF(P122="","",AVERAGE(P122:P125))</f>
        <v/>
      </c>
      <c r="R122" s="522" t="str">
        <f>IF(P122="","",ABS(P122-Q122))</f>
        <v/>
      </c>
      <c r="S122" s="522" t="str">
        <f>IF(P122="","",RANK(R122,R122:R126,0))</f>
        <v/>
      </c>
      <c r="T122" s="522" t="str">
        <f>IF(P122="","",IF(S122=1,"",P122))</f>
        <v/>
      </c>
      <c r="U122" s="723" t="str">
        <f>IF(P122="","",IF(AVERAGE(P122:P126)&lt;0,0,IF(P123="",P122,IF(P124="",AVERAGE(P122:P123),IF(P125="",AVERAGE(P122:P124),IF(P126="",AVERAGE(T122:T125),TRIMMEAN(P122:P126,0.4)))))))</f>
        <v/>
      </c>
      <c r="V122" s="311"/>
      <c r="W122" s="312"/>
      <c r="X122" s="313"/>
      <c r="Y122" s="177" t="str">
        <f>IF(V122="","",IF(V122=999,999,V122*60+W122+X122/100))</f>
        <v/>
      </c>
      <c r="Z122" s="608" t="str">
        <f>IF(B122="","",IF(Y123="",Y122,AVERAGE(Y122:Y123)))</f>
        <v/>
      </c>
      <c r="AA122" s="611" t="str">
        <f>IF(B122="","",IF(Z122="","",IF(($AC$1-Z122)&gt;75,5,IF(($AC$1-Z122)&gt;60,4,IF(($AC$1-Z122)&gt;45,3,IF(($AC$1-Z122)&gt;30,2,IF(($AC$1-Z122)&gt;15,1,IF(($AC$1-Z122)&lt;=15,0))))))))</f>
        <v/>
      </c>
      <c r="AB122" s="614" t="str">
        <f>IF(AC122="DQ","DQ",IF(U122="","",U122+AA122))</f>
        <v/>
      </c>
      <c r="AC122" s="617"/>
    </row>
    <row r="123" spans="1:29" x14ac:dyDescent="0.25">
      <c r="A123" s="627"/>
      <c r="B123" s="630"/>
      <c r="C123" s="585"/>
      <c r="D123" s="44" t="s">
        <v>4</v>
      </c>
      <c r="E123" s="514" t="str">
        <f>IF(K123&lt;&gt;"",E122,"")</f>
        <v/>
      </c>
      <c r="F123" s="14" t="str">
        <f>IF(L123&lt;&gt;"",F122,"")</f>
        <v/>
      </c>
      <c r="G123" s="14" t="str">
        <f>IF(M123&lt;&gt;"",G122,"")</f>
        <v/>
      </c>
      <c r="H123" s="14" t="str">
        <f>IF(N123&lt;&gt;"",H122,"")</f>
        <v/>
      </c>
      <c r="I123" s="516" t="str">
        <f>IF(O123&lt;&gt;"",I122,"")</f>
        <v/>
      </c>
      <c r="J123" s="520" t="str">
        <f>IF(E123&lt;&gt;"",J122,"")</f>
        <v/>
      </c>
      <c r="K123" s="303"/>
      <c r="L123" s="303"/>
      <c r="M123" s="303"/>
      <c r="N123" s="303"/>
      <c r="O123" s="304"/>
      <c r="P123" s="14" t="str">
        <f>IF(B122="","",IF(SUM(E123:I123)=0,"",(SUM(E123:I123)+SUM(K123:O123)-J123)))</f>
        <v/>
      </c>
      <c r="Q123" s="523"/>
      <c r="R123" s="523" t="str">
        <f>IF(P122="","",ABS(P123-Q122))</f>
        <v/>
      </c>
      <c r="S123" s="523" t="str">
        <f>IF(P122="","",RANK(R123,R122:R126,0))</f>
        <v/>
      </c>
      <c r="T123" s="523" t="str">
        <f>IF(P122="","",IF(S123=1,"",P123))</f>
        <v/>
      </c>
      <c r="U123" s="724"/>
      <c r="V123" s="292"/>
      <c r="W123" s="293"/>
      <c r="X123" s="314"/>
      <c r="Y123" s="178" t="str">
        <f>IF(V123="","",IF(V123=999,999,V123*60+W123+X123/100))</f>
        <v/>
      </c>
      <c r="Z123" s="609"/>
      <c r="AA123" s="612"/>
      <c r="AB123" s="615"/>
      <c r="AC123" s="618"/>
    </row>
    <row r="124" spans="1:29" x14ac:dyDescent="0.25">
      <c r="A124" s="627"/>
      <c r="B124" s="630"/>
      <c r="C124" s="585"/>
      <c r="D124" s="44" t="s">
        <v>8</v>
      </c>
      <c r="E124" s="514" t="str">
        <f>IF(K124&lt;&gt;"",E122,"")</f>
        <v/>
      </c>
      <c r="F124" s="14" t="str">
        <f>IF(L124&lt;&gt;"",F122,"")</f>
        <v/>
      </c>
      <c r="G124" s="14" t="str">
        <f>IF(M124&lt;&gt;"",G122,"")</f>
        <v/>
      </c>
      <c r="H124" s="14" t="str">
        <f>IF(N124&lt;&gt;"",H122,"")</f>
        <v/>
      </c>
      <c r="I124" s="516" t="str">
        <f>IF(O124&lt;&gt;"",I122,"")</f>
        <v/>
      </c>
      <c r="J124" s="520" t="str">
        <f>IF(E124&lt;&gt;"",J122,"")</f>
        <v/>
      </c>
      <c r="K124" s="303"/>
      <c r="L124" s="303"/>
      <c r="M124" s="303"/>
      <c r="N124" s="303"/>
      <c r="O124" s="304"/>
      <c r="P124" s="14" t="str">
        <f>IF(B122="","",IF(SUM(E124:I124)=0,"",(SUM(E124:I124)+SUM(K124:O124)-J124)))</f>
        <v/>
      </c>
      <c r="Q124" s="523"/>
      <c r="R124" s="523" t="str">
        <f>IF(P122="","",ABS(P124-Q122))</f>
        <v/>
      </c>
      <c r="S124" s="523" t="str">
        <f>IF(P122="","",RANK(R124,R122:R126,0))</f>
        <v/>
      </c>
      <c r="T124" s="523" t="str">
        <f>IF(P122="","",IF(S124=1,"",P124))</f>
        <v/>
      </c>
      <c r="U124" s="724"/>
      <c r="V124" s="179"/>
      <c r="W124" s="180"/>
      <c r="X124" s="181"/>
      <c r="Y124" s="182"/>
      <c r="Z124" s="609"/>
      <c r="AA124" s="612"/>
      <c r="AB124" s="615"/>
      <c r="AC124" s="618"/>
    </row>
    <row r="125" spans="1:29" x14ac:dyDescent="0.25">
      <c r="A125" s="627"/>
      <c r="B125" s="630"/>
      <c r="C125" s="585"/>
      <c r="D125" s="44" t="s">
        <v>5</v>
      </c>
      <c r="E125" s="514" t="str">
        <f>IF(K125&lt;&gt;"",E122,"")</f>
        <v/>
      </c>
      <c r="F125" s="14" t="str">
        <f>IF(L125&lt;&gt;"",F122,"")</f>
        <v/>
      </c>
      <c r="G125" s="14" t="str">
        <f>IF(M125&lt;&gt;"",G122,"")</f>
        <v/>
      </c>
      <c r="H125" s="14" t="str">
        <f>IF(N125&lt;&gt;"",H122,"")</f>
        <v/>
      </c>
      <c r="I125" s="516" t="str">
        <f>IF(O125&lt;&gt;"",I122,"")</f>
        <v/>
      </c>
      <c r="J125" s="520" t="str">
        <f>IF(E125&lt;&gt;"",J122,"")</f>
        <v/>
      </c>
      <c r="K125" s="303"/>
      <c r="L125" s="303"/>
      <c r="M125" s="303"/>
      <c r="N125" s="303"/>
      <c r="O125" s="304"/>
      <c r="P125" s="14" t="str">
        <f>IF(B122="","",IF(SUM(E125:I125)=0,"",(SUM(E125:I125)+SUM(K125:O125)-J125)))</f>
        <v/>
      </c>
      <c r="Q125" s="523"/>
      <c r="R125" s="523" t="str">
        <f>IF(P122="","",ABS(P125-Q122))</f>
        <v/>
      </c>
      <c r="S125" s="523" t="str">
        <f>IF(P122="","",RANK(R125,R122:R126,0))</f>
        <v/>
      </c>
      <c r="T125" s="523" t="str">
        <f>IF(P122="","",IF(S125=1,"",P125))</f>
        <v/>
      </c>
      <c r="U125" s="724"/>
      <c r="V125" s="179"/>
      <c r="W125" s="180"/>
      <c r="X125" s="181"/>
      <c r="Y125" s="182"/>
      <c r="Z125" s="609"/>
      <c r="AA125" s="612"/>
      <c r="AB125" s="615"/>
      <c r="AC125" s="618"/>
    </row>
    <row r="126" spans="1:29" ht="15.75" thickBot="1" x14ac:dyDescent="0.3">
      <c r="A126" s="628"/>
      <c r="B126" s="631"/>
      <c r="C126" s="586"/>
      <c r="D126" s="45" t="s">
        <v>6</v>
      </c>
      <c r="E126" s="515" t="str">
        <f>IF(K126&lt;&gt;"",E122,"")</f>
        <v/>
      </c>
      <c r="F126" s="162" t="str">
        <f>IF(L126&lt;&gt;"",F122,"")</f>
        <v/>
      </c>
      <c r="G126" s="162" t="str">
        <f>IF(M126&lt;&gt;"",G122,"")</f>
        <v/>
      </c>
      <c r="H126" s="162" t="str">
        <f>IF(N126&lt;&gt;"",H122,"")</f>
        <v/>
      </c>
      <c r="I126" s="517" t="str">
        <f>IF(O126&lt;&gt;"",I122,"")</f>
        <v/>
      </c>
      <c r="J126" s="521" t="str">
        <f>IF(E126&lt;&gt;"",J122,"")</f>
        <v/>
      </c>
      <c r="K126" s="305"/>
      <c r="L126" s="305"/>
      <c r="M126" s="305"/>
      <c r="N126" s="305"/>
      <c r="O126" s="306"/>
      <c r="P126" s="162" t="str">
        <f>IF(B122="","",IF(SUM(E126:I126)=0,"",(SUM(E126:I126)+SUM(K126:O126)-J126)))</f>
        <v/>
      </c>
      <c r="Q126" s="524"/>
      <c r="R126" s="524"/>
      <c r="S126" s="524"/>
      <c r="T126" s="524"/>
      <c r="U126" s="725"/>
      <c r="V126" s="183"/>
      <c r="W126" s="184"/>
      <c r="X126" s="185"/>
      <c r="Y126" s="186"/>
      <c r="Z126" s="610"/>
      <c r="AA126" s="613"/>
      <c r="AB126" s="616"/>
      <c r="AC126" s="619"/>
    </row>
    <row r="127" spans="1:29" x14ac:dyDescent="0.25">
      <c r="A127" s="620" t="str">
        <f>IF('Names And Totals'!A29="","",'Names And Totals'!A29)</f>
        <v/>
      </c>
      <c r="B127" s="623" t="str">
        <f>IF('Names And Totals'!B29="","",'Names And Totals'!B29)</f>
        <v/>
      </c>
      <c r="C127" s="699" t="str">
        <f>IF(AB127="","",IF(AB127="DQ","DQ",RANK(AB127,$AB$7:$AB$502,0)+SUMPRODUCT(--(AB127=$AB$7:$AB$502),--(Z127&gt;$Z$7:$Z$502))))</f>
        <v/>
      </c>
      <c r="D127" s="86" t="s">
        <v>7</v>
      </c>
      <c r="E127" s="315"/>
      <c r="F127" s="307"/>
      <c r="G127" s="307"/>
      <c r="H127" s="307"/>
      <c r="I127" s="326"/>
      <c r="J127" s="519"/>
      <c r="K127" s="307"/>
      <c r="L127" s="307"/>
      <c r="M127" s="307"/>
      <c r="N127" s="307"/>
      <c r="O127" s="308"/>
      <c r="P127" s="163" t="str">
        <f>IF(B127="","",IF(SUM(E127:I127)=0,"",(SUM(E127:I127)+SUM(K127:O127)-J127)))</f>
        <v/>
      </c>
      <c r="Q127" s="128" t="str">
        <f>IF(P127="","",AVERAGE(P127:P130))</f>
        <v/>
      </c>
      <c r="R127" s="128" t="str">
        <f>IF(P127="","",ABS(P127-Q127))</f>
        <v/>
      </c>
      <c r="S127" s="128" t="str">
        <f>IF(P127="","",RANK(R127,R127:R131,0))</f>
        <v/>
      </c>
      <c r="T127" s="128" t="str">
        <f>IF(P127="","",IF(S127=1,"",P127))</f>
        <v/>
      </c>
      <c r="U127" s="720" t="str">
        <f>IF(P127="","",IF(AVERAGE(P127:P131)&lt;0,0,IF(P128="",P127,IF(P129="",AVERAGE(P127:P128),IF(P130="",AVERAGE(P127:P129),IF(P131="",AVERAGE(T127:T130),TRIMMEAN(P127:P131,0.4)))))))</f>
        <v/>
      </c>
      <c r="V127" s="315"/>
      <c r="W127" s="316"/>
      <c r="X127" s="317"/>
      <c r="Y127" s="187" t="str">
        <f>IF(V127="","",IF(V127=999,999,V127*60+W127+X127/100))</f>
        <v/>
      </c>
      <c r="Z127" s="599" t="str">
        <f>IF(B127="","",IF(Y128="",Y127,AVERAGE(Y127:Y128)))</f>
        <v/>
      </c>
      <c r="AA127" s="726" t="str">
        <f>IF(B127="","",IF(Z127="","",IF(($AC$1-Z127)&gt;75,5,IF(($AC$1-Z127)&gt;60,4,IF(($AC$1-Z127)&gt;45,3,IF(($AC$1-Z127)&gt;30,2,IF(($AC$1-Z127)&gt;15,1,IF(($AC$1-Z127)&lt;=15,0))))))))</f>
        <v/>
      </c>
      <c r="AB127" s="599" t="str">
        <f>IF(AC127="DQ","DQ",IF(U127="","",U127+AA127))</f>
        <v/>
      </c>
      <c r="AC127" s="728"/>
    </row>
    <row r="128" spans="1:29" x14ac:dyDescent="0.25">
      <c r="A128" s="621"/>
      <c r="B128" s="624"/>
      <c r="C128" s="641"/>
      <c r="D128" s="42" t="s">
        <v>4</v>
      </c>
      <c r="E128" s="134" t="str">
        <f>IF(K128&lt;&gt;"",E127,"")</f>
        <v/>
      </c>
      <c r="F128" s="10" t="str">
        <f>IF(L128&lt;&gt;"",F127,"")</f>
        <v/>
      </c>
      <c r="G128" s="10" t="str">
        <f>IF(M128&lt;&gt;"",G127,"")</f>
        <v/>
      </c>
      <c r="H128" s="10" t="str">
        <f>IF(N128&lt;&gt;"",H127,"")</f>
        <v/>
      </c>
      <c r="I128" s="136" t="str">
        <f>IF(O128&lt;&gt;"",I127,"")</f>
        <v/>
      </c>
      <c r="J128" s="419" t="str">
        <f>IF(E128&lt;&gt;"",J127,"")</f>
        <v/>
      </c>
      <c r="K128" s="297"/>
      <c r="L128" s="297"/>
      <c r="M128" s="297"/>
      <c r="N128" s="297"/>
      <c r="O128" s="298"/>
      <c r="P128" s="10" t="str">
        <f>IF(B127="","",IF(SUM(E128:I128)=0,"",(SUM(E128:I128)+SUM(K128:O128)-J128)))</f>
        <v/>
      </c>
      <c r="Q128" s="285"/>
      <c r="R128" s="285" t="str">
        <f>IF(P127="","",ABS(P128-Q127))</f>
        <v/>
      </c>
      <c r="S128" s="285" t="str">
        <f>IF(P127="","",RANK(R128,R127:R131,0))</f>
        <v/>
      </c>
      <c r="T128" s="285" t="str">
        <f>IF(P127="","",IF(S128=1,"",P128))</f>
        <v/>
      </c>
      <c r="U128" s="721"/>
      <c r="V128" s="289"/>
      <c r="W128" s="290"/>
      <c r="X128" s="310"/>
      <c r="Y128" s="168" t="str">
        <f>IF(V128="","",IF(V128=999,999,V128*60+W128+X128/100))</f>
        <v/>
      </c>
      <c r="Z128" s="600"/>
      <c r="AA128" s="711"/>
      <c r="AB128" s="600"/>
      <c r="AC128" s="702"/>
    </row>
    <row r="129" spans="1:29" x14ac:dyDescent="0.25">
      <c r="A129" s="621"/>
      <c r="B129" s="624"/>
      <c r="C129" s="641"/>
      <c r="D129" s="42" t="s">
        <v>8</v>
      </c>
      <c r="E129" s="134" t="str">
        <f>IF(K129&lt;&gt;"",E127,"")</f>
        <v/>
      </c>
      <c r="F129" s="10" t="str">
        <f>IF(L129&lt;&gt;"",F127,"")</f>
        <v/>
      </c>
      <c r="G129" s="10" t="str">
        <f>IF(M129&lt;&gt;"",G127,"")</f>
        <v/>
      </c>
      <c r="H129" s="10" t="str">
        <f>IF(N129&lt;&gt;"",H127,"")</f>
        <v/>
      </c>
      <c r="I129" s="136" t="str">
        <f>IF(O129&lt;&gt;"",I127,"")</f>
        <v/>
      </c>
      <c r="J129" s="419" t="str">
        <f>IF(E129&lt;&gt;"",J127,"")</f>
        <v/>
      </c>
      <c r="K129" s="297"/>
      <c r="L129" s="297"/>
      <c r="M129" s="297"/>
      <c r="N129" s="297"/>
      <c r="O129" s="298"/>
      <c r="P129" s="10" t="str">
        <f>IF(B127="","",IF(SUM(E129:I129)=0,"",(SUM(E129:I129)+SUM(K129:O129)-J129)))</f>
        <v/>
      </c>
      <c r="Q129" s="285"/>
      <c r="R129" s="285" t="str">
        <f>IF(P127="","",ABS(P129-Q127))</f>
        <v/>
      </c>
      <c r="S129" s="285" t="str">
        <f>IF(P127="","",RANK(R129,R127:R131,0))</f>
        <v/>
      </c>
      <c r="T129" s="285" t="str">
        <f>IF(P127="","",IF(S129=1,"",P129))</f>
        <v/>
      </c>
      <c r="U129" s="721"/>
      <c r="V129" s="169"/>
      <c r="W129" s="170"/>
      <c r="X129" s="171"/>
      <c r="Y129" s="172"/>
      <c r="Z129" s="600"/>
      <c r="AA129" s="711"/>
      <c r="AB129" s="600"/>
      <c r="AC129" s="702"/>
    </row>
    <row r="130" spans="1:29" x14ac:dyDescent="0.25">
      <c r="A130" s="621"/>
      <c r="B130" s="624"/>
      <c r="C130" s="641"/>
      <c r="D130" s="42" t="s">
        <v>5</v>
      </c>
      <c r="E130" s="134" t="str">
        <f>IF(K130&lt;&gt;"",E127,"")</f>
        <v/>
      </c>
      <c r="F130" s="10" t="str">
        <f>IF(L130&lt;&gt;"",F127,"")</f>
        <v/>
      </c>
      <c r="G130" s="10" t="str">
        <f>IF(M130&lt;&gt;"",G127,"")</f>
        <v/>
      </c>
      <c r="H130" s="10" t="str">
        <f>IF(N130&lt;&gt;"",H127,"")</f>
        <v/>
      </c>
      <c r="I130" s="136" t="str">
        <f>IF(O130&lt;&gt;"",I127,"")</f>
        <v/>
      </c>
      <c r="J130" s="419" t="str">
        <f>IF(E130&lt;&gt;"",J127,"")</f>
        <v/>
      </c>
      <c r="K130" s="297"/>
      <c r="L130" s="297"/>
      <c r="M130" s="297"/>
      <c r="N130" s="297"/>
      <c r="O130" s="298"/>
      <c r="P130" s="10" t="str">
        <f>IF(B127="","",IF(SUM(E130:I130)=0,"",(SUM(E130:I130)+SUM(K130:O130)-J130)))</f>
        <v/>
      </c>
      <c r="Q130" s="285"/>
      <c r="R130" s="285" t="str">
        <f>IF(P127="","",ABS(P130-Q127))</f>
        <v/>
      </c>
      <c r="S130" s="285" t="str">
        <f>IF(P127="","",RANK(R130,R127:R131,0))</f>
        <v/>
      </c>
      <c r="T130" s="285" t="str">
        <f>IF(P127="","",IF(S130=1,"",P130))</f>
        <v/>
      </c>
      <c r="U130" s="721"/>
      <c r="V130" s="169"/>
      <c r="W130" s="170"/>
      <c r="X130" s="171"/>
      <c r="Y130" s="172"/>
      <c r="Z130" s="600"/>
      <c r="AA130" s="711"/>
      <c r="AB130" s="600"/>
      <c r="AC130" s="702"/>
    </row>
    <row r="131" spans="1:29" ht="15.75" thickBot="1" x14ac:dyDescent="0.3">
      <c r="A131" s="622"/>
      <c r="B131" s="625"/>
      <c r="C131" s="642"/>
      <c r="D131" s="85" t="s">
        <v>6</v>
      </c>
      <c r="E131" s="277" t="str">
        <f>IF(K131&lt;&gt;"",E127,"")</f>
        <v/>
      </c>
      <c r="F131" s="155" t="str">
        <f>IF(L131&lt;&gt;"",F127,"")</f>
        <v/>
      </c>
      <c r="G131" s="155" t="str">
        <f>IF(M131&lt;&gt;"",G127,"")</f>
        <v/>
      </c>
      <c r="H131" s="155" t="str">
        <f>IF(N131&lt;&gt;"",H127,"")</f>
        <v/>
      </c>
      <c r="I131" s="276" t="str">
        <f>IF(O131&lt;&gt;"",I127,"")</f>
        <v/>
      </c>
      <c r="J131" s="420" t="str">
        <f>IF(E131&lt;&gt;"",J127,"")</f>
        <v/>
      </c>
      <c r="K131" s="299"/>
      <c r="L131" s="299"/>
      <c r="M131" s="299"/>
      <c r="N131" s="299"/>
      <c r="O131" s="300"/>
      <c r="P131" s="155" t="str">
        <f>IF(B127="","",IF(SUM(E131:I131)=0,"",(SUM(E131:I131)+SUM(K131:O131)-J131)))</f>
        <v/>
      </c>
      <c r="Q131" s="286"/>
      <c r="R131" s="286"/>
      <c r="S131" s="286"/>
      <c r="T131" s="286"/>
      <c r="U131" s="722"/>
      <c r="V131" s="173"/>
      <c r="W131" s="174"/>
      <c r="X131" s="175"/>
      <c r="Y131" s="176"/>
      <c r="Z131" s="601"/>
      <c r="AA131" s="712"/>
      <c r="AB131" s="601"/>
      <c r="AC131" s="703"/>
    </row>
    <row r="132" spans="1:29" x14ac:dyDescent="0.25">
      <c r="A132" s="626" t="str">
        <f>IF('Names And Totals'!A30="","",'Names And Totals'!A30)</f>
        <v/>
      </c>
      <c r="B132" s="629" t="str">
        <f>IF('Names And Totals'!B30="","",'Names And Totals'!B30)</f>
        <v/>
      </c>
      <c r="C132" s="584" t="str">
        <f>IF(AB132="","",IF(AB132="DQ","DQ",RANK(AB132,$AB$7:$AB$502,0)+SUMPRODUCT(--(AB132=$AB$7:$AB$502),--(Z132&gt;$Z$7:$Z$502))))</f>
        <v/>
      </c>
      <c r="D132" s="43" t="s">
        <v>7</v>
      </c>
      <c r="E132" s="311"/>
      <c r="F132" s="301"/>
      <c r="G132" s="301"/>
      <c r="H132" s="301"/>
      <c r="I132" s="525"/>
      <c r="J132" s="518"/>
      <c r="K132" s="301"/>
      <c r="L132" s="301"/>
      <c r="M132" s="301"/>
      <c r="N132" s="301"/>
      <c r="O132" s="302"/>
      <c r="P132" s="160" t="str">
        <f>IF(B132="","",IF(SUM(E132:I132)=0,"",(SUM(E132:I132)+SUM(K132:O132)-J132)))</f>
        <v/>
      </c>
      <c r="Q132" s="522" t="str">
        <f>IF(P132="","",AVERAGE(P132:P135))</f>
        <v/>
      </c>
      <c r="R132" s="522" t="str">
        <f>IF(P132="","",ABS(P132-Q132))</f>
        <v/>
      </c>
      <c r="S132" s="522" t="str">
        <f>IF(P132="","",RANK(R132,R132:R136,0))</f>
        <v/>
      </c>
      <c r="T132" s="522" t="str">
        <f>IF(P132="","",IF(S132=1,"",P132))</f>
        <v/>
      </c>
      <c r="U132" s="635" t="str">
        <f>IF(P132="","",IF(AVERAGE(P132:P136)&lt;0,0,IF(P133="",P132,IF(P134="",AVERAGE(P132:P133),IF(P135="",AVERAGE(P132:P134),IF(P136="",AVERAGE(T132:T135),TRIMMEAN(P132:P136,0.4)))))))</f>
        <v/>
      </c>
      <c r="V132" s="311"/>
      <c r="W132" s="312"/>
      <c r="X132" s="313"/>
      <c r="Y132" s="177" t="str">
        <f>IF(V132="","",IF(V132=999,999,V132*60+W132+X132/100))</f>
        <v/>
      </c>
      <c r="Z132" s="614" t="str">
        <f>IF(B132="","",IF(Y133="",Y132,AVERAGE(Y132:Y133)))</f>
        <v/>
      </c>
      <c r="AA132" s="584" t="str">
        <f>IF(B132="","",IF(Z132="","",IF(($AC$1-Z132)&gt;75,5,IF(($AC$1-Z132)&gt;60,4,IF(($AC$1-Z132)&gt;45,3,IF(($AC$1-Z132)&gt;30,2,IF(($AC$1-Z132)&gt;15,1,IF(($AC$1-Z132)&lt;=15,0))))))))</f>
        <v/>
      </c>
      <c r="AB132" s="614" t="str">
        <f>IF(AC132="DQ","DQ",IF(U132="","",U132+AA132))</f>
        <v/>
      </c>
      <c r="AC132" s="638"/>
    </row>
    <row r="133" spans="1:29" x14ac:dyDescent="0.25">
      <c r="A133" s="627"/>
      <c r="B133" s="630"/>
      <c r="C133" s="585"/>
      <c r="D133" s="44" t="s">
        <v>4</v>
      </c>
      <c r="E133" s="514" t="str">
        <f>IF(K133&lt;&gt;"",E132,"")</f>
        <v/>
      </c>
      <c r="F133" s="14" t="str">
        <f>IF(L133&lt;&gt;"",F132,"")</f>
        <v/>
      </c>
      <c r="G133" s="14" t="str">
        <f>IF(M133&lt;&gt;"",G132,"")</f>
        <v/>
      </c>
      <c r="H133" s="14" t="str">
        <f>IF(N133&lt;&gt;"",H132,"")</f>
        <v/>
      </c>
      <c r="I133" s="516" t="str">
        <f>IF(O133&lt;&gt;"",I132,"")</f>
        <v/>
      </c>
      <c r="J133" s="520" t="str">
        <f>IF(E133&lt;&gt;"",J132,"")</f>
        <v/>
      </c>
      <c r="K133" s="303"/>
      <c r="L133" s="303"/>
      <c r="M133" s="303"/>
      <c r="N133" s="303"/>
      <c r="O133" s="304"/>
      <c r="P133" s="14" t="str">
        <f>IF(B132="","",IF(SUM(E133:I133)=0,"",(SUM(E133:I133)+SUM(K133:O133)-J133)))</f>
        <v/>
      </c>
      <c r="Q133" s="523"/>
      <c r="R133" s="523" t="str">
        <f>IF(P132="","",ABS(P133-Q132))</f>
        <v/>
      </c>
      <c r="S133" s="523" t="str">
        <f>IF(P132="","",RANK(R133,R132:R136,0))</f>
        <v/>
      </c>
      <c r="T133" s="523" t="str">
        <f>IF(P132="","",IF(S133=1,"",P133))</f>
        <v/>
      </c>
      <c r="U133" s="636"/>
      <c r="V133" s="292"/>
      <c r="W133" s="293"/>
      <c r="X133" s="314"/>
      <c r="Y133" s="178" t="str">
        <f>IF(V133="","",IF(V133=999,999,V133*60+W133+X133/100))</f>
        <v/>
      </c>
      <c r="Z133" s="615"/>
      <c r="AA133" s="585"/>
      <c r="AB133" s="615"/>
      <c r="AC133" s="639"/>
    </row>
    <row r="134" spans="1:29" x14ac:dyDescent="0.25">
      <c r="A134" s="627"/>
      <c r="B134" s="630"/>
      <c r="C134" s="585"/>
      <c r="D134" s="44" t="s">
        <v>8</v>
      </c>
      <c r="E134" s="514" t="str">
        <f>IF(K134&lt;&gt;"",E132,"")</f>
        <v/>
      </c>
      <c r="F134" s="14" t="str">
        <f>IF(L134&lt;&gt;"",F132,"")</f>
        <v/>
      </c>
      <c r="G134" s="14" t="str">
        <f>IF(M134&lt;&gt;"",G132,"")</f>
        <v/>
      </c>
      <c r="H134" s="14" t="str">
        <f>IF(N134&lt;&gt;"",H132,"")</f>
        <v/>
      </c>
      <c r="I134" s="516" t="str">
        <f>IF(O134&lt;&gt;"",I132,"")</f>
        <v/>
      </c>
      <c r="J134" s="520" t="str">
        <f>IF(E134&lt;&gt;"",J132,"")</f>
        <v/>
      </c>
      <c r="K134" s="303"/>
      <c r="L134" s="303"/>
      <c r="M134" s="303"/>
      <c r="N134" s="303"/>
      <c r="O134" s="304"/>
      <c r="P134" s="14" t="str">
        <f>IF(B132="","",IF(SUM(E134:I134)=0,"",(SUM(E134:I134)+SUM(K134:O134)-J134)))</f>
        <v/>
      </c>
      <c r="Q134" s="523"/>
      <c r="R134" s="523" t="str">
        <f>IF(P132="","",ABS(P134-Q132))</f>
        <v/>
      </c>
      <c r="S134" s="523" t="str">
        <f>IF(P132="","",RANK(R134,R132:R136,0))</f>
        <v/>
      </c>
      <c r="T134" s="523" t="str">
        <f>IF(P132="","",IF(S134=1,"",P134))</f>
        <v/>
      </c>
      <c r="U134" s="636"/>
      <c r="V134" s="179"/>
      <c r="W134" s="180"/>
      <c r="X134" s="181"/>
      <c r="Y134" s="182"/>
      <c r="Z134" s="615"/>
      <c r="AA134" s="585"/>
      <c r="AB134" s="615"/>
      <c r="AC134" s="639"/>
    </row>
    <row r="135" spans="1:29" x14ac:dyDescent="0.25">
      <c r="A135" s="627"/>
      <c r="B135" s="630"/>
      <c r="C135" s="585"/>
      <c r="D135" s="44" t="s">
        <v>5</v>
      </c>
      <c r="E135" s="514" t="str">
        <f>IF(K135&lt;&gt;"",E132,"")</f>
        <v/>
      </c>
      <c r="F135" s="14" t="str">
        <f>IF(L135&lt;&gt;"",F132,"")</f>
        <v/>
      </c>
      <c r="G135" s="14" t="str">
        <f>IF(M135&lt;&gt;"",G132,"")</f>
        <v/>
      </c>
      <c r="H135" s="14" t="str">
        <f>IF(N135&lt;&gt;"",H132,"")</f>
        <v/>
      </c>
      <c r="I135" s="516" t="str">
        <f>IF(O135&lt;&gt;"",I132,"")</f>
        <v/>
      </c>
      <c r="J135" s="520" t="str">
        <f>IF(E135&lt;&gt;"",J132,"")</f>
        <v/>
      </c>
      <c r="K135" s="303"/>
      <c r="L135" s="303"/>
      <c r="M135" s="303"/>
      <c r="N135" s="303"/>
      <c r="O135" s="304"/>
      <c r="P135" s="14" t="str">
        <f>IF(B132="","",IF(SUM(E135:I135)=0,"",(SUM(E135:I135)+SUM(K135:O135)-J135)))</f>
        <v/>
      </c>
      <c r="Q135" s="523"/>
      <c r="R135" s="523" t="str">
        <f>IF(P132="","",ABS(P135-Q132))</f>
        <v/>
      </c>
      <c r="S135" s="523" t="str">
        <f>IF(P132="","",RANK(R135,R132:R136,0))</f>
        <v/>
      </c>
      <c r="T135" s="523" t="str">
        <f>IF(P132="","",IF(S135=1,"",P135))</f>
        <v/>
      </c>
      <c r="U135" s="636"/>
      <c r="V135" s="179"/>
      <c r="W135" s="180"/>
      <c r="X135" s="181"/>
      <c r="Y135" s="182"/>
      <c r="Z135" s="615"/>
      <c r="AA135" s="585"/>
      <c r="AB135" s="615"/>
      <c r="AC135" s="639"/>
    </row>
    <row r="136" spans="1:29" ht="15.75" thickBot="1" x14ac:dyDescent="0.3">
      <c r="A136" s="628"/>
      <c r="B136" s="631"/>
      <c r="C136" s="586"/>
      <c r="D136" s="45" t="s">
        <v>6</v>
      </c>
      <c r="E136" s="515" t="str">
        <f>IF(K136&lt;&gt;"",E132,"")</f>
        <v/>
      </c>
      <c r="F136" s="162" t="str">
        <f>IF(L136&lt;&gt;"",F132,"")</f>
        <v/>
      </c>
      <c r="G136" s="162" t="str">
        <f>IF(M136&lt;&gt;"",G132,"")</f>
        <v/>
      </c>
      <c r="H136" s="162" t="str">
        <f>IF(N136&lt;&gt;"",H132,"")</f>
        <v/>
      </c>
      <c r="I136" s="517" t="str">
        <f>IF(O136&lt;&gt;"",I132,"")</f>
        <v/>
      </c>
      <c r="J136" s="521" t="str">
        <f>IF(E136&lt;&gt;"",J132,"")</f>
        <v/>
      </c>
      <c r="K136" s="305"/>
      <c r="L136" s="305"/>
      <c r="M136" s="305"/>
      <c r="N136" s="305"/>
      <c r="O136" s="306"/>
      <c r="P136" s="162" t="str">
        <f>IF(B132="","",IF(SUM(E136:I136)=0,"",(SUM(E136:I136)+SUM(K136:O136)-J136)))</f>
        <v/>
      </c>
      <c r="Q136" s="524"/>
      <c r="R136" s="524"/>
      <c r="S136" s="524"/>
      <c r="T136" s="524"/>
      <c r="U136" s="637"/>
      <c r="V136" s="183"/>
      <c r="W136" s="184"/>
      <c r="X136" s="185"/>
      <c r="Y136" s="186"/>
      <c r="Z136" s="616"/>
      <c r="AA136" s="586"/>
      <c r="AB136" s="616"/>
      <c r="AC136" s="640"/>
    </row>
    <row r="137" spans="1:29" x14ac:dyDescent="0.25">
      <c r="A137" s="620" t="str">
        <f>IF('Names And Totals'!A31="","",'Names And Totals'!A31)</f>
        <v/>
      </c>
      <c r="B137" s="623" t="str">
        <f>IF('Names And Totals'!B31="","",'Names And Totals'!B31)</f>
        <v/>
      </c>
      <c r="C137" s="587" t="str">
        <f>IF(AB137="","",IF(AB137="DQ","DQ",RANK(AB137,$AB$7:$AB$502,0)+SUMPRODUCT(--(AB137=$AB$7:$AB$502),--(Z137&gt;$Z$7:$Z$502))))</f>
        <v/>
      </c>
      <c r="D137" s="88" t="s">
        <v>7</v>
      </c>
      <c r="E137" s="318"/>
      <c r="F137" s="546"/>
      <c r="G137" s="546"/>
      <c r="H137" s="546"/>
      <c r="I137" s="326"/>
      <c r="J137" s="547"/>
      <c r="K137" s="546"/>
      <c r="L137" s="546"/>
      <c r="M137" s="546"/>
      <c r="N137" s="546"/>
      <c r="O137" s="548"/>
      <c r="P137" s="163" t="str">
        <f>IF(B137="","",IF(SUM(E137:I137)=0,"",(SUM(E137:I137)+SUM(K137:O137)-J137)))</f>
        <v/>
      </c>
      <c r="Q137" s="128" t="str">
        <f>IF(P137="","",AVERAGE(P137:P140))</f>
        <v/>
      </c>
      <c r="R137" s="128" t="str">
        <f>IF(P137="","",ABS(P137-Q137))</f>
        <v/>
      </c>
      <c r="S137" s="128" t="str">
        <f>IF(P137="","",RANK(R137,R137:R141,0))</f>
        <v/>
      </c>
      <c r="T137" s="128" t="str">
        <f>IF(P137="","",IF(S137=1,"",P137))</f>
        <v/>
      </c>
      <c r="U137" s="590" t="str">
        <f>IF(P137="","",IF(AVERAGE(P137:P141)&lt;0,0,IF(P138="",P137,IF(P139="",AVERAGE(P137:P138),IF(P140="",AVERAGE(P137:P139),IF(P141="",AVERAGE(T137:T140),TRIMMEAN(P137:P141,0.4)))))))</f>
        <v/>
      </c>
      <c r="V137" s="318"/>
      <c r="W137" s="319"/>
      <c r="X137" s="320"/>
      <c r="Y137" s="549" t="str">
        <f>IF(V137="","",IF(V137=999,999,V137*60+W137+X137/100))</f>
        <v/>
      </c>
      <c r="Z137" s="593" t="str">
        <f>IF(B137="","",IF(Y138="",Y137,AVERAGE(Y137:Y138)))</f>
        <v/>
      </c>
      <c r="AA137" s="596" t="str">
        <f>IF(B137="","",IF(Z137="","",IF(($AC$1-Z137)&gt;75,5,IF(($AC$1-Z137)&gt;60,4,IF(($AC$1-Z137)&gt;45,3,IF(($AC$1-Z137)&gt;30,2,IF(($AC$1-Z137)&gt;15,1,IF(($AC$1-Z137)&lt;=15,0))))))))</f>
        <v/>
      </c>
      <c r="AB137" s="599" t="str">
        <f>IF(AC137="DQ","DQ",IF(U137="","",U137+AA137))</f>
        <v/>
      </c>
      <c r="AC137" s="602"/>
    </row>
    <row r="138" spans="1:29" x14ac:dyDescent="0.25">
      <c r="A138" s="621"/>
      <c r="B138" s="624"/>
      <c r="C138" s="588"/>
      <c r="D138" s="47" t="s">
        <v>4</v>
      </c>
      <c r="E138" s="283" t="str">
        <f>IF(K138&lt;&gt;"",E137,"")</f>
        <v/>
      </c>
      <c r="F138" s="347" t="str">
        <f>IF(L138&lt;&gt;"",F137,"")</f>
        <v/>
      </c>
      <c r="G138" s="347" t="str">
        <f>IF(M138&lt;&gt;"",G137,"")</f>
        <v/>
      </c>
      <c r="H138" s="347" t="str">
        <f>IF(N138&lt;&gt;"",H137,"")</f>
        <v/>
      </c>
      <c r="I138" s="284" t="str">
        <f>IF(O138&lt;&gt;"",I137,"")</f>
        <v/>
      </c>
      <c r="J138" s="428" t="str">
        <f>IF(E138&lt;&gt;"",J137,"")</f>
        <v/>
      </c>
      <c r="K138" s="348"/>
      <c r="L138" s="348"/>
      <c r="M138" s="348"/>
      <c r="N138" s="348"/>
      <c r="O138" s="349"/>
      <c r="P138" s="10" t="str">
        <f>IF(B137="","",IF(SUM(E138:I138)=0,"",(SUM(E138:I138)+SUM(K138:O138)-J138)))</f>
        <v/>
      </c>
      <c r="Q138" s="285"/>
      <c r="R138" s="285" t="str">
        <f>IF(P137="","",ABS(P138-Q137))</f>
        <v/>
      </c>
      <c r="S138" s="285" t="str">
        <f>IF(P137="","",RANK(R138,R137:R141,0))</f>
        <v/>
      </c>
      <c r="T138" s="285" t="str">
        <f>IF(P137="","",IF(S138=1,"",P138))</f>
        <v/>
      </c>
      <c r="U138" s="591"/>
      <c r="V138" s="321"/>
      <c r="W138" s="322"/>
      <c r="X138" s="323"/>
      <c r="Y138" s="350" t="str">
        <f>IF(V138="","",IF(V138=999,999,V138*60+W138+X138/100))</f>
        <v/>
      </c>
      <c r="Z138" s="594"/>
      <c r="AA138" s="597"/>
      <c r="AB138" s="600"/>
      <c r="AC138" s="603"/>
    </row>
    <row r="139" spans="1:29" x14ac:dyDescent="0.25">
      <c r="A139" s="621"/>
      <c r="B139" s="624"/>
      <c r="C139" s="588"/>
      <c r="D139" s="47" t="s">
        <v>8</v>
      </c>
      <c r="E139" s="283" t="str">
        <f>IF(K139&lt;&gt;"",E137,"")</f>
        <v/>
      </c>
      <c r="F139" s="347" t="str">
        <f>IF(L139&lt;&gt;"",F137,"")</f>
        <v/>
      </c>
      <c r="G139" s="347" t="str">
        <f>IF(M139&lt;&gt;"",G137,"")</f>
        <v/>
      </c>
      <c r="H139" s="347" t="str">
        <f>IF(N139&lt;&gt;"",H137,"")</f>
        <v/>
      </c>
      <c r="I139" s="284" t="str">
        <f>IF(O139&lt;&gt;"",I137,"")</f>
        <v/>
      </c>
      <c r="J139" s="428" t="str">
        <f>IF(E139&lt;&gt;"",J137,"")</f>
        <v/>
      </c>
      <c r="K139" s="348"/>
      <c r="L139" s="348"/>
      <c r="M139" s="348"/>
      <c r="N139" s="348"/>
      <c r="O139" s="349"/>
      <c r="P139" s="10" t="str">
        <f>IF(B137="","",IF(SUM(E139:I139)=0,"",(SUM(E139:I139)+SUM(K139:O139)-J139)))</f>
        <v/>
      </c>
      <c r="Q139" s="285"/>
      <c r="R139" s="285" t="str">
        <f>IF(P137="","",ABS(P139-Q137))</f>
        <v/>
      </c>
      <c r="S139" s="285" t="str">
        <f>IF(P137="","",RANK(R139,R137:R141,0))</f>
        <v/>
      </c>
      <c r="T139" s="285" t="str">
        <f>IF(P137="","",IF(S139=1,"",P139))</f>
        <v/>
      </c>
      <c r="U139" s="591"/>
      <c r="V139" s="189"/>
      <c r="W139" s="190"/>
      <c r="X139" s="191"/>
      <c r="Y139" s="192"/>
      <c r="Z139" s="594"/>
      <c r="AA139" s="597"/>
      <c r="AB139" s="600"/>
      <c r="AC139" s="603"/>
    </row>
    <row r="140" spans="1:29" x14ac:dyDescent="0.25">
      <c r="A140" s="621"/>
      <c r="B140" s="624"/>
      <c r="C140" s="588"/>
      <c r="D140" s="47" t="s">
        <v>5</v>
      </c>
      <c r="E140" s="283" t="str">
        <f>IF(K140&lt;&gt;"",E137,"")</f>
        <v/>
      </c>
      <c r="F140" s="347" t="str">
        <f>IF(L140&lt;&gt;"",F137,"")</f>
        <v/>
      </c>
      <c r="G140" s="347" t="str">
        <f>IF(M140&lt;&gt;"",G137,"")</f>
        <v/>
      </c>
      <c r="H140" s="347" t="str">
        <f>IF(N140&lt;&gt;"",H137,"")</f>
        <v/>
      </c>
      <c r="I140" s="284" t="str">
        <f>IF(O140&lt;&gt;"",I137,"")</f>
        <v/>
      </c>
      <c r="J140" s="428" t="str">
        <f>IF(E140&lt;&gt;"",J137,"")</f>
        <v/>
      </c>
      <c r="K140" s="348"/>
      <c r="L140" s="348"/>
      <c r="M140" s="348"/>
      <c r="N140" s="348"/>
      <c r="O140" s="349"/>
      <c r="P140" s="10" t="str">
        <f>IF(B137="","",IF(SUM(E140:I140)=0,"",(SUM(E140:I140)+SUM(K140:O140)-J140)))</f>
        <v/>
      </c>
      <c r="Q140" s="285"/>
      <c r="R140" s="285" t="str">
        <f>IF(P137="","",ABS(P140-Q137))</f>
        <v/>
      </c>
      <c r="S140" s="285" t="str">
        <f>IF(P137="","",RANK(R140,R137:R141,0))</f>
        <v/>
      </c>
      <c r="T140" s="285" t="str">
        <f>IF(P137="","",IF(S140=1,"",P140))</f>
        <v/>
      </c>
      <c r="U140" s="591"/>
      <c r="V140" s="189"/>
      <c r="W140" s="190"/>
      <c r="X140" s="191"/>
      <c r="Y140" s="192"/>
      <c r="Z140" s="594"/>
      <c r="AA140" s="597"/>
      <c r="AB140" s="600"/>
      <c r="AC140" s="603"/>
    </row>
    <row r="141" spans="1:29" ht="15.75" thickBot="1" x14ac:dyDescent="0.3">
      <c r="A141" s="622"/>
      <c r="B141" s="625"/>
      <c r="C141" s="589"/>
      <c r="D141" s="351" t="s">
        <v>6</v>
      </c>
      <c r="E141" s="352" t="str">
        <f>IF(K141&lt;&gt;"",E137,"")</f>
        <v/>
      </c>
      <c r="F141" s="353" t="str">
        <f>IF(L141&lt;&gt;"",F137,"")</f>
        <v/>
      </c>
      <c r="G141" s="353" t="str">
        <f>IF(M141&lt;&gt;"",G137,"")</f>
        <v/>
      </c>
      <c r="H141" s="353" t="str">
        <f>IF(N141&lt;&gt;"",H137,"")</f>
        <v/>
      </c>
      <c r="I141" s="354" t="str">
        <f>IF(O141&lt;&gt;"",I137,"")</f>
        <v/>
      </c>
      <c r="J141" s="466" t="str">
        <f>IF(E141&lt;&gt;"",J137,"")</f>
        <v/>
      </c>
      <c r="K141" s="355"/>
      <c r="L141" s="355"/>
      <c r="M141" s="355"/>
      <c r="N141" s="355"/>
      <c r="O141" s="356"/>
      <c r="P141" s="155" t="str">
        <f>IF(B137="","",IF(SUM(E141:I141)=0,"",(SUM(E141:I141)+SUM(K141:O141)-J141)))</f>
        <v/>
      </c>
      <c r="Q141" s="286"/>
      <c r="R141" s="286"/>
      <c r="S141" s="286"/>
      <c r="T141" s="286"/>
      <c r="U141" s="592"/>
      <c r="V141" s="357"/>
      <c r="W141" s="358"/>
      <c r="X141" s="359"/>
      <c r="Y141" s="360"/>
      <c r="Z141" s="595"/>
      <c r="AA141" s="598"/>
      <c r="AB141" s="601"/>
      <c r="AC141" s="604"/>
    </row>
    <row r="142" spans="1:29" x14ac:dyDescent="0.25">
      <c r="A142" s="626" t="str">
        <f>IF('Names And Totals'!A32="","",'Names And Totals'!A32)</f>
        <v/>
      </c>
      <c r="B142" s="629" t="str">
        <f>IF('Names And Totals'!B32="","",'Names And Totals'!B32)</f>
        <v/>
      </c>
      <c r="C142" s="584" t="str">
        <f>IF(AB142="","",IF(AB142="DQ","DQ",RANK(AB142,$AB$7:$AB$502,0)+SUMPRODUCT(--(AB142=$AB$7:$AB$502),--(Z142&gt;$Z$7:$Z$502))))</f>
        <v/>
      </c>
      <c r="D142" s="43" t="s">
        <v>7</v>
      </c>
      <c r="E142" s="311"/>
      <c r="F142" s="301"/>
      <c r="G142" s="301"/>
      <c r="H142" s="301"/>
      <c r="I142" s="525"/>
      <c r="J142" s="518"/>
      <c r="K142" s="301"/>
      <c r="L142" s="301"/>
      <c r="M142" s="301"/>
      <c r="N142" s="301"/>
      <c r="O142" s="302"/>
      <c r="P142" s="160" t="str">
        <f>IF(B142="","",IF(SUM(E142:I142)=0,"",(SUM(E142:I142)+SUM(K142:O142)-J142)))</f>
        <v/>
      </c>
      <c r="Q142" s="522" t="str">
        <f>IF(P142="","",AVERAGE(P142:P145))</f>
        <v/>
      </c>
      <c r="R142" s="522" t="str">
        <f>IF(P142="","",ABS(P142-Q142))</f>
        <v/>
      </c>
      <c r="S142" s="522" t="str">
        <f>IF(P142="","",RANK(R142,R142:R146,0))</f>
        <v/>
      </c>
      <c r="T142" s="522" t="str">
        <f>IF(P142="","",IF(S142=1,"",P142))</f>
        <v/>
      </c>
      <c r="U142" s="605" t="str">
        <f>IF(P142="","",IF(AVERAGE(P142:P146)&lt;0,0,IF(P143="",P142,IF(P144="",AVERAGE(P142:P143),IF(P145="",AVERAGE(P142:P144),IF(P146="",AVERAGE(T142:T145),TRIMMEAN(P142:P146,0.4)))))))</f>
        <v/>
      </c>
      <c r="V142" s="311"/>
      <c r="W142" s="312"/>
      <c r="X142" s="313"/>
      <c r="Y142" s="177" t="str">
        <f>IF(V142="","",IF(V142=999,999,V142*60+W142+X142/100))</f>
        <v/>
      </c>
      <c r="Z142" s="608" t="str">
        <f>IF(B142="","",IF(Y143="",Y142,AVERAGE(Y142:Y143)))</f>
        <v/>
      </c>
      <c r="AA142" s="611" t="str">
        <f>IF(B142="","",IF(Z142="","",IF(($AC$1-Z142)&gt;75,5,IF(($AC$1-Z142)&gt;60,4,IF(($AC$1-Z142)&gt;45,3,IF(($AC$1-Z142)&gt;30,2,IF(($AC$1-Z142)&gt;15,1,IF(($AC$1-Z142)&lt;=15,0))))))))</f>
        <v/>
      </c>
      <c r="AB142" s="614" t="str">
        <f>IF(AC142="DQ","DQ",IF(U142="","",U142+AA142))</f>
        <v/>
      </c>
      <c r="AC142" s="617"/>
    </row>
    <row r="143" spans="1:29" x14ac:dyDescent="0.25">
      <c r="A143" s="627"/>
      <c r="B143" s="630"/>
      <c r="C143" s="585"/>
      <c r="D143" s="44" t="s">
        <v>4</v>
      </c>
      <c r="E143" s="514" t="str">
        <f>IF(K143&lt;&gt;"",E142,"")</f>
        <v/>
      </c>
      <c r="F143" s="14" t="str">
        <f>IF(L143&lt;&gt;"",F142,"")</f>
        <v/>
      </c>
      <c r="G143" s="14" t="str">
        <f>IF(M143&lt;&gt;"",G142,"")</f>
        <v/>
      </c>
      <c r="H143" s="14" t="str">
        <f>IF(N143&lt;&gt;"",H142,"")</f>
        <v/>
      </c>
      <c r="I143" s="516" t="str">
        <f>IF(O143&lt;&gt;"",I142,"")</f>
        <v/>
      </c>
      <c r="J143" s="520" t="str">
        <f>IF(E143&lt;&gt;"",J142,"")</f>
        <v/>
      </c>
      <c r="K143" s="303"/>
      <c r="L143" s="303"/>
      <c r="M143" s="303"/>
      <c r="N143" s="303"/>
      <c r="O143" s="304"/>
      <c r="P143" s="14" t="str">
        <f>IF(B142="","",IF(SUM(E143:I143)=0,"",(SUM(E143:I143)+SUM(K143:O143)-J143)))</f>
        <v/>
      </c>
      <c r="Q143" s="523"/>
      <c r="R143" s="523" t="str">
        <f>IF(P142="","",ABS(P143-Q142))</f>
        <v/>
      </c>
      <c r="S143" s="523" t="str">
        <f>IF(P142="","",RANK(R143,R142:R146,0))</f>
        <v/>
      </c>
      <c r="T143" s="523" t="str">
        <f>IF(P142="","",IF(S143=1,"",P143))</f>
        <v/>
      </c>
      <c r="U143" s="606"/>
      <c r="V143" s="292"/>
      <c r="W143" s="293"/>
      <c r="X143" s="314"/>
      <c r="Y143" s="178" t="str">
        <f>IF(V143="","",IF(V143=999,999,V143*60+W143+X143/100))</f>
        <v/>
      </c>
      <c r="Z143" s="609"/>
      <c r="AA143" s="612"/>
      <c r="AB143" s="615"/>
      <c r="AC143" s="618"/>
    </row>
    <row r="144" spans="1:29" x14ac:dyDescent="0.25">
      <c r="A144" s="627"/>
      <c r="B144" s="630"/>
      <c r="C144" s="585"/>
      <c r="D144" s="44" t="s">
        <v>8</v>
      </c>
      <c r="E144" s="514" t="str">
        <f>IF(K144&lt;&gt;"",E142,"")</f>
        <v/>
      </c>
      <c r="F144" s="14" t="str">
        <f>IF(L144&lt;&gt;"",F142,"")</f>
        <v/>
      </c>
      <c r="G144" s="14" t="str">
        <f>IF(M144&lt;&gt;"",G142,"")</f>
        <v/>
      </c>
      <c r="H144" s="14" t="str">
        <f>IF(N144&lt;&gt;"",H142,"")</f>
        <v/>
      </c>
      <c r="I144" s="516" t="str">
        <f>IF(O144&lt;&gt;"",I142,"")</f>
        <v/>
      </c>
      <c r="J144" s="520" t="str">
        <f>IF(E144&lt;&gt;"",J142,"")</f>
        <v/>
      </c>
      <c r="K144" s="303"/>
      <c r="L144" s="303"/>
      <c r="M144" s="303"/>
      <c r="N144" s="303"/>
      <c r="O144" s="304"/>
      <c r="P144" s="14" t="str">
        <f>IF(B142="","",IF(SUM(E144:I144)=0,"",(SUM(E144:I144)+SUM(K144:O144)-J144)))</f>
        <v/>
      </c>
      <c r="Q144" s="523"/>
      <c r="R144" s="523" t="str">
        <f>IF(P142="","",ABS(P144-Q142))</f>
        <v/>
      </c>
      <c r="S144" s="523" t="str">
        <f>IF(P142="","",RANK(R144,R142:R146,0))</f>
        <v/>
      </c>
      <c r="T144" s="523" t="str">
        <f>IF(P142="","",IF(S144=1,"",P144))</f>
        <v/>
      </c>
      <c r="U144" s="606"/>
      <c r="V144" s="179"/>
      <c r="W144" s="180"/>
      <c r="X144" s="181"/>
      <c r="Y144" s="182"/>
      <c r="Z144" s="609"/>
      <c r="AA144" s="612"/>
      <c r="AB144" s="615"/>
      <c r="AC144" s="618"/>
    </row>
    <row r="145" spans="1:29" x14ac:dyDescent="0.25">
      <c r="A145" s="627"/>
      <c r="B145" s="630"/>
      <c r="C145" s="585"/>
      <c r="D145" s="44" t="s">
        <v>5</v>
      </c>
      <c r="E145" s="514" t="str">
        <f>IF(K145&lt;&gt;"",E142,"")</f>
        <v/>
      </c>
      <c r="F145" s="14" t="str">
        <f>IF(L145&lt;&gt;"",F142,"")</f>
        <v/>
      </c>
      <c r="G145" s="14" t="str">
        <f>IF(M145&lt;&gt;"",G142,"")</f>
        <v/>
      </c>
      <c r="H145" s="14" t="str">
        <f>IF(N145&lt;&gt;"",H142,"")</f>
        <v/>
      </c>
      <c r="I145" s="516" t="str">
        <f>IF(O145&lt;&gt;"",I142,"")</f>
        <v/>
      </c>
      <c r="J145" s="520" t="str">
        <f>IF(E145&lt;&gt;"",J142,"")</f>
        <v/>
      </c>
      <c r="K145" s="303"/>
      <c r="L145" s="303"/>
      <c r="M145" s="303"/>
      <c r="N145" s="303"/>
      <c r="O145" s="304"/>
      <c r="P145" s="14" t="str">
        <f>IF(B142="","",IF(SUM(E145:I145)=0,"",(SUM(E145:I145)+SUM(K145:O145)-J145)))</f>
        <v/>
      </c>
      <c r="Q145" s="523"/>
      <c r="R145" s="523" t="str">
        <f>IF(P142="","",ABS(P145-Q142))</f>
        <v/>
      </c>
      <c r="S145" s="523" t="str">
        <f>IF(P142="","",RANK(R145,R142:R146,0))</f>
        <v/>
      </c>
      <c r="T145" s="523" t="str">
        <f>IF(P142="","",IF(S145=1,"",P145))</f>
        <v/>
      </c>
      <c r="U145" s="606"/>
      <c r="V145" s="179"/>
      <c r="W145" s="180"/>
      <c r="X145" s="181"/>
      <c r="Y145" s="182"/>
      <c r="Z145" s="609"/>
      <c r="AA145" s="612"/>
      <c r="AB145" s="615"/>
      <c r="AC145" s="618"/>
    </row>
    <row r="146" spans="1:29" ht="15.75" thickBot="1" x14ac:dyDescent="0.3">
      <c r="A146" s="628"/>
      <c r="B146" s="631"/>
      <c r="C146" s="586"/>
      <c r="D146" s="45" t="s">
        <v>6</v>
      </c>
      <c r="E146" s="515" t="str">
        <f>IF(K146&lt;&gt;"",E142,"")</f>
        <v/>
      </c>
      <c r="F146" s="162" t="str">
        <f>IF(L146&lt;&gt;"",F142,"")</f>
        <v/>
      </c>
      <c r="G146" s="162" t="str">
        <f>IF(M146&lt;&gt;"",G142,"")</f>
        <v/>
      </c>
      <c r="H146" s="162" t="str">
        <f>IF(N146&lt;&gt;"",H142,"")</f>
        <v/>
      </c>
      <c r="I146" s="517" t="str">
        <f>IF(O146&lt;&gt;"",I142,"")</f>
        <v/>
      </c>
      <c r="J146" s="521" t="str">
        <f>IF(E146&lt;&gt;"",J142,"")</f>
        <v/>
      </c>
      <c r="K146" s="305"/>
      <c r="L146" s="305"/>
      <c r="M146" s="305"/>
      <c r="N146" s="305"/>
      <c r="O146" s="306"/>
      <c r="P146" s="162" t="str">
        <f>IF(B142="","",IF(SUM(E146:I146)=0,"",(SUM(E146:I146)+SUM(K146:O146)-J146)))</f>
        <v/>
      </c>
      <c r="Q146" s="524"/>
      <c r="R146" s="524"/>
      <c r="S146" s="524"/>
      <c r="T146" s="524"/>
      <c r="U146" s="607"/>
      <c r="V146" s="183"/>
      <c r="W146" s="184"/>
      <c r="X146" s="185"/>
      <c r="Y146" s="186"/>
      <c r="Z146" s="610"/>
      <c r="AA146" s="613"/>
      <c r="AB146" s="616"/>
      <c r="AC146" s="619"/>
    </row>
    <row r="147" spans="1:29" x14ac:dyDescent="0.25">
      <c r="A147" s="620" t="str">
        <f>IF('Names And Totals'!A33="","",'Names And Totals'!A33)</f>
        <v/>
      </c>
      <c r="B147" s="623" t="str">
        <f>IF('Names And Totals'!B33="","",'Names And Totals'!B33)</f>
        <v/>
      </c>
      <c r="C147" s="587" t="str">
        <f>IF(AB147="","",IF(AB147="DQ","DQ",RANK(AB147,$AB$7:$AB$502,0)+SUMPRODUCT(--(AB147=$AB$7:$AB$502),--(Z147&gt;$Z$7:$Z$502))))</f>
        <v/>
      </c>
      <c r="D147" s="88" t="s">
        <v>7</v>
      </c>
      <c r="E147" s="318"/>
      <c r="F147" s="546"/>
      <c r="G147" s="546"/>
      <c r="H147" s="546"/>
      <c r="I147" s="326"/>
      <c r="J147" s="547"/>
      <c r="K147" s="546"/>
      <c r="L147" s="546"/>
      <c r="M147" s="546"/>
      <c r="N147" s="546"/>
      <c r="O147" s="548"/>
      <c r="P147" s="163" t="str">
        <f>IF(B147="","",IF(SUM(E147:I147)=0,"",(SUM(E147:I147)+SUM(K147:O147)-J147)))</f>
        <v/>
      </c>
      <c r="Q147" s="128" t="str">
        <f>IF(P147="","",AVERAGE(P147:P150))</f>
        <v/>
      </c>
      <c r="R147" s="128" t="str">
        <f>IF(P147="","",ABS(P147-Q147))</f>
        <v/>
      </c>
      <c r="S147" s="128" t="str">
        <f>IF(P147="","",RANK(R147,R147:R151,0))</f>
        <v/>
      </c>
      <c r="T147" s="128" t="str">
        <f>IF(P147="","",IF(S147=1,"",P147))</f>
        <v/>
      </c>
      <c r="U147" s="590" t="str">
        <f>IF(P147="","",IF(AVERAGE(P147:P151)&lt;0,0,IF(P148="",P147,IF(P149="",AVERAGE(P147:P148),IF(P150="",AVERAGE(P147:P149),IF(P151="",AVERAGE(T147:T150),TRIMMEAN(P147:P151,0.4)))))))</f>
        <v/>
      </c>
      <c r="V147" s="318"/>
      <c r="W147" s="319"/>
      <c r="X147" s="320"/>
      <c r="Y147" s="549" t="str">
        <f>IF(V147="","",IF(V147=999,999,V147*60+W147+X147/100))</f>
        <v/>
      </c>
      <c r="Z147" s="593" t="str">
        <f>IF(B147="","",IF(Y148="",Y147,AVERAGE(Y147:Y148)))</f>
        <v/>
      </c>
      <c r="AA147" s="596" t="str">
        <f>IF(B147="","",IF(Z147="","",IF(($AC$1-Z147)&gt;75,5,IF(($AC$1-Z147)&gt;60,4,IF(($AC$1-Z147)&gt;45,3,IF(($AC$1-Z147)&gt;30,2,IF(($AC$1-Z147)&gt;15,1,IF(($AC$1-Z147)&lt;=15,0))))))))</f>
        <v/>
      </c>
      <c r="AB147" s="599" t="str">
        <f>IF(AC147="DQ","DQ",IF(U147="","",U147+AA147))</f>
        <v/>
      </c>
      <c r="AC147" s="602"/>
    </row>
    <row r="148" spans="1:29" x14ac:dyDescent="0.25">
      <c r="A148" s="621"/>
      <c r="B148" s="624"/>
      <c r="C148" s="588"/>
      <c r="D148" s="47" t="s">
        <v>4</v>
      </c>
      <c r="E148" s="283" t="str">
        <f>IF(K148&lt;&gt;"",E147,"")</f>
        <v/>
      </c>
      <c r="F148" s="347" t="str">
        <f>IF(L148&lt;&gt;"",F147,"")</f>
        <v/>
      </c>
      <c r="G148" s="347" t="str">
        <f>IF(M148&lt;&gt;"",G147,"")</f>
        <v/>
      </c>
      <c r="H148" s="347" t="str">
        <f>IF(N148&lt;&gt;"",H147,"")</f>
        <v/>
      </c>
      <c r="I148" s="284" t="str">
        <f>IF(O148&lt;&gt;"",I147,"")</f>
        <v/>
      </c>
      <c r="J148" s="428" t="str">
        <f>IF(E148&lt;&gt;"",J147,"")</f>
        <v/>
      </c>
      <c r="K148" s="348"/>
      <c r="L148" s="348"/>
      <c r="M148" s="348"/>
      <c r="N148" s="348"/>
      <c r="O148" s="349"/>
      <c r="P148" s="10" t="str">
        <f>IF(B147="","",IF(SUM(E148:I148)=0,"",(SUM(E148:I148)+SUM(K148:O148)-J148)))</f>
        <v/>
      </c>
      <c r="Q148" s="285"/>
      <c r="R148" s="285" t="str">
        <f>IF(P147="","",ABS(P148-Q147))</f>
        <v/>
      </c>
      <c r="S148" s="285" t="str">
        <f>IF(P147="","",RANK(R148,R147:R151,0))</f>
        <v/>
      </c>
      <c r="T148" s="285" t="str">
        <f>IF(P147="","",IF(S148=1,"",P148))</f>
        <v/>
      </c>
      <c r="U148" s="591"/>
      <c r="V148" s="321"/>
      <c r="W148" s="322"/>
      <c r="X148" s="323"/>
      <c r="Y148" s="350" t="str">
        <f>IF(V148="","",IF(V148=999,999,V148*60+W148+X148/100))</f>
        <v/>
      </c>
      <c r="Z148" s="594"/>
      <c r="AA148" s="597"/>
      <c r="AB148" s="600"/>
      <c r="AC148" s="603"/>
    </row>
    <row r="149" spans="1:29" x14ac:dyDescent="0.25">
      <c r="A149" s="621"/>
      <c r="B149" s="624"/>
      <c r="C149" s="588"/>
      <c r="D149" s="47" t="s">
        <v>8</v>
      </c>
      <c r="E149" s="283" t="str">
        <f>IF(K149&lt;&gt;"",E147,"")</f>
        <v/>
      </c>
      <c r="F149" s="347" t="str">
        <f>IF(L149&lt;&gt;"",F147,"")</f>
        <v/>
      </c>
      <c r="G149" s="347" t="str">
        <f>IF(M149&lt;&gt;"",G147,"")</f>
        <v/>
      </c>
      <c r="H149" s="347" t="str">
        <f>IF(N149&lt;&gt;"",H147,"")</f>
        <v/>
      </c>
      <c r="I149" s="284" t="str">
        <f>IF(O149&lt;&gt;"",I147,"")</f>
        <v/>
      </c>
      <c r="J149" s="428" t="str">
        <f>IF(E149&lt;&gt;"",J147,"")</f>
        <v/>
      </c>
      <c r="K149" s="348"/>
      <c r="L149" s="348"/>
      <c r="M149" s="348"/>
      <c r="N149" s="348"/>
      <c r="O149" s="349"/>
      <c r="P149" s="10" t="str">
        <f>IF(B147="","",IF(SUM(E149:I149)=0,"",(SUM(E149:I149)+SUM(K149:O149)-J149)))</f>
        <v/>
      </c>
      <c r="Q149" s="285"/>
      <c r="R149" s="285" t="str">
        <f>IF(P147="","",ABS(P149-Q147))</f>
        <v/>
      </c>
      <c r="S149" s="285" t="str">
        <f>IF(P147="","",RANK(R149,R147:R151,0))</f>
        <v/>
      </c>
      <c r="T149" s="285" t="str">
        <f>IF(P147="","",IF(S149=1,"",P149))</f>
        <v/>
      </c>
      <c r="U149" s="591"/>
      <c r="V149" s="189"/>
      <c r="W149" s="190"/>
      <c r="X149" s="191"/>
      <c r="Y149" s="192"/>
      <c r="Z149" s="594"/>
      <c r="AA149" s="597"/>
      <c r="AB149" s="600"/>
      <c r="AC149" s="603"/>
    </row>
    <row r="150" spans="1:29" x14ac:dyDescent="0.25">
      <c r="A150" s="621"/>
      <c r="B150" s="624"/>
      <c r="C150" s="588"/>
      <c r="D150" s="47" t="s">
        <v>5</v>
      </c>
      <c r="E150" s="283" t="str">
        <f>IF(K150&lt;&gt;"",E147,"")</f>
        <v/>
      </c>
      <c r="F150" s="347" t="str">
        <f>IF(L150&lt;&gt;"",F147,"")</f>
        <v/>
      </c>
      <c r="G150" s="347" t="str">
        <f>IF(M150&lt;&gt;"",G147,"")</f>
        <v/>
      </c>
      <c r="H150" s="347" t="str">
        <f>IF(N150&lt;&gt;"",H147,"")</f>
        <v/>
      </c>
      <c r="I150" s="284" t="str">
        <f>IF(O150&lt;&gt;"",I147,"")</f>
        <v/>
      </c>
      <c r="J150" s="428" t="str">
        <f>IF(E150&lt;&gt;"",J147,"")</f>
        <v/>
      </c>
      <c r="K150" s="348"/>
      <c r="L150" s="348"/>
      <c r="M150" s="348"/>
      <c r="N150" s="348"/>
      <c r="O150" s="349"/>
      <c r="P150" s="10" t="str">
        <f>IF(B147="","",IF(SUM(E150:I150)=0,"",(SUM(E150:I150)+SUM(K150:O150)-J150)))</f>
        <v/>
      </c>
      <c r="Q150" s="285"/>
      <c r="R150" s="285" t="str">
        <f>IF(P147="","",ABS(P150-Q147))</f>
        <v/>
      </c>
      <c r="S150" s="285" t="str">
        <f>IF(P147="","",RANK(R150,R147:R151,0))</f>
        <v/>
      </c>
      <c r="T150" s="285" t="str">
        <f>IF(P147="","",IF(S150=1,"",P150))</f>
        <v/>
      </c>
      <c r="U150" s="591"/>
      <c r="V150" s="189"/>
      <c r="W150" s="190"/>
      <c r="X150" s="191"/>
      <c r="Y150" s="192"/>
      <c r="Z150" s="594"/>
      <c r="AA150" s="597"/>
      <c r="AB150" s="600"/>
      <c r="AC150" s="603"/>
    </row>
    <row r="151" spans="1:29" ht="15.75" thickBot="1" x14ac:dyDescent="0.3">
      <c r="A151" s="622"/>
      <c r="B151" s="625"/>
      <c r="C151" s="589"/>
      <c r="D151" s="351" t="s">
        <v>6</v>
      </c>
      <c r="E151" s="352" t="str">
        <f>IF(K151&lt;&gt;"",E147,"")</f>
        <v/>
      </c>
      <c r="F151" s="353" t="str">
        <f>IF(L151&lt;&gt;"",F147,"")</f>
        <v/>
      </c>
      <c r="G151" s="353" t="str">
        <f>IF(M151&lt;&gt;"",G147,"")</f>
        <v/>
      </c>
      <c r="H151" s="353" t="str">
        <f>IF(N151&lt;&gt;"",H147,"")</f>
        <v/>
      </c>
      <c r="I151" s="354" t="str">
        <f>IF(O151&lt;&gt;"",I147,"")</f>
        <v/>
      </c>
      <c r="J151" s="466" t="str">
        <f>IF(E151&lt;&gt;"",J147,"")</f>
        <v/>
      </c>
      <c r="K151" s="355"/>
      <c r="L151" s="355"/>
      <c r="M151" s="355"/>
      <c r="N151" s="355"/>
      <c r="O151" s="356"/>
      <c r="P151" s="155" t="str">
        <f>IF(B147="","",IF(SUM(E151:I151)=0,"",(SUM(E151:I151)+SUM(K151:O151)-J151)))</f>
        <v/>
      </c>
      <c r="Q151" s="286"/>
      <c r="R151" s="286"/>
      <c r="S151" s="286"/>
      <c r="T151" s="286"/>
      <c r="U151" s="592"/>
      <c r="V151" s="357"/>
      <c r="W151" s="358"/>
      <c r="X151" s="359"/>
      <c r="Y151" s="360"/>
      <c r="Z151" s="595"/>
      <c r="AA151" s="598"/>
      <c r="AB151" s="601"/>
      <c r="AC151" s="604"/>
    </row>
    <row r="152" spans="1:29" x14ac:dyDescent="0.25">
      <c r="A152" s="626" t="str">
        <f>IF('Names And Totals'!A34="","",'Names And Totals'!A34)</f>
        <v/>
      </c>
      <c r="B152" s="629" t="str">
        <f>IF('Names And Totals'!B34="","",'Names And Totals'!B34)</f>
        <v/>
      </c>
      <c r="C152" s="584" t="str">
        <f>IF(AB152="","",IF(AB152="DQ","DQ",RANK(AB152,$AB$7:$AB$502,0)+SUMPRODUCT(--(AB152=$AB$7:$AB$502),--(Z152&gt;$Z$7:$Z$502))))</f>
        <v/>
      </c>
      <c r="D152" s="43" t="s">
        <v>7</v>
      </c>
      <c r="E152" s="311"/>
      <c r="F152" s="301"/>
      <c r="G152" s="301"/>
      <c r="H152" s="301"/>
      <c r="I152" s="525"/>
      <c r="J152" s="518"/>
      <c r="K152" s="301"/>
      <c r="L152" s="301"/>
      <c r="M152" s="301"/>
      <c r="N152" s="301"/>
      <c r="O152" s="302"/>
      <c r="P152" s="160" t="str">
        <f>IF(B152="","",IF(SUM(E152:I152)=0,"",(SUM(E152:I152)+SUM(K152:O152)-J152)))</f>
        <v/>
      </c>
      <c r="Q152" s="522" t="str">
        <f>IF(P152="","",AVERAGE(P152:P155))</f>
        <v/>
      </c>
      <c r="R152" s="522" t="str">
        <f>IF(P152="","",ABS(P152-Q152))</f>
        <v/>
      </c>
      <c r="S152" s="522" t="str">
        <f>IF(P152="","",RANK(R152,R152:R156,0))</f>
        <v/>
      </c>
      <c r="T152" s="522" t="str">
        <f>IF(P152="","",IF(S152=1,"",P152))</f>
        <v/>
      </c>
      <c r="U152" s="605" t="str">
        <f>IF(P152="","",IF(AVERAGE(P152:P156)&lt;0,0,IF(P153="",P152,IF(P154="",AVERAGE(P152:P153),IF(P155="",AVERAGE(P152:P154),IF(P156="",AVERAGE(T152:T155),TRIMMEAN(P152:P156,0.4)))))))</f>
        <v/>
      </c>
      <c r="V152" s="311"/>
      <c r="W152" s="312"/>
      <c r="X152" s="313"/>
      <c r="Y152" s="177" t="str">
        <f>IF(V152="","",IF(V152=999,999,V152*60+W152+X152/100))</f>
        <v/>
      </c>
      <c r="Z152" s="608" t="str">
        <f>IF(B152="","",IF(Y153="",Y152,AVERAGE(Y152:Y153)))</f>
        <v/>
      </c>
      <c r="AA152" s="611" t="str">
        <f>IF(B152="","",IF(Z152="","",IF(($AC$1-Z152)&gt;75,5,IF(($AC$1-Z152)&gt;60,4,IF(($AC$1-Z152)&gt;45,3,IF(($AC$1-Z152)&gt;30,2,IF(($AC$1-Z152)&gt;15,1,IF(($AC$1-Z152)&lt;=15,0))))))))</f>
        <v/>
      </c>
      <c r="AB152" s="614" t="str">
        <f>IF(AC152="DQ","DQ",IF(U152="","",U152+AA152))</f>
        <v/>
      </c>
      <c r="AC152" s="617"/>
    </row>
    <row r="153" spans="1:29" x14ac:dyDescent="0.25">
      <c r="A153" s="627"/>
      <c r="B153" s="630"/>
      <c r="C153" s="585"/>
      <c r="D153" s="44" t="s">
        <v>4</v>
      </c>
      <c r="E153" s="514" t="str">
        <f>IF(K153&lt;&gt;"",E152,"")</f>
        <v/>
      </c>
      <c r="F153" s="14" t="str">
        <f>IF(L153&lt;&gt;"",F152,"")</f>
        <v/>
      </c>
      <c r="G153" s="14" t="str">
        <f>IF(M153&lt;&gt;"",G152,"")</f>
        <v/>
      </c>
      <c r="H153" s="14" t="str">
        <f>IF(N153&lt;&gt;"",H152,"")</f>
        <v/>
      </c>
      <c r="I153" s="516" t="str">
        <f>IF(O153&lt;&gt;"",I152,"")</f>
        <v/>
      </c>
      <c r="J153" s="520" t="str">
        <f>IF(E153&lt;&gt;"",J152,"")</f>
        <v/>
      </c>
      <c r="K153" s="303"/>
      <c r="L153" s="303"/>
      <c r="M153" s="303"/>
      <c r="N153" s="303"/>
      <c r="O153" s="304"/>
      <c r="P153" s="14" t="str">
        <f>IF(B152="","",IF(SUM(E153:I153)=0,"",(SUM(E153:I153)+SUM(K153:O153)-J153)))</f>
        <v/>
      </c>
      <c r="Q153" s="523"/>
      <c r="R153" s="523" t="str">
        <f>IF(P152="","",ABS(P153-Q152))</f>
        <v/>
      </c>
      <c r="S153" s="523" t="str">
        <f>IF(P152="","",RANK(R153,R152:R156,0))</f>
        <v/>
      </c>
      <c r="T153" s="523" t="str">
        <f>IF(P152="","",IF(S153=1,"",P153))</f>
        <v/>
      </c>
      <c r="U153" s="606"/>
      <c r="V153" s="292"/>
      <c r="W153" s="293"/>
      <c r="X153" s="314"/>
      <c r="Y153" s="178" t="str">
        <f>IF(V153="","",IF(V153=999,999,V153*60+W153+X153/100))</f>
        <v/>
      </c>
      <c r="Z153" s="609"/>
      <c r="AA153" s="612"/>
      <c r="AB153" s="615"/>
      <c r="AC153" s="618"/>
    </row>
    <row r="154" spans="1:29" x14ac:dyDescent="0.25">
      <c r="A154" s="627"/>
      <c r="B154" s="630"/>
      <c r="C154" s="585"/>
      <c r="D154" s="44" t="s">
        <v>8</v>
      </c>
      <c r="E154" s="514" t="str">
        <f>IF(K154&lt;&gt;"",E152,"")</f>
        <v/>
      </c>
      <c r="F154" s="14" t="str">
        <f>IF(L154&lt;&gt;"",F152,"")</f>
        <v/>
      </c>
      <c r="G154" s="14" t="str">
        <f>IF(M154&lt;&gt;"",G152,"")</f>
        <v/>
      </c>
      <c r="H154" s="14" t="str">
        <f>IF(N154&lt;&gt;"",H152,"")</f>
        <v/>
      </c>
      <c r="I154" s="516" t="str">
        <f>IF(O154&lt;&gt;"",I152,"")</f>
        <v/>
      </c>
      <c r="J154" s="520" t="str">
        <f>IF(E154&lt;&gt;"",J152,"")</f>
        <v/>
      </c>
      <c r="K154" s="303"/>
      <c r="L154" s="303"/>
      <c r="M154" s="303"/>
      <c r="N154" s="303"/>
      <c r="O154" s="304"/>
      <c r="P154" s="14" t="str">
        <f>IF(B152="","",IF(SUM(E154:I154)=0,"",(SUM(E154:I154)+SUM(K154:O154)-J154)))</f>
        <v/>
      </c>
      <c r="Q154" s="523"/>
      <c r="R154" s="523" t="str">
        <f>IF(P152="","",ABS(P154-Q152))</f>
        <v/>
      </c>
      <c r="S154" s="523" t="str">
        <f>IF(P152="","",RANK(R154,R152:R156,0))</f>
        <v/>
      </c>
      <c r="T154" s="523" t="str">
        <f>IF(P152="","",IF(S154=1,"",P154))</f>
        <v/>
      </c>
      <c r="U154" s="606"/>
      <c r="V154" s="179"/>
      <c r="W154" s="180"/>
      <c r="X154" s="181"/>
      <c r="Y154" s="182"/>
      <c r="Z154" s="609"/>
      <c r="AA154" s="612"/>
      <c r="AB154" s="615"/>
      <c r="AC154" s="618"/>
    </row>
    <row r="155" spans="1:29" x14ac:dyDescent="0.25">
      <c r="A155" s="627"/>
      <c r="B155" s="630"/>
      <c r="C155" s="585"/>
      <c r="D155" s="44" t="s">
        <v>5</v>
      </c>
      <c r="E155" s="514" t="str">
        <f>IF(K155&lt;&gt;"",E152,"")</f>
        <v/>
      </c>
      <c r="F155" s="14" t="str">
        <f>IF(L155&lt;&gt;"",F152,"")</f>
        <v/>
      </c>
      <c r="G155" s="14" t="str">
        <f>IF(M155&lt;&gt;"",G152,"")</f>
        <v/>
      </c>
      <c r="H155" s="14" t="str">
        <f>IF(N155&lt;&gt;"",H152,"")</f>
        <v/>
      </c>
      <c r="I155" s="516" t="str">
        <f>IF(O155&lt;&gt;"",I152,"")</f>
        <v/>
      </c>
      <c r="J155" s="520" t="str">
        <f>IF(E155&lt;&gt;"",J152,"")</f>
        <v/>
      </c>
      <c r="K155" s="303"/>
      <c r="L155" s="303"/>
      <c r="M155" s="303"/>
      <c r="N155" s="303"/>
      <c r="O155" s="304"/>
      <c r="P155" s="14" t="str">
        <f>IF(B152="","",IF(SUM(E155:I155)=0,"",(SUM(E155:I155)+SUM(K155:O155)-J155)))</f>
        <v/>
      </c>
      <c r="Q155" s="523"/>
      <c r="R155" s="523" t="str">
        <f>IF(P152="","",ABS(P155-Q152))</f>
        <v/>
      </c>
      <c r="S155" s="523" t="str">
        <f>IF(P152="","",RANK(R155,R152:R156,0))</f>
        <v/>
      </c>
      <c r="T155" s="523" t="str">
        <f>IF(P152="","",IF(S155=1,"",P155))</f>
        <v/>
      </c>
      <c r="U155" s="606"/>
      <c r="V155" s="179"/>
      <c r="W155" s="180"/>
      <c r="X155" s="181"/>
      <c r="Y155" s="182"/>
      <c r="Z155" s="609"/>
      <c r="AA155" s="612"/>
      <c r="AB155" s="615"/>
      <c r="AC155" s="618"/>
    </row>
    <row r="156" spans="1:29" ht="15.75" thickBot="1" x14ac:dyDescent="0.3">
      <c r="A156" s="628"/>
      <c r="B156" s="631"/>
      <c r="C156" s="586"/>
      <c r="D156" s="45" t="s">
        <v>6</v>
      </c>
      <c r="E156" s="515" t="str">
        <f>IF(K156&lt;&gt;"",E152,"")</f>
        <v/>
      </c>
      <c r="F156" s="162" t="str">
        <f>IF(L156&lt;&gt;"",F152,"")</f>
        <v/>
      </c>
      <c r="G156" s="162" t="str">
        <f>IF(M156&lt;&gt;"",G152,"")</f>
        <v/>
      </c>
      <c r="H156" s="162" t="str">
        <f>IF(N156&lt;&gt;"",H152,"")</f>
        <v/>
      </c>
      <c r="I156" s="517" t="str">
        <f>IF(O156&lt;&gt;"",I152,"")</f>
        <v/>
      </c>
      <c r="J156" s="521" t="str">
        <f>IF(E156&lt;&gt;"",J152,"")</f>
        <v/>
      </c>
      <c r="K156" s="305"/>
      <c r="L156" s="305"/>
      <c r="M156" s="305"/>
      <c r="N156" s="305"/>
      <c r="O156" s="306"/>
      <c r="P156" s="162" t="str">
        <f>IF(B152="","",IF(SUM(E156:I156)=0,"",(SUM(E156:I156)+SUM(K156:O156)-J156)))</f>
        <v/>
      </c>
      <c r="Q156" s="524"/>
      <c r="R156" s="524"/>
      <c r="S156" s="524"/>
      <c r="T156" s="524"/>
      <c r="U156" s="607"/>
      <c r="V156" s="183"/>
      <c r="W156" s="184"/>
      <c r="X156" s="185"/>
      <c r="Y156" s="186"/>
      <c r="Z156" s="610"/>
      <c r="AA156" s="613"/>
      <c r="AB156" s="616"/>
      <c r="AC156" s="619"/>
    </row>
    <row r="157" spans="1:29" x14ac:dyDescent="0.25">
      <c r="A157" s="620" t="str">
        <f>IF('Names And Totals'!A35="","",'Names And Totals'!A35)</f>
        <v/>
      </c>
      <c r="B157" s="623" t="str">
        <f>IF('Names And Totals'!B35="","",'Names And Totals'!B35)</f>
        <v/>
      </c>
      <c r="C157" s="587" t="str">
        <f>IF(AB157="","",IF(AB157="DQ","DQ",RANK(AB157,$AB$7:$AB$502,0)+SUMPRODUCT(--(AB157=$AB$7:$AB$502),--(Z157&gt;$Z$7:$Z$502))))</f>
        <v/>
      </c>
      <c r="D157" s="88" t="s">
        <v>7</v>
      </c>
      <c r="E157" s="318"/>
      <c r="F157" s="546"/>
      <c r="G157" s="546"/>
      <c r="H157" s="546"/>
      <c r="I157" s="326"/>
      <c r="J157" s="547"/>
      <c r="K157" s="546"/>
      <c r="L157" s="546"/>
      <c r="M157" s="546"/>
      <c r="N157" s="546"/>
      <c r="O157" s="548"/>
      <c r="P157" s="163" t="str">
        <f>IF(B157="","",IF(SUM(E157:I157)=0,"",(SUM(E157:I157)+SUM(K157:O157)-J157)))</f>
        <v/>
      </c>
      <c r="Q157" s="128" t="str">
        <f>IF(P157="","",AVERAGE(P157:P160))</f>
        <v/>
      </c>
      <c r="R157" s="128" t="str">
        <f>IF(P157="","",ABS(P157-Q157))</f>
        <v/>
      </c>
      <c r="S157" s="128" t="str">
        <f>IF(P157="","",RANK(R157,R157:R161,0))</f>
        <v/>
      </c>
      <c r="T157" s="128" t="str">
        <f>IF(P157="","",IF(S157=1,"",P157))</f>
        <v/>
      </c>
      <c r="U157" s="590" t="str">
        <f>IF(P157="","",IF(AVERAGE(P157:P161)&lt;0,0,IF(P158="",P157,IF(P159="",AVERAGE(P157:P158),IF(P160="",AVERAGE(P157:P159),IF(P161="",AVERAGE(T157:T160),TRIMMEAN(P157:P161,0.4)))))))</f>
        <v/>
      </c>
      <c r="V157" s="318"/>
      <c r="W157" s="319"/>
      <c r="X157" s="320"/>
      <c r="Y157" s="549" t="str">
        <f>IF(V157="","",IF(V157=999,999,V157*60+W157+X157/100))</f>
        <v/>
      </c>
      <c r="Z157" s="593" t="str">
        <f>IF(B157="","",IF(Y158="",Y157,AVERAGE(Y157:Y158)))</f>
        <v/>
      </c>
      <c r="AA157" s="596" t="str">
        <f>IF(B157="","",IF(Z157="","",IF(($AC$1-Z157)&gt;75,5,IF(($AC$1-Z157)&gt;60,4,IF(($AC$1-Z157)&gt;45,3,IF(($AC$1-Z157)&gt;30,2,IF(($AC$1-Z157)&gt;15,1,IF(($AC$1-Z157)&lt;=15,0))))))))</f>
        <v/>
      </c>
      <c r="AB157" s="599" t="str">
        <f>IF(AC157="DQ","DQ",IF(U157="","",U157+AA157))</f>
        <v/>
      </c>
      <c r="AC157" s="602"/>
    </row>
    <row r="158" spans="1:29" x14ac:dyDescent="0.25">
      <c r="A158" s="621"/>
      <c r="B158" s="624"/>
      <c r="C158" s="588"/>
      <c r="D158" s="47" t="s">
        <v>4</v>
      </c>
      <c r="E158" s="283" t="str">
        <f>IF(K158&lt;&gt;"",E157,"")</f>
        <v/>
      </c>
      <c r="F158" s="347" t="str">
        <f>IF(L158&lt;&gt;"",F157,"")</f>
        <v/>
      </c>
      <c r="G158" s="347" t="str">
        <f>IF(M158&lt;&gt;"",G157,"")</f>
        <v/>
      </c>
      <c r="H158" s="347" t="str">
        <f>IF(N158&lt;&gt;"",H157,"")</f>
        <v/>
      </c>
      <c r="I158" s="284" t="str">
        <f>IF(O158&lt;&gt;"",I157,"")</f>
        <v/>
      </c>
      <c r="J158" s="428" t="str">
        <f>IF(E158&lt;&gt;"",J157,"")</f>
        <v/>
      </c>
      <c r="K158" s="348"/>
      <c r="L158" s="348"/>
      <c r="M158" s="348"/>
      <c r="N158" s="348"/>
      <c r="O158" s="349"/>
      <c r="P158" s="10" t="str">
        <f>IF(B157="","",IF(SUM(E158:I158)=0,"",(SUM(E158:I158)+SUM(K158:O158)-J158)))</f>
        <v/>
      </c>
      <c r="Q158" s="285"/>
      <c r="R158" s="285" t="str">
        <f>IF(P157="","",ABS(P158-Q157))</f>
        <v/>
      </c>
      <c r="S158" s="285" t="str">
        <f>IF(P157="","",RANK(R158,R157:R161,0))</f>
        <v/>
      </c>
      <c r="T158" s="285" t="str">
        <f>IF(P157="","",IF(S158=1,"",P158))</f>
        <v/>
      </c>
      <c r="U158" s="591"/>
      <c r="V158" s="321"/>
      <c r="W158" s="322"/>
      <c r="X158" s="323"/>
      <c r="Y158" s="350" t="str">
        <f>IF(V158="","",IF(V158=999,999,V158*60+W158+X158/100))</f>
        <v/>
      </c>
      <c r="Z158" s="594"/>
      <c r="AA158" s="597"/>
      <c r="AB158" s="600"/>
      <c r="AC158" s="603"/>
    </row>
    <row r="159" spans="1:29" x14ac:dyDescent="0.25">
      <c r="A159" s="621"/>
      <c r="B159" s="624"/>
      <c r="C159" s="588"/>
      <c r="D159" s="47" t="s">
        <v>8</v>
      </c>
      <c r="E159" s="283" t="str">
        <f>IF(K159&lt;&gt;"",E157,"")</f>
        <v/>
      </c>
      <c r="F159" s="347" t="str">
        <f>IF(L159&lt;&gt;"",F157,"")</f>
        <v/>
      </c>
      <c r="G159" s="347" t="str">
        <f>IF(M159&lt;&gt;"",G157,"")</f>
        <v/>
      </c>
      <c r="H159" s="347" t="str">
        <f>IF(N159&lt;&gt;"",H157,"")</f>
        <v/>
      </c>
      <c r="I159" s="284" t="str">
        <f>IF(O159&lt;&gt;"",I157,"")</f>
        <v/>
      </c>
      <c r="J159" s="428" t="str">
        <f>IF(E159&lt;&gt;"",J157,"")</f>
        <v/>
      </c>
      <c r="K159" s="348"/>
      <c r="L159" s="348"/>
      <c r="M159" s="348"/>
      <c r="N159" s="348"/>
      <c r="O159" s="349"/>
      <c r="P159" s="10" t="str">
        <f>IF(B157="","",IF(SUM(E159:I159)=0,"",(SUM(E159:I159)+SUM(K159:O159)-J159)))</f>
        <v/>
      </c>
      <c r="Q159" s="285"/>
      <c r="R159" s="285" t="str">
        <f>IF(P157="","",ABS(P159-Q157))</f>
        <v/>
      </c>
      <c r="S159" s="285" t="str">
        <f>IF(P157="","",RANK(R159,R157:R161,0))</f>
        <v/>
      </c>
      <c r="T159" s="285" t="str">
        <f>IF(P157="","",IF(S159=1,"",P159))</f>
        <v/>
      </c>
      <c r="U159" s="591"/>
      <c r="V159" s="189"/>
      <c r="W159" s="190"/>
      <c r="X159" s="191"/>
      <c r="Y159" s="192"/>
      <c r="Z159" s="594"/>
      <c r="AA159" s="597"/>
      <c r="AB159" s="600"/>
      <c r="AC159" s="603"/>
    </row>
    <row r="160" spans="1:29" x14ac:dyDescent="0.25">
      <c r="A160" s="621"/>
      <c r="B160" s="624"/>
      <c r="C160" s="588"/>
      <c r="D160" s="47" t="s">
        <v>5</v>
      </c>
      <c r="E160" s="283" t="str">
        <f>IF(K160&lt;&gt;"",E157,"")</f>
        <v/>
      </c>
      <c r="F160" s="347" t="str">
        <f>IF(L160&lt;&gt;"",F157,"")</f>
        <v/>
      </c>
      <c r="G160" s="347" t="str">
        <f>IF(M160&lt;&gt;"",G157,"")</f>
        <v/>
      </c>
      <c r="H160" s="347" t="str">
        <f>IF(N160&lt;&gt;"",H157,"")</f>
        <v/>
      </c>
      <c r="I160" s="284" t="str">
        <f>IF(O160&lt;&gt;"",I157,"")</f>
        <v/>
      </c>
      <c r="J160" s="428" t="str">
        <f>IF(E160&lt;&gt;"",J157,"")</f>
        <v/>
      </c>
      <c r="K160" s="348"/>
      <c r="L160" s="348"/>
      <c r="M160" s="348"/>
      <c r="N160" s="348"/>
      <c r="O160" s="349"/>
      <c r="P160" s="10" t="str">
        <f>IF(B157="","",IF(SUM(E160:I160)=0,"",(SUM(E160:I160)+SUM(K160:O160)-J160)))</f>
        <v/>
      </c>
      <c r="Q160" s="285"/>
      <c r="R160" s="285" t="str">
        <f>IF(P157="","",ABS(P160-Q157))</f>
        <v/>
      </c>
      <c r="S160" s="285" t="str">
        <f>IF(P157="","",RANK(R160,R157:R161,0))</f>
        <v/>
      </c>
      <c r="T160" s="285" t="str">
        <f>IF(P157="","",IF(S160=1,"",P160))</f>
        <v/>
      </c>
      <c r="U160" s="591"/>
      <c r="V160" s="189"/>
      <c r="W160" s="190"/>
      <c r="X160" s="191"/>
      <c r="Y160" s="192"/>
      <c r="Z160" s="594"/>
      <c r="AA160" s="597"/>
      <c r="AB160" s="600"/>
      <c r="AC160" s="603"/>
    </row>
    <row r="161" spans="1:29" ht="15.75" thickBot="1" x14ac:dyDescent="0.3">
      <c r="A161" s="622"/>
      <c r="B161" s="625"/>
      <c r="C161" s="589"/>
      <c r="D161" s="351" t="s">
        <v>6</v>
      </c>
      <c r="E161" s="352" t="str">
        <f>IF(K161&lt;&gt;"",E157,"")</f>
        <v/>
      </c>
      <c r="F161" s="353" t="str">
        <f>IF(L161&lt;&gt;"",F157,"")</f>
        <v/>
      </c>
      <c r="G161" s="353" t="str">
        <f>IF(M161&lt;&gt;"",G157,"")</f>
        <v/>
      </c>
      <c r="H161" s="353" t="str">
        <f>IF(N161&lt;&gt;"",H157,"")</f>
        <v/>
      </c>
      <c r="I161" s="354" t="str">
        <f>IF(O161&lt;&gt;"",I157,"")</f>
        <v/>
      </c>
      <c r="J161" s="466" t="str">
        <f>IF(E161&lt;&gt;"",J157,"")</f>
        <v/>
      </c>
      <c r="K161" s="355"/>
      <c r="L161" s="355"/>
      <c r="M161" s="355"/>
      <c r="N161" s="355"/>
      <c r="O161" s="356"/>
      <c r="P161" s="155" t="str">
        <f>IF(B157="","",IF(SUM(E161:I161)=0,"",(SUM(E161:I161)+SUM(K161:O161)-J161)))</f>
        <v/>
      </c>
      <c r="Q161" s="286"/>
      <c r="R161" s="286"/>
      <c r="S161" s="286"/>
      <c r="T161" s="286"/>
      <c r="U161" s="592"/>
      <c r="V161" s="357"/>
      <c r="W161" s="358"/>
      <c r="X161" s="359"/>
      <c r="Y161" s="360"/>
      <c r="Z161" s="595"/>
      <c r="AA161" s="598"/>
      <c r="AB161" s="601"/>
      <c r="AC161" s="604"/>
    </row>
    <row r="162" spans="1:29" x14ac:dyDescent="0.25">
      <c r="A162" s="626" t="str">
        <f>IF('Names And Totals'!A36="","",'Names And Totals'!A36)</f>
        <v/>
      </c>
      <c r="B162" s="629" t="str">
        <f>IF('Names And Totals'!B36="","",'Names And Totals'!B36)</f>
        <v/>
      </c>
      <c r="C162" s="584" t="str">
        <f>IF(AB162="","",IF(AB162="DQ","DQ",RANK(AB162,$AB$7:$AB$502,0)+SUMPRODUCT(--(AB162=$AB$7:$AB$502),--(Z162&gt;$Z$7:$Z$502))))</f>
        <v/>
      </c>
      <c r="D162" s="43" t="s">
        <v>7</v>
      </c>
      <c r="E162" s="311"/>
      <c r="F162" s="301"/>
      <c r="G162" s="301"/>
      <c r="H162" s="301"/>
      <c r="I162" s="525"/>
      <c r="J162" s="518"/>
      <c r="K162" s="301"/>
      <c r="L162" s="301"/>
      <c r="M162" s="301"/>
      <c r="N162" s="301"/>
      <c r="O162" s="302"/>
      <c r="P162" s="160" t="str">
        <f>IF(B162="","",IF(SUM(E162:I162)=0,"",(SUM(E162:I162)+SUM(K162:O162)-J162)))</f>
        <v/>
      </c>
      <c r="Q162" s="522" t="str">
        <f>IF(P162="","",AVERAGE(P162:P165))</f>
        <v/>
      </c>
      <c r="R162" s="522" t="str">
        <f>IF(P162="","",ABS(P162-Q162))</f>
        <v/>
      </c>
      <c r="S162" s="522" t="str">
        <f>IF(P162="","",RANK(R162,R162:R166,0))</f>
        <v/>
      </c>
      <c r="T162" s="522" t="str">
        <f>IF(P162="","",IF(S162=1,"",P162))</f>
        <v/>
      </c>
      <c r="U162" s="605" t="str">
        <f>IF(P162="","",IF(AVERAGE(P162:P166)&lt;0,0,IF(P163="",P162,IF(P164="",AVERAGE(P162:P163),IF(P165="",AVERAGE(P162:P164),IF(P166="",AVERAGE(T162:T165),TRIMMEAN(P162:P166,0.4)))))))</f>
        <v/>
      </c>
      <c r="V162" s="311"/>
      <c r="W162" s="312"/>
      <c r="X162" s="313"/>
      <c r="Y162" s="177" t="str">
        <f>IF(V162="","",IF(V162=999,999,V162*60+W162+X162/100))</f>
        <v/>
      </c>
      <c r="Z162" s="608" t="str">
        <f>IF(B162="","",IF(Y163="",Y162,AVERAGE(Y162:Y163)))</f>
        <v/>
      </c>
      <c r="AA162" s="611" t="str">
        <f>IF(B162="","",IF(Z162="","",IF(($AC$1-Z162)&gt;75,5,IF(($AC$1-Z162)&gt;60,4,IF(($AC$1-Z162)&gt;45,3,IF(($AC$1-Z162)&gt;30,2,IF(($AC$1-Z162)&gt;15,1,IF(($AC$1-Z162)&lt;=15,0))))))))</f>
        <v/>
      </c>
      <c r="AB162" s="614" t="str">
        <f>IF(AC162="DQ","DQ",IF(U162="","",U162+AA162))</f>
        <v/>
      </c>
      <c r="AC162" s="617"/>
    </row>
    <row r="163" spans="1:29" x14ac:dyDescent="0.25">
      <c r="A163" s="627"/>
      <c r="B163" s="630"/>
      <c r="C163" s="585"/>
      <c r="D163" s="44" t="s">
        <v>4</v>
      </c>
      <c r="E163" s="514" t="str">
        <f>IF(K163&lt;&gt;"",E162,"")</f>
        <v/>
      </c>
      <c r="F163" s="14" t="str">
        <f>IF(L163&lt;&gt;"",F162,"")</f>
        <v/>
      </c>
      <c r="G163" s="14" t="str">
        <f>IF(M163&lt;&gt;"",G162,"")</f>
        <v/>
      </c>
      <c r="H163" s="14" t="str">
        <f>IF(N163&lt;&gt;"",H162,"")</f>
        <v/>
      </c>
      <c r="I163" s="516" t="str">
        <f>IF(O163&lt;&gt;"",I162,"")</f>
        <v/>
      </c>
      <c r="J163" s="520" t="str">
        <f>IF(E163&lt;&gt;"",J162,"")</f>
        <v/>
      </c>
      <c r="K163" s="303"/>
      <c r="L163" s="303"/>
      <c r="M163" s="303"/>
      <c r="N163" s="303"/>
      <c r="O163" s="304"/>
      <c r="P163" s="14" t="str">
        <f>IF(B162="","",IF(SUM(E163:I163)=0,"",(SUM(E163:I163)+SUM(K163:O163)-J163)))</f>
        <v/>
      </c>
      <c r="Q163" s="523"/>
      <c r="R163" s="523" t="str">
        <f>IF(P162="","",ABS(P163-Q162))</f>
        <v/>
      </c>
      <c r="S163" s="523" t="str">
        <f>IF(P162="","",RANK(R163,R162:R166,0))</f>
        <v/>
      </c>
      <c r="T163" s="523" t="str">
        <f>IF(P162="","",IF(S163=1,"",P163))</f>
        <v/>
      </c>
      <c r="U163" s="606"/>
      <c r="V163" s="292"/>
      <c r="W163" s="293"/>
      <c r="X163" s="314"/>
      <c r="Y163" s="178" t="str">
        <f>IF(V163="","",IF(V163=999,999,V163*60+W163+X163/100))</f>
        <v/>
      </c>
      <c r="Z163" s="609"/>
      <c r="AA163" s="612"/>
      <c r="AB163" s="615"/>
      <c r="AC163" s="618"/>
    </row>
    <row r="164" spans="1:29" x14ac:dyDescent="0.25">
      <c r="A164" s="627"/>
      <c r="B164" s="630"/>
      <c r="C164" s="585"/>
      <c r="D164" s="44" t="s">
        <v>8</v>
      </c>
      <c r="E164" s="514" t="str">
        <f>IF(K164&lt;&gt;"",E162,"")</f>
        <v/>
      </c>
      <c r="F164" s="14" t="str">
        <f>IF(L164&lt;&gt;"",F162,"")</f>
        <v/>
      </c>
      <c r="G164" s="14" t="str">
        <f>IF(M164&lt;&gt;"",G162,"")</f>
        <v/>
      </c>
      <c r="H164" s="14" t="str">
        <f>IF(N164&lt;&gt;"",H162,"")</f>
        <v/>
      </c>
      <c r="I164" s="516" t="str">
        <f>IF(O164&lt;&gt;"",I162,"")</f>
        <v/>
      </c>
      <c r="J164" s="520" t="str">
        <f>IF(E164&lt;&gt;"",J162,"")</f>
        <v/>
      </c>
      <c r="K164" s="303"/>
      <c r="L164" s="303"/>
      <c r="M164" s="303"/>
      <c r="N164" s="303"/>
      <c r="O164" s="304"/>
      <c r="P164" s="14" t="str">
        <f>IF(B162="","",IF(SUM(E164:I164)=0,"",(SUM(E164:I164)+SUM(K164:O164)-J164)))</f>
        <v/>
      </c>
      <c r="Q164" s="523"/>
      <c r="R164" s="523" t="str">
        <f>IF(P162="","",ABS(P164-Q162))</f>
        <v/>
      </c>
      <c r="S164" s="523" t="str">
        <f>IF(P162="","",RANK(R164,R162:R166,0))</f>
        <v/>
      </c>
      <c r="T164" s="523" t="str">
        <f>IF(P162="","",IF(S164=1,"",P164))</f>
        <v/>
      </c>
      <c r="U164" s="606"/>
      <c r="V164" s="179"/>
      <c r="W164" s="180"/>
      <c r="X164" s="181"/>
      <c r="Y164" s="182"/>
      <c r="Z164" s="609"/>
      <c r="AA164" s="612"/>
      <c r="AB164" s="615"/>
      <c r="AC164" s="618"/>
    </row>
    <row r="165" spans="1:29" x14ac:dyDescent="0.25">
      <c r="A165" s="627"/>
      <c r="B165" s="630"/>
      <c r="C165" s="585"/>
      <c r="D165" s="44" t="s">
        <v>5</v>
      </c>
      <c r="E165" s="514" t="str">
        <f>IF(K165&lt;&gt;"",E162,"")</f>
        <v/>
      </c>
      <c r="F165" s="14" t="str">
        <f>IF(L165&lt;&gt;"",F162,"")</f>
        <v/>
      </c>
      <c r="G165" s="14" t="str">
        <f>IF(M165&lt;&gt;"",G162,"")</f>
        <v/>
      </c>
      <c r="H165" s="14" t="str">
        <f>IF(N165&lt;&gt;"",H162,"")</f>
        <v/>
      </c>
      <c r="I165" s="516" t="str">
        <f>IF(O165&lt;&gt;"",I162,"")</f>
        <v/>
      </c>
      <c r="J165" s="520" t="str">
        <f>IF(E165&lt;&gt;"",J162,"")</f>
        <v/>
      </c>
      <c r="K165" s="303"/>
      <c r="L165" s="303"/>
      <c r="M165" s="303"/>
      <c r="N165" s="303"/>
      <c r="O165" s="304"/>
      <c r="P165" s="14" t="str">
        <f>IF(B162="","",IF(SUM(E165:I165)=0,"",(SUM(E165:I165)+SUM(K165:O165)-J165)))</f>
        <v/>
      </c>
      <c r="Q165" s="523"/>
      <c r="R165" s="523" t="str">
        <f>IF(P162="","",ABS(P165-Q162))</f>
        <v/>
      </c>
      <c r="S165" s="523" t="str">
        <f>IF(P162="","",RANK(R165,R162:R166,0))</f>
        <v/>
      </c>
      <c r="T165" s="523" t="str">
        <f>IF(P162="","",IF(S165=1,"",P165))</f>
        <v/>
      </c>
      <c r="U165" s="606"/>
      <c r="V165" s="179"/>
      <c r="W165" s="180"/>
      <c r="X165" s="181"/>
      <c r="Y165" s="182"/>
      <c r="Z165" s="609"/>
      <c r="AA165" s="612"/>
      <c r="AB165" s="615"/>
      <c r="AC165" s="618"/>
    </row>
    <row r="166" spans="1:29" ht="15.75" thickBot="1" x14ac:dyDescent="0.3">
      <c r="A166" s="628"/>
      <c r="B166" s="631"/>
      <c r="C166" s="586"/>
      <c r="D166" s="45" t="s">
        <v>6</v>
      </c>
      <c r="E166" s="515" t="str">
        <f>IF(K166&lt;&gt;"",E162,"")</f>
        <v/>
      </c>
      <c r="F166" s="162" t="str">
        <f>IF(L166&lt;&gt;"",F162,"")</f>
        <v/>
      </c>
      <c r="G166" s="162" t="str">
        <f>IF(M166&lt;&gt;"",G162,"")</f>
        <v/>
      </c>
      <c r="H166" s="162" t="str">
        <f>IF(N166&lt;&gt;"",H162,"")</f>
        <v/>
      </c>
      <c r="I166" s="517" t="str">
        <f>IF(O166&lt;&gt;"",I162,"")</f>
        <v/>
      </c>
      <c r="J166" s="521" t="str">
        <f>IF(E166&lt;&gt;"",J162,"")</f>
        <v/>
      </c>
      <c r="K166" s="305"/>
      <c r="L166" s="305"/>
      <c r="M166" s="305"/>
      <c r="N166" s="305"/>
      <c r="O166" s="306"/>
      <c r="P166" s="162" t="str">
        <f>IF(B162="","",IF(SUM(E166:I166)=0,"",(SUM(E166:I166)+SUM(K166:O166)-J166)))</f>
        <v/>
      </c>
      <c r="Q166" s="524"/>
      <c r="R166" s="524"/>
      <c r="S166" s="524"/>
      <c r="T166" s="524"/>
      <c r="U166" s="607"/>
      <c r="V166" s="183"/>
      <c r="W166" s="184"/>
      <c r="X166" s="185"/>
      <c r="Y166" s="186"/>
      <c r="Z166" s="610"/>
      <c r="AA166" s="613"/>
      <c r="AB166" s="616"/>
      <c r="AC166" s="619"/>
    </row>
    <row r="167" spans="1:29" x14ac:dyDescent="0.25">
      <c r="A167" s="620" t="str">
        <f>IF('Names And Totals'!A37="","",'Names And Totals'!A37)</f>
        <v/>
      </c>
      <c r="B167" s="623" t="str">
        <f>IF('Names And Totals'!B37="","",'Names And Totals'!B37)</f>
        <v/>
      </c>
      <c r="C167" s="587" t="str">
        <f>IF(AB167="","",IF(AB167="DQ","DQ",RANK(AB167,$AB$7:$AB$502,0)+SUMPRODUCT(--(AB167=$AB$7:$AB$502),--(Z167&gt;$Z$7:$Z$502))))</f>
        <v/>
      </c>
      <c r="D167" s="88" t="s">
        <v>7</v>
      </c>
      <c r="E167" s="318"/>
      <c r="F167" s="546"/>
      <c r="G167" s="546"/>
      <c r="H167" s="546"/>
      <c r="I167" s="326"/>
      <c r="J167" s="547"/>
      <c r="K167" s="546"/>
      <c r="L167" s="546"/>
      <c r="M167" s="546"/>
      <c r="N167" s="546"/>
      <c r="O167" s="548"/>
      <c r="P167" s="163" t="str">
        <f>IF(B167="","",IF(SUM(E167:I167)=0,"",(SUM(E167:I167)+SUM(K167:O167)-J167)))</f>
        <v/>
      </c>
      <c r="Q167" s="128" t="str">
        <f>IF(P167="","",AVERAGE(P167:P170))</f>
        <v/>
      </c>
      <c r="R167" s="128" t="str">
        <f>IF(P167="","",ABS(P167-Q167))</f>
        <v/>
      </c>
      <c r="S167" s="128" t="str">
        <f>IF(P167="","",RANK(R167,R167:R171,0))</f>
        <v/>
      </c>
      <c r="T167" s="128" t="str">
        <f>IF(P167="","",IF(S167=1,"",P167))</f>
        <v/>
      </c>
      <c r="U167" s="590" t="str">
        <f>IF(P167="","",IF(AVERAGE(P167:P171)&lt;0,0,IF(P168="",P167,IF(P169="",AVERAGE(P167:P168),IF(P170="",AVERAGE(P167:P169),IF(P171="",AVERAGE(T167:T170),TRIMMEAN(P167:P171,0.4)))))))</f>
        <v/>
      </c>
      <c r="V167" s="318"/>
      <c r="W167" s="319"/>
      <c r="X167" s="320"/>
      <c r="Y167" s="549" t="str">
        <f>IF(V167="","",IF(V167=999,999,V167*60+W167+X167/100))</f>
        <v/>
      </c>
      <c r="Z167" s="593" t="str">
        <f>IF(B167="","",IF(Y168="",Y167,AVERAGE(Y167:Y168)))</f>
        <v/>
      </c>
      <c r="AA167" s="596" t="str">
        <f>IF(B167="","",IF(Z167="","",IF(($AC$1-Z167)&gt;75,5,IF(($AC$1-Z167)&gt;60,4,IF(($AC$1-Z167)&gt;45,3,IF(($AC$1-Z167)&gt;30,2,IF(($AC$1-Z167)&gt;15,1,IF(($AC$1-Z167)&lt;=15,0))))))))</f>
        <v/>
      </c>
      <c r="AB167" s="599" t="str">
        <f>IF(AC167="DQ","DQ",IF(U167="","",U167+AA167))</f>
        <v/>
      </c>
      <c r="AC167" s="602"/>
    </row>
    <row r="168" spans="1:29" x14ac:dyDescent="0.25">
      <c r="A168" s="621"/>
      <c r="B168" s="624"/>
      <c r="C168" s="588"/>
      <c r="D168" s="47" t="s">
        <v>4</v>
      </c>
      <c r="E168" s="283" t="str">
        <f>IF(K168&lt;&gt;"",E167,"")</f>
        <v/>
      </c>
      <c r="F168" s="347" t="str">
        <f>IF(L168&lt;&gt;"",F167,"")</f>
        <v/>
      </c>
      <c r="G168" s="347" t="str">
        <f>IF(M168&lt;&gt;"",G167,"")</f>
        <v/>
      </c>
      <c r="H168" s="347" t="str">
        <f>IF(N168&lt;&gt;"",H167,"")</f>
        <v/>
      </c>
      <c r="I168" s="284" t="str">
        <f>IF(O168&lt;&gt;"",I167,"")</f>
        <v/>
      </c>
      <c r="J168" s="428" t="str">
        <f>IF(E168&lt;&gt;"",J167,"")</f>
        <v/>
      </c>
      <c r="K168" s="348"/>
      <c r="L168" s="348"/>
      <c r="M168" s="348"/>
      <c r="N168" s="348"/>
      <c r="O168" s="349"/>
      <c r="P168" s="10" t="str">
        <f>IF(B167="","",IF(SUM(E168:I168)=0,"",(SUM(E168:I168)+SUM(K168:O168)-J168)))</f>
        <v/>
      </c>
      <c r="Q168" s="285"/>
      <c r="R168" s="285" t="str">
        <f>IF(P167="","",ABS(P168-Q167))</f>
        <v/>
      </c>
      <c r="S168" s="285" t="str">
        <f>IF(P167="","",RANK(R168,R167:R171,0))</f>
        <v/>
      </c>
      <c r="T168" s="285" t="str">
        <f>IF(P167="","",IF(S168=1,"",P168))</f>
        <v/>
      </c>
      <c r="U168" s="591"/>
      <c r="V168" s="321"/>
      <c r="W168" s="322"/>
      <c r="X168" s="323"/>
      <c r="Y168" s="350" t="str">
        <f>IF(V168="","",IF(V168=999,999,V168*60+W168+X168/100))</f>
        <v/>
      </c>
      <c r="Z168" s="594"/>
      <c r="AA168" s="597"/>
      <c r="AB168" s="600"/>
      <c r="AC168" s="603"/>
    </row>
    <row r="169" spans="1:29" x14ac:dyDescent="0.25">
      <c r="A169" s="621"/>
      <c r="B169" s="624"/>
      <c r="C169" s="588"/>
      <c r="D169" s="47" t="s">
        <v>8</v>
      </c>
      <c r="E169" s="283" t="str">
        <f>IF(K169&lt;&gt;"",E167,"")</f>
        <v/>
      </c>
      <c r="F169" s="347" t="str">
        <f>IF(L169&lt;&gt;"",F167,"")</f>
        <v/>
      </c>
      <c r="G169" s="347" t="str">
        <f>IF(M169&lt;&gt;"",G167,"")</f>
        <v/>
      </c>
      <c r="H169" s="347" t="str">
        <f>IF(N169&lt;&gt;"",H167,"")</f>
        <v/>
      </c>
      <c r="I169" s="284" t="str">
        <f>IF(O169&lt;&gt;"",I167,"")</f>
        <v/>
      </c>
      <c r="J169" s="428" t="str">
        <f>IF(E169&lt;&gt;"",J167,"")</f>
        <v/>
      </c>
      <c r="K169" s="348"/>
      <c r="L169" s="348"/>
      <c r="M169" s="348"/>
      <c r="N169" s="348"/>
      <c r="O169" s="349"/>
      <c r="P169" s="10" t="str">
        <f>IF(B167="","",IF(SUM(E169:I169)=0,"",(SUM(E169:I169)+SUM(K169:O169)-J169)))</f>
        <v/>
      </c>
      <c r="Q169" s="285"/>
      <c r="R169" s="285" t="str">
        <f>IF(P167="","",ABS(P169-Q167))</f>
        <v/>
      </c>
      <c r="S169" s="285" t="str">
        <f>IF(P167="","",RANK(R169,R167:R171,0))</f>
        <v/>
      </c>
      <c r="T169" s="285" t="str">
        <f>IF(P167="","",IF(S169=1,"",P169))</f>
        <v/>
      </c>
      <c r="U169" s="591"/>
      <c r="V169" s="189"/>
      <c r="W169" s="190"/>
      <c r="X169" s="191"/>
      <c r="Y169" s="192"/>
      <c r="Z169" s="594"/>
      <c r="AA169" s="597"/>
      <c r="AB169" s="600"/>
      <c r="AC169" s="603"/>
    </row>
    <row r="170" spans="1:29" x14ac:dyDescent="0.25">
      <c r="A170" s="621"/>
      <c r="B170" s="624"/>
      <c r="C170" s="588"/>
      <c r="D170" s="47" t="s">
        <v>5</v>
      </c>
      <c r="E170" s="283" t="str">
        <f>IF(K170&lt;&gt;"",E167,"")</f>
        <v/>
      </c>
      <c r="F170" s="347" t="str">
        <f>IF(L170&lt;&gt;"",F167,"")</f>
        <v/>
      </c>
      <c r="G170" s="347" t="str">
        <f>IF(M170&lt;&gt;"",G167,"")</f>
        <v/>
      </c>
      <c r="H170" s="347" t="str">
        <f>IF(N170&lt;&gt;"",H167,"")</f>
        <v/>
      </c>
      <c r="I170" s="284" t="str">
        <f>IF(O170&lt;&gt;"",I167,"")</f>
        <v/>
      </c>
      <c r="J170" s="428" t="str">
        <f>IF(E170&lt;&gt;"",J167,"")</f>
        <v/>
      </c>
      <c r="K170" s="348"/>
      <c r="L170" s="348"/>
      <c r="M170" s="348"/>
      <c r="N170" s="348"/>
      <c r="O170" s="349"/>
      <c r="P170" s="10" t="str">
        <f>IF(B167="","",IF(SUM(E170:I170)=0,"",(SUM(E170:I170)+SUM(K170:O170)-J170)))</f>
        <v/>
      </c>
      <c r="Q170" s="285"/>
      <c r="R170" s="285" t="str">
        <f>IF(P167="","",ABS(P170-Q167))</f>
        <v/>
      </c>
      <c r="S170" s="285" t="str">
        <f>IF(P167="","",RANK(R170,R167:R171,0))</f>
        <v/>
      </c>
      <c r="T170" s="285" t="str">
        <f>IF(P167="","",IF(S170=1,"",P170))</f>
        <v/>
      </c>
      <c r="U170" s="591"/>
      <c r="V170" s="189"/>
      <c r="W170" s="190"/>
      <c r="X170" s="191"/>
      <c r="Y170" s="192"/>
      <c r="Z170" s="594"/>
      <c r="AA170" s="597"/>
      <c r="AB170" s="600"/>
      <c r="AC170" s="603"/>
    </row>
    <row r="171" spans="1:29" ht="15.75" thickBot="1" x14ac:dyDescent="0.3">
      <c r="A171" s="622"/>
      <c r="B171" s="625"/>
      <c r="C171" s="589"/>
      <c r="D171" s="351" t="s">
        <v>6</v>
      </c>
      <c r="E171" s="352" t="str">
        <f>IF(K171&lt;&gt;"",E167,"")</f>
        <v/>
      </c>
      <c r="F171" s="353" t="str">
        <f>IF(L171&lt;&gt;"",F167,"")</f>
        <v/>
      </c>
      <c r="G171" s="353" t="str">
        <f>IF(M171&lt;&gt;"",G167,"")</f>
        <v/>
      </c>
      <c r="H171" s="353" t="str">
        <f>IF(N171&lt;&gt;"",H167,"")</f>
        <v/>
      </c>
      <c r="I171" s="354" t="str">
        <f>IF(O171&lt;&gt;"",I167,"")</f>
        <v/>
      </c>
      <c r="J171" s="466" t="str">
        <f>IF(E171&lt;&gt;"",J167,"")</f>
        <v/>
      </c>
      <c r="K171" s="355"/>
      <c r="L171" s="355"/>
      <c r="M171" s="355"/>
      <c r="N171" s="355"/>
      <c r="O171" s="356"/>
      <c r="P171" s="155" t="str">
        <f>IF(B167="","",IF(SUM(E171:I171)=0,"",(SUM(E171:I171)+SUM(K171:O171)-J171)))</f>
        <v/>
      </c>
      <c r="Q171" s="286"/>
      <c r="R171" s="286"/>
      <c r="S171" s="286"/>
      <c r="T171" s="286"/>
      <c r="U171" s="592"/>
      <c r="V171" s="357"/>
      <c r="W171" s="358"/>
      <c r="X171" s="359"/>
      <c r="Y171" s="360"/>
      <c r="Z171" s="595"/>
      <c r="AA171" s="598"/>
      <c r="AB171" s="601"/>
      <c r="AC171" s="604"/>
    </row>
    <row r="172" spans="1:29" x14ac:dyDescent="0.25">
      <c r="A172" s="626" t="str">
        <f>IF('Names And Totals'!A38="","",'Names And Totals'!A38)</f>
        <v/>
      </c>
      <c r="B172" s="629" t="str">
        <f>IF('Names And Totals'!B38="","",'Names And Totals'!B38)</f>
        <v/>
      </c>
      <c r="C172" s="584" t="str">
        <f>IF(AB172="","",IF(AB172="DQ","DQ",RANK(AB172,$AB$7:$AB$502,0)+SUMPRODUCT(--(AB172=$AB$7:$AB$502),--(Z172&gt;$Z$7:$Z$502))))</f>
        <v/>
      </c>
      <c r="D172" s="43" t="s">
        <v>7</v>
      </c>
      <c r="E172" s="311"/>
      <c r="F172" s="301"/>
      <c r="G172" s="301"/>
      <c r="H172" s="301"/>
      <c r="I172" s="525"/>
      <c r="J172" s="518"/>
      <c r="K172" s="301"/>
      <c r="L172" s="301"/>
      <c r="M172" s="301"/>
      <c r="N172" s="301"/>
      <c r="O172" s="302"/>
      <c r="P172" s="160" t="str">
        <f>IF(B172="","",IF(SUM(E172:I172)=0,"",(SUM(E172:I172)+SUM(K172:O172)-J172)))</f>
        <v/>
      </c>
      <c r="Q172" s="522" t="str">
        <f>IF(P172="","",AVERAGE(P172:P175))</f>
        <v/>
      </c>
      <c r="R172" s="522" t="str">
        <f>IF(P172="","",ABS(P172-Q172))</f>
        <v/>
      </c>
      <c r="S172" s="522" t="str">
        <f>IF(P172="","",RANK(R172,R172:R176,0))</f>
        <v/>
      </c>
      <c r="T172" s="522" t="str">
        <f>IF(P172="","",IF(S172=1,"",P172))</f>
        <v/>
      </c>
      <c r="U172" s="605" t="str">
        <f>IF(P172="","",IF(AVERAGE(P172:P176)&lt;0,0,IF(P173="",P172,IF(P174="",AVERAGE(P172:P173),IF(P175="",AVERAGE(P172:P174),IF(P176="",AVERAGE(T172:T175),TRIMMEAN(P172:P176,0.4)))))))</f>
        <v/>
      </c>
      <c r="V172" s="311"/>
      <c r="W172" s="312"/>
      <c r="X172" s="313"/>
      <c r="Y172" s="177" t="str">
        <f>IF(V172="","",IF(V172=999,999,V172*60+W172+X172/100))</f>
        <v/>
      </c>
      <c r="Z172" s="608" t="str">
        <f>IF(B172="","",IF(Y173="",Y172,AVERAGE(Y172:Y173)))</f>
        <v/>
      </c>
      <c r="AA172" s="611" t="str">
        <f>IF(B172="","",IF(Z172="","",IF(($AC$1-Z172)&gt;75,5,IF(($AC$1-Z172)&gt;60,4,IF(($AC$1-Z172)&gt;45,3,IF(($AC$1-Z172)&gt;30,2,IF(($AC$1-Z172)&gt;15,1,IF(($AC$1-Z172)&lt;=15,0))))))))</f>
        <v/>
      </c>
      <c r="AB172" s="614" t="str">
        <f>IF(AC172="DQ","DQ",IF(U172="","",U172+AA172))</f>
        <v/>
      </c>
      <c r="AC172" s="617"/>
    </row>
    <row r="173" spans="1:29" x14ac:dyDescent="0.25">
      <c r="A173" s="627"/>
      <c r="B173" s="630"/>
      <c r="C173" s="585"/>
      <c r="D173" s="44" t="s">
        <v>4</v>
      </c>
      <c r="E173" s="514" t="str">
        <f>IF(K173&lt;&gt;"",E172,"")</f>
        <v/>
      </c>
      <c r="F173" s="14" t="str">
        <f>IF(L173&lt;&gt;"",F172,"")</f>
        <v/>
      </c>
      <c r="G173" s="14" t="str">
        <f>IF(M173&lt;&gt;"",G172,"")</f>
        <v/>
      </c>
      <c r="H173" s="14" t="str">
        <f>IF(N173&lt;&gt;"",H172,"")</f>
        <v/>
      </c>
      <c r="I173" s="516" t="str">
        <f>IF(O173&lt;&gt;"",I172,"")</f>
        <v/>
      </c>
      <c r="J173" s="520" t="str">
        <f>IF(E173&lt;&gt;"",J172,"")</f>
        <v/>
      </c>
      <c r="K173" s="303"/>
      <c r="L173" s="303"/>
      <c r="M173" s="303"/>
      <c r="N173" s="303"/>
      <c r="O173" s="304"/>
      <c r="P173" s="14" t="str">
        <f>IF(B172="","",IF(SUM(E173:I173)=0,"",(SUM(E173:I173)+SUM(K173:O173)-J173)))</f>
        <v/>
      </c>
      <c r="Q173" s="523"/>
      <c r="R173" s="523" t="str">
        <f>IF(P172="","",ABS(P173-Q172))</f>
        <v/>
      </c>
      <c r="S173" s="523" t="str">
        <f>IF(P172="","",RANK(R173,R172:R176,0))</f>
        <v/>
      </c>
      <c r="T173" s="523" t="str">
        <f>IF(P172="","",IF(S173=1,"",P173))</f>
        <v/>
      </c>
      <c r="U173" s="606"/>
      <c r="V173" s="292"/>
      <c r="W173" s="293"/>
      <c r="X173" s="314"/>
      <c r="Y173" s="178" t="str">
        <f>IF(V173="","",IF(V173=999,999,V173*60+W173+X173/100))</f>
        <v/>
      </c>
      <c r="Z173" s="609"/>
      <c r="AA173" s="612"/>
      <c r="AB173" s="615"/>
      <c r="AC173" s="618"/>
    </row>
    <row r="174" spans="1:29" x14ac:dyDescent="0.25">
      <c r="A174" s="627"/>
      <c r="B174" s="630"/>
      <c r="C174" s="585"/>
      <c r="D174" s="44" t="s">
        <v>8</v>
      </c>
      <c r="E174" s="514" t="str">
        <f>IF(K174&lt;&gt;"",E172,"")</f>
        <v/>
      </c>
      <c r="F174" s="14" t="str">
        <f>IF(L174&lt;&gt;"",F172,"")</f>
        <v/>
      </c>
      <c r="G174" s="14" t="str">
        <f>IF(M174&lt;&gt;"",G172,"")</f>
        <v/>
      </c>
      <c r="H174" s="14" t="str">
        <f>IF(N174&lt;&gt;"",H172,"")</f>
        <v/>
      </c>
      <c r="I174" s="516" t="str">
        <f>IF(O174&lt;&gt;"",I172,"")</f>
        <v/>
      </c>
      <c r="J174" s="520" t="str">
        <f>IF(E174&lt;&gt;"",J172,"")</f>
        <v/>
      </c>
      <c r="K174" s="303"/>
      <c r="L174" s="303"/>
      <c r="M174" s="303"/>
      <c r="N174" s="303"/>
      <c r="O174" s="304"/>
      <c r="P174" s="14" t="str">
        <f>IF(B172="","",IF(SUM(E174:I174)=0,"",(SUM(E174:I174)+SUM(K174:O174)-J174)))</f>
        <v/>
      </c>
      <c r="Q174" s="523"/>
      <c r="R174" s="523" t="str">
        <f>IF(P172="","",ABS(P174-Q172))</f>
        <v/>
      </c>
      <c r="S174" s="523" t="str">
        <f>IF(P172="","",RANK(R174,R172:R176,0))</f>
        <v/>
      </c>
      <c r="T174" s="523" t="str">
        <f>IF(P172="","",IF(S174=1,"",P174))</f>
        <v/>
      </c>
      <c r="U174" s="606"/>
      <c r="V174" s="179"/>
      <c r="W174" s="180"/>
      <c r="X174" s="181"/>
      <c r="Y174" s="182"/>
      <c r="Z174" s="609"/>
      <c r="AA174" s="612"/>
      <c r="AB174" s="615"/>
      <c r="AC174" s="618"/>
    </row>
    <row r="175" spans="1:29" x14ac:dyDescent="0.25">
      <c r="A175" s="627"/>
      <c r="B175" s="630"/>
      <c r="C175" s="585"/>
      <c r="D175" s="44" t="s">
        <v>5</v>
      </c>
      <c r="E175" s="514" t="str">
        <f>IF(K175&lt;&gt;"",E172,"")</f>
        <v/>
      </c>
      <c r="F175" s="14" t="str">
        <f>IF(L175&lt;&gt;"",F172,"")</f>
        <v/>
      </c>
      <c r="G175" s="14" t="str">
        <f>IF(M175&lt;&gt;"",G172,"")</f>
        <v/>
      </c>
      <c r="H175" s="14" t="str">
        <f>IF(N175&lt;&gt;"",H172,"")</f>
        <v/>
      </c>
      <c r="I175" s="516" t="str">
        <f>IF(O175&lt;&gt;"",I172,"")</f>
        <v/>
      </c>
      <c r="J175" s="520" t="str">
        <f>IF(E175&lt;&gt;"",J172,"")</f>
        <v/>
      </c>
      <c r="K175" s="303"/>
      <c r="L175" s="303"/>
      <c r="M175" s="303"/>
      <c r="N175" s="303"/>
      <c r="O175" s="304"/>
      <c r="P175" s="14" t="str">
        <f>IF(B172="","",IF(SUM(E175:I175)=0,"",(SUM(E175:I175)+SUM(K175:O175)-J175)))</f>
        <v/>
      </c>
      <c r="Q175" s="523"/>
      <c r="R175" s="523" t="str">
        <f>IF(P172="","",ABS(P175-Q172))</f>
        <v/>
      </c>
      <c r="S175" s="523" t="str">
        <f>IF(P172="","",RANK(R175,R172:R176,0))</f>
        <v/>
      </c>
      <c r="T175" s="523" t="str">
        <f>IF(P172="","",IF(S175=1,"",P175))</f>
        <v/>
      </c>
      <c r="U175" s="606"/>
      <c r="V175" s="179"/>
      <c r="W175" s="180"/>
      <c r="X175" s="181"/>
      <c r="Y175" s="182"/>
      <c r="Z175" s="609"/>
      <c r="AA175" s="612"/>
      <c r="AB175" s="615"/>
      <c r="AC175" s="618"/>
    </row>
    <row r="176" spans="1:29" ht="15.75" thickBot="1" x14ac:dyDescent="0.3">
      <c r="A176" s="628"/>
      <c r="B176" s="631"/>
      <c r="C176" s="586"/>
      <c r="D176" s="45" t="s">
        <v>6</v>
      </c>
      <c r="E176" s="515" t="str">
        <f>IF(K176&lt;&gt;"",E172,"")</f>
        <v/>
      </c>
      <c r="F176" s="162" t="str">
        <f>IF(L176&lt;&gt;"",F172,"")</f>
        <v/>
      </c>
      <c r="G176" s="162" t="str">
        <f>IF(M176&lt;&gt;"",G172,"")</f>
        <v/>
      </c>
      <c r="H176" s="162" t="str">
        <f>IF(N176&lt;&gt;"",H172,"")</f>
        <v/>
      </c>
      <c r="I176" s="517" t="str">
        <f>IF(O176&lt;&gt;"",I172,"")</f>
        <v/>
      </c>
      <c r="J176" s="521" t="str">
        <f>IF(E176&lt;&gt;"",J172,"")</f>
        <v/>
      </c>
      <c r="K176" s="305"/>
      <c r="L176" s="305"/>
      <c r="M176" s="305"/>
      <c r="N176" s="305"/>
      <c r="O176" s="306"/>
      <c r="P176" s="162" t="str">
        <f>IF(B172="","",IF(SUM(E176:I176)=0,"",(SUM(E176:I176)+SUM(K176:O176)-J176)))</f>
        <v/>
      </c>
      <c r="Q176" s="524"/>
      <c r="R176" s="524"/>
      <c r="S176" s="524"/>
      <c r="T176" s="524"/>
      <c r="U176" s="607"/>
      <c r="V176" s="183"/>
      <c r="W176" s="184"/>
      <c r="X176" s="185"/>
      <c r="Y176" s="186"/>
      <c r="Z176" s="610"/>
      <c r="AA176" s="613"/>
      <c r="AB176" s="616"/>
      <c r="AC176" s="619"/>
    </row>
    <row r="177" spans="1:29" x14ac:dyDescent="0.25">
      <c r="A177" s="620" t="str">
        <f>IF('Names And Totals'!A39="","",'Names And Totals'!A39)</f>
        <v/>
      </c>
      <c r="B177" s="623" t="str">
        <f>IF('Names And Totals'!B39="","",'Names And Totals'!B39)</f>
        <v/>
      </c>
      <c r="C177" s="587" t="str">
        <f>IF(AB177="","",IF(AB177="DQ","DQ",RANK(AB177,$AB$7:$AB$502,0)+SUMPRODUCT(--(AB177=$AB$7:$AB$502),--(Z177&gt;$Z$7:$Z$502))))</f>
        <v/>
      </c>
      <c r="D177" s="88" t="s">
        <v>7</v>
      </c>
      <c r="E177" s="318"/>
      <c r="F177" s="546"/>
      <c r="G177" s="546"/>
      <c r="H177" s="546"/>
      <c r="I177" s="326"/>
      <c r="J177" s="547"/>
      <c r="K177" s="546"/>
      <c r="L177" s="546"/>
      <c r="M177" s="546"/>
      <c r="N177" s="546"/>
      <c r="O177" s="548"/>
      <c r="P177" s="163" t="str">
        <f>IF(B177="","",IF(SUM(E177:I177)=0,"",(SUM(E177:I177)+SUM(K177:O177)-J177)))</f>
        <v/>
      </c>
      <c r="Q177" s="128" t="str">
        <f>IF(P177="","",AVERAGE(P177:P180))</f>
        <v/>
      </c>
      <c r="R177" s="128" t="str">
        <f>IF(P177="","",ABS(P177-Q177))</f>
        <v/>
      </c>
      <c r="S177" s="128" t="str">
        <f>IF(P177="","",RANK(R177,R177:R181,0))</f>
        <v/>
      </c>
      <c r="T177" s="128" t="str">
        <f>IF(P177="","",IF(S177=1,"",P177))</f>
        <v/>
      </c>
      <c r="U177" s="590" t="str">
        <f>IF(P177="","",IF(AVERAGE(P177:P181)&lt;0,0,IF(P178="",P177,IF(P179="",AVERAGE(P177:P178),IF(P180="",AVERAGE(P177:P179),IF(P181="",AVERAGE(T177:T180),TRIMMEAN(P177:P181,0.4)))))))</f>
        <v/>
      </c>
      <c r="V177" s="318"/>
      <c r="W177" s="319"/>
      <c r="X177" s="320"/>
      <c r="Y177" s="549" t="str">
        <f>IF(V177="","",IF(V177=999,999,V177*60+W177+X177/100))</f>
        <v/>
      </c>
      <c r="Z177" s="593" t="str">
        <f>IF(B177="","",IF(Y178="",Y177,AVERAGE(Y177:Y178)))</f>
        <v/>
      </c>
      <c r="AA177" s="596" t="str">
        <f>IF(B177="","",IF(Z177="","",IF(($AC$1-Z177)&gt;75,5,IF(($AC$1-Z177)&gt;60,4,IF(($AC$1-Z177)&gt;45,3,IF(($AC$1-Z177)&gt;30,2,IF(($AC$1-Z177)&gt;15,1,IF(($AC$1-Z177)&lt;=15,0))))))))</f>
        <v/>
      </c>
      <c r="AB177" s="599" t="str">
        <f>IF(AC177="DQ","DQ",IF(U177="","",U177+AA177))</f>
        <v/>
      </c>
      <c r="AC177" s="602"/>
    </row>
    <row r="178" spans="1:29" x14ac:dyDescent="0.25">
      <c r="A178" s="621"/>
      <c r="B178" s="624"/>
      <c r="C178" s="588"/>
      <c r="D178" s="47" t="s">
        <v>4</v>
      </c>
      <c r="E178" s="283" t="str">
        <f>IF(K178&lt;&gt;"",E177,"")</f>
        <v/>
      </c>
      <c r="F178" s="347" t="str">
        <f>IF(L178&lt;&gt;"",F177,"")</f>
        <v/>
      </c>
      <c r="G178" s="347" t="str">
        <f>IF(M178&lt;&gt;"",G177,"")</f>
        <v/>
      </c>
      <c r="H178" s="347" t="str">
        <f>IF(N178&lt;&gt;"",H177,"")</f>
        <v/>
      </c>
      <c r="I178" s="284" t="str">
        <f>IF(O178&lt;&gt;"",I177,"")</f>
        <v/>
      </c>
      <c r="J178" s="428" t="str">
        <f>IF(E178&lt;&gt;"",J177,"")</f>
        <v/>
      </c>
      <c r="K178" s="348"/>
      <c r="L178" s="348"/>
      <c r="M178" s="348"/>
      <c r="N178" s="348"/>
      <c r="O178" s="349"/>
      <c r="P178" s="10" t="str">
        <f>IF(B177="","",IF(SUM(E178:I178)=0,"",(SUM(E178:I178)+SUM(K178:O178)-J178)))</f>
        <v/>
      </c>
      <c r="Q178" s="285"/>
      <c r="R178" s="285" t="str">
        <f>IF(P177="","",ABS(P178-Q177))</f>
        <v/>
      </c>
      <c r="S178" s="285" t="str">
        <f>IF(P177="","",RANK(R178,R177:R181,0))</f>
        <v/>
      </c>
      <c r="T178" s="285" t="str">
        <f>IF(P177="","",IF(S178=1,"",P178))</f>
        <v/>
      </c>
      <c r="U178" s="591"/>
      <c r="V178" s="321"/>
      <c r="W178" s="322"/>
      <c r="X178" s="323"/>
      <c r="Y178" s="350" t="str">
        <f>IF(V178="","",IF(V178=999,999,V178*60+W178+X178/100))</f>
        <v/>
      </c>
      <c r="Z178" s="594"/>
      <c r="AA178" s="597"/>
      <c r="AB178" s="600"/>
      <c r="AC178" s="603"/>
    </row>
    <row r="179" spans="1:29" x14ac:dyDescent="0.25">
      <c r="A179" s="621"/>
      <c r="B179" s="624"/>
      <c r="C179" s="588"/>
      <c r="D179" s="47" t="s">
        <v>8</v>
      </c>
      <c r="E179" s="283" t="str">
        <f>IF(K179&lt;&gt;"",E177,"")</f>
        <v/>
      </c>
      <c r="F179" s="347" t="str">
        <f>IF(L179&lt;&gt;"",F177,"")</f>
        <v/>
      </c>
      <c r="G179" s="347" t="str">
        <f>IF(M179&lt;&gt;"",G177,"")</f>
        <v/>
      </c>
      <c r="H179" s="347" t="str">
        <f>IF(N179&lt;&gt;"",H177,"")</f>
        <v/>
      </c>
      <c r="I179" s="284" t="str">
        <f>IF(O179&lt;&gt;"",I177,"")</f>
        <v/>
      </c>
      <c r="J179" s="428" t="str">
        <f>IF(E179&lt;&gt;"",J177,"")</f>
        <v/>
      </c>
      <c r="K179" s="348"/>
      <c r="L179" s="348"/>
      <c r="M179" s="348"/>
      <c r="N179" s="348"/>
      <c r="O179" s="349"/>
      <c r="P179" s="10" t="str">
        <f>IF(B177="","",IF(SUM(E179:I179)=0,"",(SUM(E179:I179)+SUM(K179:O179)-J179)))</f>
        <v/>
      </c>
      <c r="Q179" s="285"/>
      <c r="R179" s="285" t="str">
        <f>IF(P177="","",ABS(P179-Q177))</f>
        <v/>
      </c>
      <c r="S179" s="285" t="str">
        <f>IF(P177="","",RANK(R179,R177:R181,0))</f>
        <v/>
      </c>
      <c r="T179" s="285" t="str">
        <f>IF(P177="","",IF(S179=1,"",P179))</f>
        <v/>
      </c>
      <c r="U179" s="591"/>
      <c r="V179" s="189"/>
      <c r="W179" s="190"/>
      <c r="X179" s="191"/>
      <c r="Y179" s="192"/>
      <c r="Z179" s="594"/>
      <c r="AA179" s="597"/>
      <c r="AB179" s="600"/>
      <c r="AC179" s="603"/>
    </row>
    <row r="180" spans="1:29" x14ac:dyDescent="0.25">
      <c r="A180" s="621"/>
      <c r="B180" s="624"/>
      <c r="C180" s="588"/>
      <c r="D180" s="47" t="s">
        <v>5</v>
      </c>
      <c r="E180" s="283" t="str">
        <f>IF(K180&lt;&gt;"",E177,"")</f>
        <v/>
      </c>
      <c r="F180" s="347" t="str">
        <f>IF(L180&lt;&gt;"",F177,"")</f>
        <v/>
      </c>
      <c r="G180" s="347" t="str">
        <f>IF(M180&lt;&gt;"",G177,"")</f>
        <v/>
      </c>
      <c r="H180" s="347" t="str">
        <f>IF(N180&lt;&gt;"",H177,"")</f>
        <v/>
      </c>
      <c r="I180" s="284" t="str">
        <f>IF(O180&lt;&gt;"",I177,"")</f>
        <v/>
      </c>
      <c r="J180" s="428" t="str">
        <f>IF(E180&lt;&gt;"",J177,"")</f>
        <v/>
      </c>
      <c r="K180" s="348"/>
      <c r="L180" s="348"/>
      <c r="M180" s="348"/>
      <c r="N180" s="348"/>
      <c r="O180" s="349"/>
      <c r="P180" s="10" t="str">
        <f>IF(B177="","",IF(SUM(E180:I180)=0,"",(SUM(E180:I180)+SUM(K180:O180)-J180)))</f>
        <v/>
      </c>
      <c r="Q180" s="285"/>
      <c r="R180" s="285" t="str">
        <f>IF(P177="","",ABS(P180-Q177))</f>
        <v/>
      </c>
      <c r="S180" s="285" t="str">
        <f>IF(P177="","",RANK(R180,R177:R181,0))</f>
        <v/>
      </c>
      <c r="T180" s="285" t="str">
        <f>IF(P177="","",IF(S180=1,"",P180))</f>
        <v/>
      </c>
      <c r="U180" s="591"/>
      <c r="V180" s="189"/>
      <c r="W180" s="190"/>
      <c r="X180" s="191"/>
      <c r="Y180" s="192"/>
      <c r="Z180" s="594"/>
      <c r="AA180" s="597"/>
      <c r="AB180" s="600"/>
      <c r="AC180" s="603"/>
    </row>
    <row r="181" spans="1:29" ht="15.75" thickBot="1" x14ac:dyDescent="0.3">
      <c r="A181" s="622"/>
      <c r="B181" s="625"/>
      <c r="C181" s="589"/>
      <c r="D181" s="351" t="s">
        <v>6</v>
      </c>
      <c r="E181" s="352" t="str">
        <f>IF(K181&lt;&gt;"",E177,"")</f>
        <v/>
      </c>
      <c r="F181" s="353" t="str">
        <f>IF(L181&lt;&gt;"",F177,"")</f>
        <v/>
      </c>
      <c r="G181" s="353" t="str">
        <f>IF(M181&lt;&gt;"",G177,"")</f>
        <v/>
      </c>
      <c r="H181" s="353" t="str">
        <f>IF(N181&lt;&gt;"",H177,"")</f>
        <v/>
      </c>
      <c r="I181" s="354" t="str">
        <f>IF(O181&lt;&gt;"",I177,"")</f>
        <v/>
      </c>
      <c r="J181" s="466" t="str">
        <f>IF(E181&lt;&gt;"",J177,"")</f>
        <v/>
      </c>
      <c r="K181" s="355"/>
      <c r="L181" s="355"/>
      <c r="M181" s="355"/>
      <c r="N181" s="355"/>
      <c r="O181" s="356"/>
      <c r="P181" s="155" t="str">
        <f>IF(B177="","",IF(SUM(E181:I181)=0,"",(SUM(E181:I181)+SUM(K181:O181)-J181)))</f>
        <v/>
      </c>
      <c r="Q181" s="286"/>
      <c r="R181" s="286"/>
      <c r="S181" s="286"/>
      <c r="T181" s="286"/>
      <c r="U181" s="592"/>
      <c r="V181" s="357"/>
      <c r="W181" s="358"/>
      <c r="X181" s="359"/>
      <c r="Y181" s="360"/>
      <c r="Z181" s="595"/>
      <c r="AA181" s="598"/>
      <c r="AB181" s="601"/>
      <c r="AC181" s="604"/>
    </row>
    <row r="182" spans="1:29" x14ac:dyDescent="0.25">
      <c r="A182" s="626" t="str">
        <f>IF('Names And Totals'!A40="","",'Names And Totals'!A40)</f>
        <v/>
      </c>
      <c r="B182" s="629" t="str">
        <f>IF('Names And Totals'!B40="","",'Names And Totals'!B40)</f>
        <v/>
      </c>
      <c r="C182" s="584" t="str">
        <f>IF(AB182="","",IF(AB182="DQ","DQ",RANK(AB182,$AB$7:$AB$502,0)+SUMPRODUCT(--(AB182=$AB$7:$AB$502),--(Z182&gt;$Z$7:$Z$502))))</f>
        <v/>
      </c>
      <c r="D182" s="43" t="s">
        <v>7</v>
      </c>
      <c r="E182" s="311"/>
      <c r="F182" s="301"/>
      <c r="G182" s="301"/>
      <c r="H182" s="301"/>
      <c r="I182" s="525"/>
      <c r="J182" s="518"/>
      <c r="K182" s="301"/>
      <c r="L182" s="301"/>
      <c r="M182" s="301"/>
      <c r="N182" s="301"/>
      <c r="O182" s="302"/>
      <c r="P182" s="160" t="str">
        <f>IF(B182="","",IF(SUM(E182:I182)=0,"",(SUM(E182:I182)+SUM(K182:O182)-J182)))</f>
        <v/>
      </c>
      <c r="Q182" s="522" t="str">
        <f>IF(P182="","",AVERAGE(P182:P185))</f>
        <v/>
      </c>
      <c r="R182" s="522" t="str">
        <f>IF(P182="","",ABS(P182-Q182))</f>
        <v/>
      </c>
      <c r="S182" s="522" t="str">
        <f>IF(P182="","",RANK(R182,R182:R186,0))</f>
        <v/>
      </c>
      <c r="T182" s="522" t="str">
        <f>IF(P182="","",IF(S182=1,"",P182))</f>
        <v/>
      </c>
      <c r="U182" s="605" t="str">
        <f>IF(P182="","",IF(AVERAGE(P182:P186)&lt;0,0,IF(P183="",P182,IF(P184="",AVERAGE(P182:P183),IF(P185="",AVERAGE(P182:P184),IF(P186="",AVERAGE(T182:T185),TRIMMEAN(P182:P186,0.4)))))))</f>
        <v/>
      </c>
      <c r="V182" s="311"/>
      <c r="W182" s="312"/>
      <c r="X182" s="313"/>
      <c r="Y182" s="177" t="str">
        <f>IF(V182="","",IF(V182=999,999,V182*60+W182+X182/100))</f>
        <v/>
      </c>
      <c r="Z182" s="608" t="str">
        <f>IF(B182="","",IF(Y183="",Y182,AVERAGE(Y182:Y183)))</f>
        <v/>
      </c>
      <c r="AA182" s="611" t="str">
        <f>IF(B182="","",IF(Z182="","",IF(($AC$1-Z182)&gt;75,5,IF(($AC$1-Z182)&gt;60,4,IF(($AC$1-Z182)&gt;45,3,IF(($AC$1-Z182)&gt;30,2,IF(($AC$1-Z182)&gt;15,1,IF(($AC$1-Z182)&lt;=15,0))))))))</f>
        <v/>
      </c>
      <c r="AB182" s="614" t="str">
        <f>IF(AC182="DQ","DQ",IF(U182="","",U182+AA182))</f>
        <v/>
      </c>
      <c r="AC182" s="617"/>
    </row>
    <row r="183" spans="1:29" x14ac:dyDescent="0.25">
      <c r="A183" s="627"/>
      <c r="B183" s="630"/>
      <c r="C183" s="585"/>
      <c r="D183" s="44" t="s">
        <v>4</v>
      </c>
      <c r="E183" s="514" t="str">
        <f>IF(K183&lt;&gt;"",E182,"")</f>
        <v/>
      </c>
      <c r="F183" s="14" t="str">
        <f>IF(L183&lt;&gt;"",F182,"")</f>
        <v/>
      </c>
      <c r="G183" s="14" t="str">
        <f>IF(M183&lt;&gt;"",G182,"")</f>
        <v/>
      </c>
      <c r="H183" s="14" t="str">
        <f>IF(N183&lt;&gt;"",H182,"")</f>
        <v/>
      </c>
      <c r="I183" s="516" t="str">
        <f>IF(O183&lt;&gt;"",I182,"")</f>
        <v/>
      </c>
      <c r="J183" s="520" t="str">
        <f>IF(E183&lt;&gt;"",J182,"")</f>
        <v/>
      </c>
      <c r="K183" s="303"/>
      <c r="L183" s="303"/>
      <c r="M183" s="303"/>
      <c r="N183" s="303"/>
      <c r="O183" s="304"/>
      <c r="P183" s="14" t="str">
        <f>IF(B182="","",IF(SUM(E183:I183)=0,"",(SUM(E183:I183)+SUM(K183:O183)-J183)))</f>
        <v/>
      </c>
      <c r="Q183" s="523"/>
      <c r="R183" s="523" t="str">
        <f>IF(P182="","",ABS(P183-Q182))</f>
        <v/>
      </c>
      <c r="S183" s="523" t="str">
        <f>IF(P182="","",RANK(R183,R182:R186,0))</f>
        <v/>
      </c>
      <c r="T183" s="523" t="str">
        <f>IF(P182="","",IF(S183=1,"",P183))</f>
        <v/>
      </c>
      <c r="U183" s="606"/>
      <c r="V183" s="292"/>
      <c r="W183" s="293"/>
      <c r="X183" s="314"/>
      <c r="Y183" s="178" t="str">
        <f>IF(V183="","",IF(V183=999,999,V183*60+W183+X183/100))</f>
        <v/>
      </c>
      <c r="Z183" s="609"/>
      <c r="AA183" s="612"/>
      <c r="AB183" s="615"/>
      <c r="AC183" s="618"/>
    </row>
    <row r="184" spans="1:29" x14ac:dyDescent="0.25">
      <c r="A184" s="627"/>
      <c r="B184" s="630"/>
      <c r="C184" s="585"/>
      <c r="D184" s="44" t="s">
        <v>8</v>
      </c>
      <c r="E184" s="514" t="str">
        <f>IF(K184&lt;&gt;"",E182,"")</f>
        <v/>
      </c>
      <c r="F184" s="14" t="str">
        <f>IF(L184&lt;&gt;"",F182,"")</f>
        <v/>
      </c>
      <c r="G184" s="14" t="str">
        <f>IF(M184&lt;&gt;"",G182,"")</f>
        <v/>
      </c>
      <c r="H184" s="14" t="str">
        <f>IF(N184&lt;&gt;"",H182,"")</f>
        <v/>
      </c>
      <c r="I184" s="516" t="str">
        <f>IF(O184&lt;&gt;"",I182,"")</f>
        <v/>
      </c>
      <c r="J184" s="520" t="str">
        <f>IF(E184&lt;&gt;"",J182,"")</f>
        <v/>
      </c>
      <c r="K184" s="303"/>
      <c r="L184" s="303"/>
      <c r="M184" s="303"/>
      <c r="N184" s="303"/>
      <c r="O184" s="304"/>
      <c r="P184" s="14" t="str">
        <f>IF(B182="","",IF(SUM(E184:I184)=0,"",(SUM(E184:I184)+SUM(K184:O184)-J184)))</f>
        <v/>
      </c>
      <c r="Q184" s="523"/>
      <c r="R184" s="523" t="str">
        <f>IF(P182="","",ABS(P184-Q182))</f>
        <v/>
      </c>
      <c r="S184" s="523" t="str">
        <f>IF(P182="","",RANK(R184,R182:R186,0))</f>
        <v/>
      </c>
      <c r="T184" s="523" t="str">
        <f>IF(P182="","",IF(S184=1,"",P184))</f>
        <v/>
      </c>
      <c r="U184" s="606"/>
      <c r="V184" s="179"/>
      <c r="W184" s="180"/>
      <c r="X184" s="181"/>
      <c r="Y184" s="182"/>
      <c r="Z184" s="609"/>
      <c r="AA184" s="612"/>
      <c r="AB184" s="615"/>
      <c r="AC184" s="618"/>
    </row>
    <row r="185" spans="1:29" x14ac:dyDescent="0.25">
      <c r="A185" s="627"/>
      <c r="B185" s="630"/>
      <c r="C185" s="585"/>
      <c r="D185" s="44" t="s">
        <v>5</v>
      </c>
      <c r="E185" s="514" t="str">
        <f>IF(K185&lt;&gt;"",E182,"")</f>
        <v/>
      </c>
      <c r="F185" s="14" t="str">
        <f>IF(L185&lt;&gt;"",F182,"")</f>
        <v/>
      </c>
      <c r="G185" s="14" t="str">
        <f>IF(M185&lt;&gt;"",G182,"")</f>
        <v/>
      </c>
      <c r="H185" s="14" t="str">
        <f>IF(N185&lt;&gt;"",H182,"")</f>
        <v/>
      </c>
      <c r="I185" s="516" t="str">
        <f>IF(O185&lt;&gt;"",I182,"")</f>
        <v/>
      </c>
      <c r="J185" s="520" t="str">
        <f>IF(E185&lt;&gt;"",J182,"")</f>
        <v/>
      </c>
      <c r="K185" s="303"/>
      <c r="L185" s="303"/>
      <c r="M185" s="303"/>
      <c r="N185" s="303"/>
      <c r="O185" s="304"/>
      <c r="P185" s="14" t="str">
        <f>IF(B182="","",IF(SUM(E185:I185)=0,"",(SUM(E185:I185)+SUM(K185:O185)-J185)))</f>
        <v/>
      </c>
      <c r="Q185" s="523"/>
      <c r="R185" s="523" t="str">
        <f>IF(P182="","",ABS(P185-Q182))</f>
        <v/>
      </c>
      <c r="S185" s="523" t="str">
        <f>IF(P182="","",RANK(R185,R182:R186,0))</f>
        <v/>
      </c>
      <c r="T185" s="523" t="str">
        <f>IF(P182="","",IF(S185=1,"",P185))</f>
        <v/>
      </c>
      <c r="U185" s="606"/>
      <c r="V185" s="179"/>
      <c r="W185" s="180"/>
      <c r="X185" s="181"/>
      <c r="Y185" s="182"/>
      <c r="Z185" s="609"/>
      <c r="AA185" s="612"/>
      <c r="AB185" s="615"/>
      <c r="AC185" s="618"/>
    </row>
    <row r="186" spans="1:29" ht="15.75" thickBot="1" x14ac:dyDescent="0.3">
      <c r="A186" s="628"/>
      <c r="B186" s="631"/>
      <c r="C186" s="586"/>
      <c r="D186" s="45" t="s">
        <v>6</v>
      </c>
      <c r="E186" s="515" t="str">
        <f>IF(K186&lt;&gt;"",E182,"")</f>
        <v/>
      </c>
      <c r="F186" s="162" t="str">
        <f>IF(L186&lt;&gt;"",F182,"")</f>
        <v/>
      </c>
      <c r="G186" s="162" t="str">
        <f>IF(M186&lt;&gt;"",G182,"")</f>
        <v/>
      </c>
      <c r="H186" s="162" t="str">
        <f>IF(N186&lt;&gt;"",H182,"")</f>
        <v/>
      </c>
      <c r="I186" s="517" t="str">
        <f>IF(O186&lt;&gt;"",I182,"")</f>
        <v/>
      </c>
      <c r="J186" s="521" t="str">
        <f>IF(E186&lt;&gt;"",J182,"")</f>
        <v/>
      </c>
      <c r="K186" s="305"/>
      <c r="L186" s="305"/>
      <c r="M186" s="305"/>
      <c r="N186" s="305"/>
      <c r="O186" s="306"/>
      <c r="P186" s="162" t="str">
        <f>IF(B182="","",IF(SUM(E186:I186)=0,"",(SUM(E186:I186)+SUM(K186:O186)-J186)))</f>
        <v/>
      </c>
      <c r="Q186" s="524"/>
      <c r="R186" s="524"/>
      <c r="S186" s="524"/>
      <c r="T186" s="524"/>
      <c r="U186" s="607"/>
      <c r="V186" s="183"/>
      <c r="W186" s="184"/>
      <c r="X186" s="185"/>
      <c r="Y186" s="186"/>
      <c r="Z186" s="610"/>
      <c r="AA186" s="613"/>
      <c r="AB186" s="616"/>
      <c r="AC186" s="619"/>
    </row>
    <row r="187" spans="1:29" x14ac:dyDescent="0.25">
      <c r="A187" s="620" t="str">
        <f>IF('Names And Totals'!A41="","",'Names And Totals'!A41)</f>
        <v/>
      </c>
      <c r="B187" s="623" t="str">
        <f>IF('Names And Totals'!B41="","",'Names And Totals'!B41)</f>
        <v/>
      </c>
      <c r="C187" s="587" t="str">
        <f>IF(AB187="","",IF(AB187="DQ","DQ",RANK(AB187,$AB$7:$AB$502,0)+SUMPRODUCT(--(AB187=$AB$7:$AB$502),--(Z187&gt;$Z$7:$Z$502))))</f>
        <v/>
      </c>
      <c r="D187" s="88" t="s">
        <v>7</v>
      </c>
      <c r="E187" s="318"/>
      <c r="F187" s="546"/>
      <c r="G187" s="546"/>
      <c r="H187" s="546"/>
      <c r="I187" s="326"/>
      <c r="J187" s="547"/>
      <c r="K187" s="546"/>
      <c r="L187" s="546"/>
      <c r="M187" s="546"/>
      <c r="N187" s="546"/>
      <c r="O187" s="548"/>
      <c r="P187" s="163" t="str">
        <f>IF(B187="","",IF(SUM(E187:I187)=0,"",(SUM(E187:I187)+SUM(K187:O187)-J187)))</f>
        <v/>
      </c>
      <c r="Q187" s="128" t="str">
        <f>IF(P187="","",AVERAGE(P187:P190))</f>
        <v/>
      </c>
      <c r="R187" s="128" t="str">
        <f>IF(P187="","",ABS(P187-Q187))</f>
        <v/>
      </c>
      <c r="S187" s="128" t="str">
        <f>IF(P187="","",RANK(R187,R187:R191,0))</f>
        <v/>
      </c>
      <c r="T187" s="128" t="str">
        <f>IF(P187="","",IF(S187=1,"",P187))</f>
        <v/>
      </c>
      <c r="U187" s="590" t="str">
        <f>IF(P187="","",IF(AVERAGE(P187:P191)&lt;0,0,IF(P188="",P187,IF(P189="",AVERAGE(P187:P188),IF(P190="",AVERAGE(P187:P189),IF(P191="",AVERAGE(T187:T190),TRIMMEAN(P187:P191,0.4)))))))</f>
        <v/>
      </c>
      <c r="V187" s="318"/>
      <c r="W187" s="319"/>
      <c r="X187" s="320"/>
      <c r="Y187" s="549" t="str">
        <f>IF(V187="","",IF(V187=999,999,V187*60+W187+X187/100))</f>
        <v/>
      </c>
      <c r="Z187" s="593" t="str">
        <f>IF(B187="","",IF(Y188="",Y187,AVERAGE(Y187:Y188)))</f>
        <v/>
      </c>
      <c r="AA187" s="596" t="str">
        <f>IF(B187="","",IF(Z187="","",IF(($AC$1-Z187)&gt;75,5,IF(($AC$1-Z187)&gt;60,4,IF(($AC$1-Z187)&gt;45,3,IF(($AC$1-Z187)&gt;30,2,IF(($AC$1-Z187)&gt;15,1,IF(($AC$1-Z187)&lt;=15,0))))))))</f>
        <v/>
      </c>
      <c r="AB187" s="599" t="str">
        <f>IF(AC187="DQ","DQ",IF(U187="","",U187+AA187))</f>
        <v/>
      </c>
      <c r="AC187" s="602"/>
    </row>
    <row r="188" spans="1:29" x14ac:dyDescent="0.25">
      <c r="A188" s="621"/>
      <c r="B188" s="624"/>
      <c r="C188" s="588"/>
      <c r="D188" s="47" t="s">
        <v>4</v>
      </c>
      <c r="E188" s="283" t="str">
        <f>IF(K188&lt;&gt;"",E187,"")</f>
        <v/>
      </c>
      <c r="F188" s="347" t="str">
        <f>IF(L188&lt;&gt;"",F187,"")</f>
        <v/>
      </c>
      <c r="G188" s="347" t="str">
        <f>IF(M188&lt;&gt;"",G187,"")</f>
        <v/>
      </c>
      <c r="H188" s="347" t="str">
        <f>IF(N188&lt;&gt;"",H187,"")</f>
        <v/>
      </c>
      <c r="I188" s="284" t="str">
        <f>IF(O188&lt;&gt;"",I187,"")</f>
        <v/>
      </c>
      <c r="J188" s="428" t="str">
        <f>IF(E188&lt;&gt;"",J187,"")</f>
        <v/>
      </c>
      <c r="K188" s="348"/>
      <c r="L188" s="348"/>
      <c r="M188" s="348"/>
      <c r="N188" s="348"/>
      <c r="O188" s="349"/>
      <c r="P188" s="10" t="str">
        <f>IF(B187="","",IF(SUM(E188:I188)=0,"",(SUM(E188:I188)+SUM(K188:O188)-J188)))</f>
        <v/>
      </c>
      <c r="Q188" s="285"/>
      <c r="R188" s="285" t="str">
        <f>IF(P187="","",ABS(P188-Q187))</f>
        <v/>
      </c>
      <c r="S188" s="285" t="str">
        <f>IF(P187="","",RANK(R188,R187:R191,0))</f>
        <v/>
      </c>
      <c r="T188" s="285" t="str">
        <f>IF(P187="","",IF(S188=1,"",P188))</f>
        <v/>
      </c>
      <c r="U188" s="591"/>
      <c r="V188" s="321"/>
      <c r="W188" s="322"/>
      <c r="X188" s="323"/>
      <c r="Y188" s="350" t="str">
        <f>IF(V188="","",IF(V188=999,999,V188*60+W188+X188/100))</f>
        <v/>
      </c>
      <c r="Z188" s="594"/>
      <c r="AA188" s="597"/>
      <c r="AB188" s="600"/>
      <c r="AC188" s="603"/>
    </row>
    <row r="189" spans="1:29" x14ac:dyDescent="0.25">
      <c r="A189" s="621"/>
      <c r="B189" s="624"/>
      <c r="C189" s="588"/>
      <c r="D189" s="47" t="s">
        <v>8</v>
      </c>
      <c r="E189" s="283" t="str">
        <f>IF(K189&lt;&gt;"",E187,"")</f>
        <v/>
      </c>
      <c r="F189" s="347" t="str">
        <f>IF(L189&lt;&gt;"",F187,"")</f>
        <v/>
      </c>
      <c r="G189" s="347" t="str">
        <f>IF(M189&lt;&gt;"",G187,"")</f>
        <v/>
      </c>
      <c r="H189" s="347" t="str">
        <f>IF(N189&lt;&gt;"",H187,"")</f>
        <v/>
      </c>
      <c r="I189" s="284" t="str">
        <f>IF(O189&lt;&gt;"",I187,"")</f>
        <v/>
      </c>
      <c r="J189" s="428" t="str">
        <f>IF(E189&lt;&gt;"",J187,"")</f>
        <v/>
      </c>
      <c r="K189" s="348"/>
      <c r="L189" s="348"/>
      <c r="M189" s="348"/>
      <c r="N189" s="348"/>
      <c r="O189" s="349"/>
      <c r="P189" s="10" t="str">
        <f>IF(B187="","",IF(SUM(E189:I189)=0,"",(SUM(E189:I189)+SUM(K189:O189)-J189)))</f>
        <v/>
      </c>
      <c r="Q189" s="285"/>
      <c r="R189" s="285" t="str">
        <f>IF(P187="","",ABS(P189-Q187))</f>
        <v/>
      </c>
      <c r="S189" s="285" t="str">
        <f>IF(P187="","",RANK(R189,R187:R191,0))</f>
        <v/>
      </c>
      <c r="T189" s="285" t="str">
        <f>IF(P187="","",IF(S189=1,"",P189))</f>
        <v/>
      </c>
      <c r="U189" s="591"/>
      <c r="V189" s="189"/>
      <c r="W189" s="190"/>
      <c r="X189" s="191"/>
      <c r="Y189" s="192"/>
      <c r="Z189" s="594"/>
      <c r="AA189" s="597"/>
      <c r="AB189" s="600"/>
      <c r="AC189" s="603"/>
    </row>
    <row r="190" spans="1:29" x14ac:dyDescent="0.25">
      <c r="A190" s="621"/>
      <c r="B190" s="624"/>
      <c r="C190" s="588"/>
      <c r="D190" s="47" t="s">
        <v>5</v>
      </c>
      <c r="E190" s="283" t="str">
        <f>IF(K190&lt;&gt;"",E187,"")</f>
        <v/>
      </c>
      <c r="F190" s="347" t="str">
        <f>IF(L190&lt;&gt;"",F187,"")</f>
        <v/>
      </c>
      <c r="G190" s="347" t="str">
        <f>IF(M190&lt;&gt;"",G187,"")</f>
        <v/>
      </c>
      <c r="H190" s="347" t="str">
        <f>IF(N190&lt;&gt;"",H187,"")</f>
        <v/>
      </c>
      <c r="I190" s="284" t="str">
        <f>IF(O190&lt;&gt;"",I187,"")</f>
        <v/>
      </c>
      <c r="J190" s="428" t="str">
        <f>IF(E190&lt;&gt;"",J187,"")</f>
        <v/>
      </c>
      <c r="K190" s="348"/>
      <c r="L190" s="348"/>
      <c r="M190" s="348"/>
      <c r="N190" s="348"/>
      <c r="O190" s="349"/>
      <c r="P190" s="10" t="str">
        <f>IF(B187="","",IF(SUM(E190:I190)=0,"",(SUM(E190:I190)+SUM(K190:O190)-J190)))</f>
        <v/>
      </c>
      <c r="Q190" s="285"/>
      <c r="R190" s="285" t="str">
        <f>IF(P187="","",ABS(P190-Q187))</f>
        <v/>
      </c>
      <c r="S190" s="285" t="str">
        <f>IF(P187="","",RANK(R190,R187:R191,0))</f>
        <v/>
      </c>
      <c r="T190" s="285" t="str">
        <f>IF(P187="","",IF(S190=1,"",P190))</f>
        <v/>
      </c>
      <c r="U190" s="591"/>
      <c r="V190" s="189"/>
      <c r="W190" s="190"/>
      <c r="X190" s="191"/>
      <c r="Y190" s="192"/>
      <c r="Z190" s="594"/>
      <c r="AA190" s="597"/>
      <c r="AB190" s="600"/>
      <c r="AC190" s="603"/>
    </row>
    <row r="191" spans="1:29" ht="15.75" thickBot="1" x14ac:dyDescent="0.3">
      <c r="A191" s="622"/>
      <c r="B191" s="625"/>
      <c r="C191" s="589"/>
      <c r="D191" s="351" t="s">
        <v>6</v>
      </c>
      <c r="E191" s="352" t="str">
        <f>IF(K191&lt;&gt;"",E187,"")</f>
        <v/>
      </c>
      <c r="F191" s="353" t="str">
        <f>IF(L191&lt;&gt;"",F187,"")</f>
        <v/>
      </c>
      <c r="G191" s="353" t="str">
        <f>IF(M191&lt;&gt;"",G187,"")</f>
        <v/>
      </c>
      <c r="H191" s="353" t="str">
        <f>IF(N191&lt;&gt;"",H187,"")</f>
        <v/>
      </c>
      <c r="I191" s="354" t="str">
        <f>IF(O191&lt;&gt;"",I187,"")</f>
        <v/>
      </c>
      <c r="J191" s="466" t="str">
        <f>IF(E191&lt;&gt;"",J187,"")</f>
        <v/>
      </c>
      <c r="K191" s="355"/>
      <c r="L191" s="355"/>
      <c r="M191" s="355"/>
      <c r="N191" s="355"/>
      <c r="O191" s="356"/>
      <c r="P191" s="155" t="str">
        <f>IF(B187="","",IF(SUM(E191:I191)=0,"",(SUM(E191:I191)+SUM(K191:O191)-J191)))</f>
        <v/>
      </c>
      <c r="Q191" s="286"/>
      <c r="R191" s="286"/>
      <c r="S191" s="286"/>
      <c r="T191" s="286"/>
      <c r="U191" s="592"/>
      <c r="V191" s="357"/>
      <c r="W191" s="358"/>
      <c r="X191" s="359"/>
      <c r="Y191" s="360"/>
      <c r="Z191" s="595"/>
      <c r="AA191" s="598"/>
      <c r="AB191" s="601"/>
      <c r="AC191" s="604"/>
    </row>
    <row r="192" spans="1:29" x14ac:dyDescent="0.25">
      <c r="A192" s="626" t="str">
        <f>IF('Names And Totals'!A42="","",'Names And Totals'!A42)</f>
        <v/>
      </c>
      <c r="B192" s="629" t="str">
        <f>IF('Names And Totals'!B42="","",'Names And Totals'!B42)</f>
        <v/>
      </c>
      <c r="C192" s="584" t="str">
        <f>IF(AB192="","",IF(AB192="DQ","DQ",RANK(AB192,$AB$7:$AB$502,0)+SUMPRODUCT(--(AB192=$AB$7:$AB$502),--(Z192&gt;$Z$7:$Z$502))))</f>
        <v/>
      </c>
      <c r="D192" s="43" t="s">
        <v>7</v>
      </c>
      <c r="E192" s="311"/>
      <c r="F192" s="301"/>
      <c r="G192" s="301"/>
      <c r="H192" s="301"/>
      <c r="I192" s="525"/>
      <c r="J192" s="518"/>
      <c r="K192" s="301"/>
      <c r="L192" s="301"/>
      <c r="M192" s="301"/>
      <c r="N192" s="301"/>
      <c r="O192" s="302"/>
      <c r="P192" s="160" t="str">
        <f>IF(B192="","",IF(SUM(E192:I192)=0,"",(SUM(E192:I192)+SUM(K192:O192)-J192)))</f>
        <v/>
      </c>
      <c r="Q192" s="522" t="str">
        <f>IF(P192="","",AVERAGE(P192:P195))</f>
        <v/>
      </c>
      <c r="R192" s="522" t="str">
        <f>IF(P192="","",ABS(P192-Q192))</f>
        <v/>
      </c>
      <c r="S192" s="522" t="str">
        <f>IF(P192="","",RANK(R192,R192:R196,0))</f>
        <v/>
      </c>
      <c r="T192" s="522" t="str">
        <f>IF(P192="","",IF(S192=1,"",P192))</f>
        <v/>
      </c>
      <c r="U192" s="605" t="str">
        <f>IF(P192="","",IF(AVERAGE(P192:P196)&lt;0,0,IF(P193="",P192,IF(P194="",AVERAGE(P192:P193),IF(P195="",AVERAGE(P192:P194),IF(P196="",AVERAGE(T192:T195),TRIMMEAN(P192:P196,0.4)))))))</f>
        <v/>
      </c>
      <c r="V192" s="311"/>
      <c r="W192" s="312"/>
      <c r="X192" s="313"/>
      <c r="Y192" s="177" t="str">
        <f>IF(V192="","",IF(V192=999,999,V192*60+W192+X192/100))</f>
        <v/>
      </c>
      <c r="Z192" s="608" t="str">
        <f>IF(B192="","",IF(Y193="",Y192,AVERAGE(Y192:Y193)))</f>
        <v/>
      </c>
      <c r="AA192" s="611" t="str">
        <f>IF(B192="","",IF(Z192="","",IF(($AC$1-Z192)&gt;75,5,IF(($AC$1-Z192)&gt;60,4,IF(($AC$1-Z192)&gt;45,3,IF(($AC$1-Z192)&gt;30,2,IF(($AC$1-Z192)&gt;15,1,IF(($AC$1-Z192)&lt;=15,0))))))))</f>
        <v/>
      </c>
      <c r="AB192" s="614" t="str">
        <f>IF(AC192="DQ","DQ",IF(U192="","",U192+AA192))</f>
        <v/>
      </c>
      <c r="AC192" s="617"/>
    </row>
    <row r="193" spans="1:29" x14ac:dyDescent="0.25">
      <c r="A193" s="627"/>
      <c r="B193" s="630"/>
      <c r="C193" s="585"/>
      <c r="D193" s="44" t="s">
        <v>4</v>
      </c>
      <c r="E193" s="514" t="str">
        <f>IF(K193&lt;&gt;"",E192,"")</f>
        <v/>
      </c>
      <c r="F193" s="14" t="str">
        <f>IF(L193&lt;&gt;"",F192,"")</f>
        <v/>
      </c>
      <c r="G193" s="14" t="str">
        <f>IF(M193&lt;&gt;"",G192,"")</f>
        <v/>
      </c>
      <c r="H193" s="14" t="str">
        <f>IF(N193&lt;&gt;"",H192,"")</f>
        <v/>
      </c>
      <c r="I193" s="516" t="str">
        <f>IF(O193&lt;&gt;"",I192,"")</f>
        <v/>
      </c>
      <c r="J193" s="520" t="str">
        <f>IF(E193&lt;&gt;"",J192,"")</f>
        <v/>
      </c>
      <c r="K193" s="303"/>
      <c r="L193" s="303"/>
      <c r="M193" s="303"/>
      <c r="N193" s="303"/>
      <c r="O193" s="304"/>
      <c r="P193" s="14" t="str">
        <f>IF(B192="","",IF(SUM(E193:I193)=0,"",(SUM(E193:I193)+SUM(K193:O193)-J193)))</f>
        <v/>
      </c>
      <c r="Q193" s="523"/>
      <c r="R193" s="523" t="str">
        <f>IF(P192="","",ABS(P193-Q192))</f>
        <v/>
      </c>
      <c r="S193" s="523" t="str">
        <f>IF(P192="","",RANK(R193,R192:R196,0))</f>
        <v/>
      </c>
      <c r="T193" s="523" t="str">
        <f>IF(P192="","",IF(S193=1,"",P193))</f>
        <v/>
      </c>
      <c r="U193" s="606"/>
      <c r="V193" s="292"/>
      <c r="W193" s="293"/>
      <c r="X193" s="314"/>
      <c r="Y193" s="178" t="str">
        <f>IF(V193="","",IF(V193=999,999,V193*60+W193+X193/100))</f>
        <v/>
      </c>
      <c r="Z193" s="609"/>
      <c r="AA193" s="612"/>
      <c r="AB193" s="615"/>
      <c r="AC193" s="618"/>
    </row>
    <row r="194" spans="1:29" x14ac:dyDescent="0.25">
      <c r="A194" s="627"/>
      <c r="B194" s="630"/>
      <c r="C194" s="585"/>
      <c r="D194" s="44" t="s">
        <v>8</v>
      </c>
      <c r="E194" s="514" t="str">
        <f>IF(K194&lt;&gt;"",E192,"")</f>
        <v/>
      </c>
      <c r="F194" s="14" t="str">
        <f>IF(L194&lt;&gt;"",F192,"")</f>
        <v/>
      </c>
      <c r="G194" s="14" t="str">
        <f>IF(M194&lt;&gt;"",G192,"")</f>
        <v/>
      </c>
      <c r="H194" s="14" t="str">
        <f>IF(N194&lt;&gt;"",H192,"")</f>
        <v/>
      </c>
      <c r="I194" s="516" t="str">
        <f>IF(O194&lt;&gt;"",I192,"")</f>
        <v/>
      </c>
      <c r="J194" s="520" t="str">
        <f>IF(E194&lt;&gt;"",J192,"")</f>
        <v/>
      </c>
      <c r="K194" s="303"/>
      <c r="L194" s="303"/>
      <c r="M194" s="303"/>
      <c r="N194" s="303"/>
      <c r="O194" s="304"/>
      <c r="P194" s="14" t="str">
        <f>IF(B192="","",IF(SUM(E194:I194)=0,"",(SUM(E194:I194)+SUM(K194:O194)-J194)))</f>
        <v/>
      </c>
      <c r="Q194" s="523"/>
      <c r="R194" s="523" t="str">
        <f>IF(P192="","",ABS(P194-Q192))</f>
        <v/>
      </c>
      <c r="S194" s="523" t="str">
        <f>IF(P192="","",RANK(R194,R192:R196,0))</f>
        <v/>
      </c>
      <c r="T194" s="523" t="str">
        <f>IF(P192="","",IF(S194=1,"",P194))</f>
        <v/>
      </c>
      <c r="U194" s="606"/>
      <c r="V194" s="179"/>
      <c r="W194" s="180"/>
      <c r="X194" s="181"/>
      <c r="Y194" s="182"/>
      <c r="Z194" s="609"/>
      <c r="AA194" s="612"/>
      <c r="AB194" s="615"/>
      <c r="AC194" s="618"/>
    </row>
    <row r="195" spans="1:29" x14ac:dyDescent="0.25">
      <c r="A195" s="627"/>
      <c r="B195" s="630"/>
      <c r="C195" s="585"/>
      <c r="D195" s="44" t="s">
        <v>5</v>
      </c>
      <c r="E195" s="514" t="str">
        <f>IF(K195&lt;&gt;"",E192,"")</f>
        <v/>
      </c>
      <c r="F195" s="14" t="str">
        <f>IF(L195&lt;&gt;"",F192,"")</f>
        <v/>
      </c>
      <c r="G195" s="14" t="str">
        <f>IF(M195&lt;&gt;"",G192,"")</f>
        <v/>
      </c>
      <c r="H195" s="14" t="str">
        <f>IF(N195&lt;&gt;"",H192,"")</f>
        <v/>
      </c>
      <c r="I195" s="516" t="str">
        <f>IF(O195&lt;&gt;"",I192,"")</f>
        <v/>
      </c>
      <c r="J195" s="520" t="str">
        <f>IF(E195&lt;&gt;"",J192,"")</f>
        <v/>
      </c>
      <c r="K195" s="303"/>
      <c r="L195" s="303"/>
      <c r="M195" s="303"/>
      <c r="N195" s="303"/>
      <c r="O195" s="304"/>
      <c r="P195" s="14" t="str">
        <f>IF(B192="","",IF(SUM(E195:I195)=0,"",(SUM(E195:I195)+SUM(K195:O195)-J195)))</f>
        <v/>
      </c>
      <c r="Q195" s="523"/>
      <c r="R195" s="523" t="str">
        <f>IF(P192="","",ABS(P195-Q192))</f>
        <v/>
      </c>
      <c r="S195" s="523" t="str">
        <f>IF(P192="","",RANK(R195,R192:R196,0))</f>
        <v/>
      </c>
      <c r="T195" s="523" t="str">
        <f>IF(P192="","",IF(S195=1,"",P195))</f>
        <v/>
      </c>
      <c r="U195" s="606"/>
      <c r="V195" s="179"/>
      <c r="W195" s="180"/>
      <c r="X195" s="181"/>
      <c r="Y195" s="182"/>
      <c r="Z195" s="609"/>
      <c r="AA195" s="612"/>
      <c r="AB195" s="615"/>
      <c r="AC195" s="618"/>
    </row>
    <row r="196" spans="1:29" ht="15.75" thickBot="1" x14ac:dyDescent="0.3">
      <c r="A196" s="628"/>
      <c r="B196" s="631"/>
      <c r="C196" s="586"/>
      <c r="D196" s="45" t="s">
        <v>6</v>
      </c>
      <c r="E196" s="515" t="str">
        <f>IF(K196&lt;&gt;"",E192,"")</f>
        <v/>
      </c>
      <c r="F196" s="162" t="str">
        <f>IF(L196&lt;&gt;"",F192,"")</f>
        <v/>
      </c>
      <c r="G196" s="162" t="str">
        <f>IF(M196&lt;&gt;"",G192,"")</f>
        <v/>
      </c>
      <c r="H196" s="162" t="str">
        <f>IF(N196&lt;&gt;"",H192,"")</f>
        <v/>
      </c>
      <c r="I196" s="517" t="str">
        <f>IF(O196&lt;&gt;"",I192,"")</f>
        <v/>
      </c>
      <c r="J196" s="521" t="str">
        <f>IF(E196&lt;&gt;"",J192,"")</f>
        <v/>
      </c>
      <c r="K196" s="305"/>
      <c r="L196" s="305"/>
      <c r="M196" s="305"/>
      <c r="N196" s="305"/>
      <c r="O196" s="306"/>
      <c r="P196" s="162" t="str">
        <f>IF(B192="","",IF(SUM(E196:I196)=0,"",(SUM(E196:I196)+SUM(K196:O196)-J196)))</f>
        <v/>
      </c>
      <c r="Q196" s="524"/>
      <c r="R196" s="524"/>
      <c r="S196" s="524"/>
      <c r="T196" s="524"/>
      <c r="U196" s="607"/>
      <c r="V196" s="183"/>
      <c r="W196" s="184"/>
      <c r="X196" s="185"/>
      <c r="Y196" s="186"/>
      <c r="Z196" s="610"/>
      <c r="AA196" s="613"/>
      <c r="AB196" s="616"/>
      <c r="AC196" s="619"/>
    </row>
    <row r="197" spans="1:29" x14ac:dyDescent="0.25">
      <c r="A197" s="620" t="str">
        <f>IF('Names And Totals'!A43="","",'Names And Totals'!A43)</f>
        <v/>
      </c>
      <c r="B197" s="623" t="str">
        <f>IF('Names And Totals'!B43="","",'Names And Totals'!B43)</f>
        <v/>
      </c>
      <c r="C197" s="587" t="str">
        <f>IF(AB197="","",IF(AB197="DQ","DQ",RANK(AB197,$AB$7:$AB$502,0)+SUMPRODUCT(--(AB197=$AB$7:$AB$502),--(Z197&gt;$Z$7:$Z$502))))</f>
        <v/>
      </c>
      <c r="D197" s="88" t="s">
        <v>7</v>
      </c>
      <c r="E197" s="318"/>
      <c r="F197" s="546"/>
      <c r="G197" s="546"/>
      <c r="H197" s="546"/>
      <c r="I197" s="326"/>
      <c r="J197" s="547"/>
      <c r="K197" s="546"/>
      <c r="L197" s="546"/>
      <c r="M197" s="546"/>
      <c r="N197" s="546"/>
      <c r="O197" s="548"/>
      <c r="P197" s="163" t="str">
        <f>IF(B197="","",IF(SUM(E197:I197)=0,"",(SUM(E197:I197)+SUM(K197:O197)-J197)))</f>
        <v/>
      </c>
      <c r="Q197" s="128" t="str">
        <f>IF(P197="","",AVERAGE(P197:P200))</f>
        <v/>
      </c>
      <c r="R197" s="128" t="str">
        <f>IF(P197="","",ABS(P197-Q197))</f>
        <v/>
      </c>
      <c r="S197" s="128" t="str">
        <f>IF(P197="","",RANK(R197,R197:R201,0))</f>
        <v/>
      </c>
      <c r="T197" s="128" t="str">
        <f>IF(P197="","",IF(S197=1,"",P197))</f>
        <v/>
      </c>
      <c r="U197" s="590" t="str">
        <f>IF(P197="","",IF(AVERAGE(P197:P201)&lt;0,0,IF(P198="",P197,IF(P199="",AVERAGE(P197:P198),IF(P200="",AVERAGE(P197:P199),IF(P201="",AVERAGE(T197:T200),TRIMMEAN(P197:P201,0.4)))))))</f>
        <v/>
      </c>
      <c r="V197" s="318"/>
      <c r="W197" s="319"/>
      <c r="X197" s="320"/>
      <c r="Y197" s="549" t="str">
        <f>IF(V197="","",IF(V197=999,999,V197*60+W197+X197/100))</f>
        <v/>
      </c>
      <c r="Z197" s="593" t="str">
        <f>IF(B197="","",IF(Y198="",Y197,AVERAGE(Y197:Y198)))</f>
        <v/>
      </c>
      <c r="AA197" s="596" t="str">
        <f>IF(B197="","",IF(Z197="","",IF(($AC$1-Z197)&gt;75,5,IF(($AC$1-Z197)&gt;60,4,IF(($AC$1-Z197)&gt;45,3,IF(($AC$1-Z197)&gt;30,2,IF(($AC$1-Z197)&gt;15,1,IF(($AC$1-Z197)&lt;=15,0))))))))</f>
        <v/>
      </c>
      <c r="AB197" s="599" t="str">
        <f>IF(AC197="DQ","DQ",IF(U197="","",U197+AA197))</f>
        <v/>
      </c>
      <c r="AC197" s="602"/>
    </row>
    <row r="198" spans="1:29" x14ac:dyDescent="0.25">
      <c r="A198" s="621"/>
      <c r="B198" s="624"/>
      <c r="C198" s="588"/>
      <c r="D198" s="47" t="s">
        <v>4</v>
      </c>
      <c r="E198" s="283" t="str">
        <f>IF(K198&lt;&gt;"",E197,"")</f>
        <v/>
      </c>
      <c r="F198" s="347" t="str">
        <f>IF(L198&lt;&gt;"",F197,"")</f>
        <v/>
      </c>
      <c r="G198" s="347" t="str">
        <f>IF(M198&lt;&gt;"",G197,"")</f>
        <v/>
      </c>
      <c r="H198" s="347" t="str">
        <f>IF(N198&lt;&gt;"",H197,"")</f>
        <v/>
      </c>
      <c r="I198" s="284" t="str">
        <f>IF(O198&lt;&gt;"",I197,"")</f>
        <v/>
      </c>
      <c r="J198" s="428" t="str">
        <f>IF(E198&lt;&gt;"",J197,"")</f>
        <v/>
      </c>
      <c r="K198" s="348"/>
      <c r="L198" s="348"/>
      <c r="M198" s="348"/>
      <c r="N198" s="348"/>
      <c r="O198" s="349"/>
      <c r="P198" s="10" t="str">
        <f>IF(B197="","",IF(SUM(E198:I198)=0,"",(SUM(E198:I198)+SUM(K198:O198)-J198)))</f>
        <v/>
      </c>
      <c r="Q198" s="285"/>
      <c r="R198" s="285" t="str">
        <f>IF(P197="","",ABS(P198-Q197))</f>
        <v/>
      </c>
      <c r="S198" s="285" t="str">
        <f>IF(P197="","",RANK(R198,R197:R201,0))</f>
        <v/>
      </c>
      <c r="T198" s="285" t="str">
        <f>IF(P197="","",IF(S198=1,"",P198))</f>
        <v/>
      </c>
      <c r="U198" s="591"/>
      <c r="V198" s="321"/>
      <c r="W198" s="322"/>
      <c r="X198" s="323"/>
      <c r="Y198" s="350" t="str">
        <f>IF(V198="","",IF(V198=999,999,V198*60+W198+X198/100))</f>
        <v/>
      </c>
      <c r="Z198" s="594"/>
      <c r="AA198" s="597"/>
      <c r="AB198" s="600"/>
      <c r="AC198" s="603"/>
    </row>
    <row r="199" spans="1:29" x14ac:dyDescent="0.25">
      <c r="A199" s="621"/>
      <c r="B199" s="624"/>
      <c r="C199" s="588"/>
      <c r="D199" s="47" t="s">
        <v>8</v>
      </c>
      <c r="E199" s="283" t="str">
        <f>IF(K199&lt;&gt;"",E197,"")</f>
        <v/>
      </c>
      <c r="F199" s="347" t="str">
        <f>IF(L199&lt;&gt;"",F197,"")</f>
        <v/>
      </c>
      <c r="G199" s="347" t="str">
        <f>IF(M199&lt;&gt;"",G197,"")</f>
        <v/>
      </c>
      <c r="H199" s="347" t="str">
        <f>IF(N199&lt;&gt;"",H197,"")</f>
        <v/>
      </c>
      <c r="I199" s="284" t="str">
        <f>IF(O199&lt;&gt;"",I197,"")</f>
        <v/>
      </c>
      <c r="J199" s="428" t="str">
        <f>IF(E199&lt;&gt;"",J197,"")</f>
        <v/>
      </c>
      <c r="K199" s="348"/>
      <c r="L199" s="348"/>
      <c r="M199" s="348"/>
      <c r="N199" s="348"/>
      <c r="O199" s="349"/>
      <c r="P199" s="10" t="str">
        <f>IF(B197="","",IF(SUM(E199:I199)=0,"",(SUM(E199:I199)+SUM(K199:O199)-J199)))</f>
        <v/>
      </c>
      <c r="Q199" s="285"/>
      <c r="R199" s="285" t="str">
        <f>IF(P197="","",ABS(P199-Q197))</f>
        <v/>
      </c>
      <c r="S199" s="285" t="str">
        <f>IF(P197="","",RANK(R199,R197:R201,0))</f>
        <v/>
      </c>
      <c r="T199" s="285" t="str">
        <f>IF(P197="","",IF(S199=1,"",P199))</f>
        <v/>
      </c>
      <c r="U199" s="591"/>
      <c r="V199" s="189"/>
      <c r="W199" s="190"/>
      <c r="X199" s="191"/>
      <c r="Y199" s="192"/>
      <c r="Z199" s="594"/>
      <c r="AA199" s="597"/>
      <c r="AB199" s="600"/>
      <c r="AC199" s="603"/>
    </row>
    <row r="200" spans="1:29" x14ac:dyDescent="0.25">
      <c r="A200" s="621"/>
      <c r="B200" s="624"/>
      <c r="C200" s="588"/>
      <c r="D200" s="47" t="s">
        <v>5</v>
      </c>
      <c r="E200" s="283" t="str">
        <f>IF(K200&lt;&gt;"",E197,"")</f>
        <v/>
      </c>
      <c r="F200" s="347" t="str">
        <f>IF(L200&lt;&gt;"",F197,"")</f>
        <v/>
      </c>
      <c r="G200" s="347" t="str">
        <f>IF(M200&lt;&gt;"",G197,"")</f>
        <v/>
      </c>
      <c r="H200" s="347" t="str">
        <f>IF(N200&lt;&gt;"",H197,"")</f>
        <v/>
      </c>
      <c r="I200" s="284" t="str">
        <f>IF(O200&lt;&gt;"",I197,"")</f>
        <v/>
      </c>
      <c r="J200" s="428" t="str">
        <f>IF(E200&lt;&gt;"",J197,"")</f>
        <v/>
      </c>
      <c r="K200" s="348"/>
      <c r="L200" s="348"/>
      <c r="M200" s="348"/>
      <c r="N200" s="348"/>
      <c r="O200" s="349"/>
      <c r="P200" s="10" t="str">
        <f>IF(B197="","",IF(SUM(E200:I200)=0,"",(SUM(E200:I200)+SUM(K200:O200)-J200)))</f>
        <v/>
      </c>
      <c r="Q200" s="285"/>
      <c r="R200" s="285" t="str">
        <f>IF(P197="","",ABS(P200-Q197))</f>
        <v/>
      </c>
      <c r="S200" s="285" t="str">
        <f>IF(P197="","",RANK(R200,R197:R201,0))</f>
        <v/>
      </c>
      <c r="T200" s="285" t="str">
        <f>IF(P197="","",IF(S200=1,"",P200))</f>
        <v/>
      </c>
      <c r="U200" s="591"/>
      <c r="V200" s="189"/>
      <c r="W200" s="190"/>
      <c r="X200" s="191"/>
      <c r="Y200" s="192"/>
      <c r="Z200" s="594"/>
      <c r="AA200" s="597"/>
      <c r="AB200" s="600"/>
      <c r="AC200" s="603"/>
    </row>
    <row r="201" spans="1:29" ht="15.75" thickBot="1" x14ac:dyDescent="0.3">
      <c r="A201" s="622"/>
      <c r="B201" s="625"/>
      <c r="C201" s="589"/>
      <c r="D201" s="351" t="s">
        <v>6</v>
      </c>
      <c r="E201" s="352" t="str">
        <f>IF(K201&lt;&gt;"",E197,"")</f>
        <v/>
      </c>
      <c r="F201" s="353" t="str">
        <f>IF(L201&lt;&gt;"",F197,"")</f>
        <v/>
      </c>
      <c r="G201" s="353" t="str">
        <f>IF(M201&lt;&gt;"",G197,"")</f>
        <v/>
      </c>
      <c r="H201" s="353" t="str">
        <f>IF(N201&lt;&gt;"",H197,"")</f>
        <v/>
      </c>
      <c r="I201" s="354" t="str">
        <f>IF(O201&lt;&gt;"",I197,"")</f>
        <v/>
      </c>
      <c r="J201" s="466" t="str">
        <f>IF(E201&lt;&gt;"",J197,"")</f>
        <v/>
      </c>
      <c r="K201" s="355"/>
      <c r="L201" s="355"/>
      <c r="M201" s="355"/>
      <c r="N201" s="355"/>
      <c r="O201" s="356"/>
      <c r="P201" s="155" t="str">
        <f>IF(B197="","",IF(SUM(E201:I201)=0,"",(SUM(E201:I201)+SUM(K201:O201)-J201)))</f>
        <v/>
      </c>
      <c r="Q201" s="286"/>
      <c r="R201" s="286"/>
      <c r="S201" s="286"/>
      <c r="T201" s="286"/>
      <c r="U201" s="592"/>
      <c r="V201" s="357"/>
      <c r="W201" s="358"/>
      <c r="X201" s="359"/>
      <c r="Y201" s="360"/>
      <c r="Z201" s="595"/>
      <c r="AA201" s="598"/>
      <c r="AB201" s="601"/>
      <c r="AC201" s="604"/>
    </row>
    <row r="202" spans="1:29" x14ac:dyDescent="0.25">
      <c r="A202" s="626" t="str">
        <f>IF('Names And Totals'!A44="","",'Names And Totals'!A44)</f>
        <v/>
      </c>
      <c r="B202" s="629" t="str">
        <f>IF('Names And Totals'!B44="","",'Names And Totals'!B44)</f>
        <v/>
      </c>
      <c r="C202" s="584" t="str">
        <f>IF(AB202="","",IF(AB202="DQ","DQ",RANK(AB202,$AB$7:$AB$502,0)+SUMPRODUCT(--(AB202=$AB$7:$AB$502),--(Z202&gt;$Z$7:$Z$502))))</f>
        <v/>
      </c>
      <c r="D202" s="43" t="s">
        <v>7</v>
      </c>
      <c r="E202" s="311"/>
      <c r="F202" s="301"/>
      <c r="G202" s="301"/>
      <c r="H202" s="301"/>
      <c r="I202" s="525"/>
      <c r="J202" s="518"/>
      <c r="K202" s="301"/>
      <c r="L202" s="301"/>
      <c r="M202" s="301"/>
      <c r="N202" s="301"/>
      <c r="O202" s="302"/>
      <c r="P202" s="160" t="str">
        <f>IF(B202="","",IF(SUM(E202:I202)=0,"",(SUM(E202:I202)+SUM(K202:O202)-J202)))</f>
        <v/>
      </c>
      <c r="Q202" s="522" t="str">
        <f>IF(P202="","",AVERAGE(P202:P205))</f>
        <v/>
      </c>
      <c r="R202" s="522" t="str">
        <f>IF(P202="","",ABS(P202-Q202))</f>
        <v/>
      </c>
      <c r="S202" s="522" t="str">
        <f>IF(P202="","",RANK(R202,R202:R206,0))</f>
        <v/>
      </c>
      <c r="T202" s="522" t="str">
        <f>IF(P202="","",IF(S202=1,"",P202))</f>
        <v/>
      </c>
      <c r="U202" s="605" t="str">
        <f>IF(P202="","",IF(AVERAGE(P202:P206)&lt;0,0,IF(P203="",P202,IF(P204="",AVERAGE(P202:P203),IF(P205="",AVERAGE(P202:P204),IF(P206="",AVERAGE(T202:T205),TRIMMEAN(P202:P206,0.4)))))))</f>
        <v/>
      </c>
      <c r="V202" s="311"/>
      <c r="W202" s="312"/>
      <c r="X202" s="313"/>
      <c r="Y202" s="177" t="str">
        <f>IF(V202="","",IF(V202=999,999,V202*60+W202+X202/100))</f>
        <v/>
      </c>
      <c r="Z202" s="608" t="str">
        <f>IF(B202="","",IF(Y203="",Y202,AVERAGE(Y202:Y203)))</f>
        <v/>
      </c>
      <c r="AA202" s="611" t="str">
        <f>IF(B202="","",IF(Z202="","",IF(($AC$1-Z202)&gt;75,5,IF(($AC$1-Z202)&gt;60,4,IF(($AC$1-Z202)&gt;45,3,IF(($AC$1-Z202)&gt;30,2,IF(($AC$1-Z202)&gt;15,1,IF(($AC$1-Z202)&lt;=15,0))))))))</f>
        <v/>
      </c>
      <c r="AB202" s="614" t="str">
        <f>IF(AC202="DQ","DQ",IF(U202="","",U202+AA202))</f>
        <v/>
      </c>
      <c r="AC202" s="617"/>
    </row>
    <row r="203" spans="1:29" x14ac:dyDescent="0.25">
      <c r="A203" s="627"/>
      <c r="B203" s="630"/>
      <c r="C203" s="585"/>
      <c r="D203" s="44" t="s">
        <v>4</v>
      </c>
      <c r="E203" s="514" t="str">
        <f>IF(K203&lt;&gt;"",E202,"")</f>
        <v/>
      </c>
      <c r="F203" s="14" t="str">
        <f>IF(L203&lt;&gt;"",F202,"")</f>
        <v/>
      </c>
      <c r="G203" s="14" t="str">
        <f>IF(M203&lt;&gt;"",G202,"")</f>
        <v/>
      </c>
      <c r="H203" s="14" t="str">
        <f>IF(N203&lt;&gt;"",H202,"")</f>
        <v/>
      </c>
      <c r="I203" s="516" t="str">
        <f>IF(O203&lt;&gt;"",I202,"")</f>
        <v/>
      </c>
      <c r="J203" s="520" t="str">
        <f>IF(E203&lt;&gt;"",J202,"")</f>
        <v/>
      </c>
      <c r="K203" s="303"/>
      <c r="L203" s="303"/>
      <c r="M203" s="303"/>
      <c r="N203" s="303"/>
      <c r="O203" s="304"/>
      <c r="P203" s="14" t="str">
        <f>IF(B202="","",IF(SUM(E203:I203)=0,"",(SUM(E203:I203)+SUM(K203:O203)-J203)))</f>
        <v/>
      </c>
      <c r="Q203" s="523"/>
      <c r="R203" s="523" t="str">
        <f>IF(P202="","",ABS(P203-Q202))</f>
        <v/>
      </c>
      <c r="S203" s="523" t="str">
        <f>IF(P202="","",RANK(R203,R202:R206,0))</f>
        <v/>
      </c>
      <c r="T203" s="523" t="str">
        <f>IF(P202="","",IF(S203=1,"",P203))</f>
        <v/>
      </c>
      <c r="U203" s="606"/>
      <c r="V203" s="292"/>
      <c r="W203" s="293"/>
      <c r="X203" s="314"/>
      <c r="Y203" s="178" t="str">
        <f>IF(V203="","",IF(V203=999,999,V203*60+W203+X203/100))</f>
        <v/>
      </c>
      <c r="Z203" s="609"/>
      <c r="AA203" s="612"/>
      <c r="AB203" s="615"/>
      <c r="AC203" s="618"/>
    </row>
    <row r="204" spans="1:29" x14ac:dyDescent="0.25">
      <c r="A204" s="627"/>
      <c r="B204" s="630"/>
      <c r="C204" s="585"/>
      <c r="D204" s="44" t="s">
        <v>8</v>
      </c>
      <c r="E204" s="514" t="str">
        <f>IF(K204&lt;&gt;"",E202,"")</f>
        <v/>
      </c>
      <c r="F204" s="14" t="str">
        <f>IF(L204&lt;&gt;"",F202,"")</f>
        <v/>
      </c>
      <c r="G204" s="14" t="str">
        <f>IF(M204&lt;&gt;"",G202,"")</f>
        <v/>
      </c>
      <c r="H204" s="14" t="str">
        <f>IF(N204&lt;&gt;"",H202,"")</f>
        <v/>
      </c>
      <c r="I204" s="516" t="str">
        <f>IF(O204&lt;&gt;"",I202,"")</f>
        <v/>
      </c>
      <c r="J204" s="520" t="str">
        <f>IF(E204&lt;&gt;"",J202,"")</f>
        <v/>
      </c>
      <c r="K204" s="303"/>
      <c r="L204" s="303"/>
      <c r="M204" s="303"/>
      <c r="N204" s="303"/>
      <c r="O204" s="304"/>
      <c r="P204" s="14" t="str">
        <f>IF(B202="","",IF(SUM(E204:I204)=0,"",(SUM(E204:I204)+SUM(K204:O204)-J204)))</f>
        <v/>
      </c>
      <c r="Q204" s="523"/>
      <c r="R204" s="523" t="str">
        <f>IF(P202="","",ABS(P204-Q202))</f>
        <v/>
      </c>
      <c r="S204" s="523" t="str">
        <f>IF(P202="","",RANK(R204,R202:R206,0))</f>
        <v/>
      </c>
      <c r="T204" s="523" t="str">
        <f>IF(P202="","",IF(S204=1,"",P204))</f>
        <v/>
      </c>
      <c r="U204" s="606"/>
      <c r="V204" s="179"/>
      <c r="W204" s="180"/>
      <c r="X204" s="181"/>
      <c r="Y204" s="182"/>
      <c r="Z204" s="609"/>
      <c r="AA204" s="612"/>
      <c r="AB204" s="615"/>
      <c r="AC204" s="618"/>
    </row>
    <row r="205" spans="1:29" x14ac:dyDescent="0.25">
      <c r="A205" s="627"/>
      <c r="B205" s="630"/>
      <c r="C205" s="585"/>
      <c r="D205" s="44" t="s">
        <v>5</v>
      </c>
      <c r="E205" s="514" t="str">
        <f>IF(K205&lt;&gt;"",E202,"")</f>
        <v/>
      </c>
      <c r="F205" s="14" t="str">
        <f>IF(L205&lt;&gt;"",F202,"")</f>
        <v/>
      </c>
      <c r="G205" s="14" t="str">
        <f>IF(M205&lt;&gt;"",G202,"")</f>
        <v/>
      </c>
      <c r="H205" s="14" t="str">
        <f>IF(N205&lt;&gt;"",H202,"")</f>
        <v/>
      </c>
      <c r="I205" s="516" t="str">
        <f>IF(O205&lt;&gt;"",I202,"")</f>
        <v/>
      </c>
      <c r="J205" s="520" t="str">
        <f>IF(E205&lt;&gt;"",J202,"")</f>
        <v/>
      </c>
      <c r="K205" s="303"/>
      <c r="L205" s="303"/>
      <c r="M205" s="303"/>
      <c r="N205" s="303"/>
      <c r="O205" s="304"/>
      <c r="P205" s="14" t="str">
        <f>IF(B202="","",IF(SUM(E205:I205)=0,"",(SUM(E205:I205)+SUM(K205:O205)-J205)))</f>
        <v/>
      </c>
      <c r="Q205" s="523"/>
      <c r="R205" s="523" t="str">
        <f>IF(P202="","",ABS(P205-Q202))</f>
        <v/>
      </c>
      <c r="S205" s="523" t="str">
        <f>IF(P202="","",RANK(R205,R202:R206,0))</f>
        <v/>
      </c>
      <c r="T205" s="523" t="str">
        <f>IF(P202="","",IF(S205=1,"",P205))</f>
        <v/>
      </c>
      <c r="U205" s="606"/>
      <c r="V205" s="179"/>
      <c r="W205" s="180"/>
      <c r="X205" s="181"/>
      <c r="Y205" s="182"/>
      <c r="Z205" s="609"/>
      <c r="AA205" s="612"/>
      <c r="AB205" s="615"/>
      <c r="AC205" s="618"/>
    </row>
    <row r="206" spans="1:29" ht="15.75" thickBot="1" x14ac:dyDescent="0.3">
      <c r="A206" s="628"/>
      <c r="B206" s="631"/>
      <c r="C206" s="586"/>
      <c r="D206" s="45" t="s">
        <v>6</v>
      </c>
      <c r="E206" s="515" t="str">
        <f>IF(K206&lt;&gt;"",E202,"")</f>
        <v/>
      </c>
      <c r="F206" s="162" t="str">
        <f>IF(L206&lt;&gt;"",F202,"")</f>
        <v/>
      </c>
      <c r="G206" s="162" t="str">
        <f>IF(M206&lt;&gt;"",G202,"")</f>
        <v/>
      </c>
      <c r="H206" s="162" t="str">
        <f>IF(N206&lt;&gt;"",H202,"")</f>
        <v/>
      </c>
      <c r="I206" s="517" t="str">
        <f>IF(O206&lt;&gt;"",I202,"")</f>
        <v/>
      </c>
      <c r="J206" s="521" t="str">
        <f>IF(E206&lt;&gt;"",J202,"")</f>
        <v/>
      </c>
      <c r="K206" s="305"/>
      <c r="L206" s="305"/>
      <c r="M206" s="305"/>
      <c r="N206" s="305"/>
      <c r="O206" s="306"/>
      <c r="P206" s="162" t="str">
        <f>IF(B202="","",IF(SUM(E206:I206)=0,"",(SUM(E206:I206)+SUM(K206:O206)-J206)))</f>
        <v/>
      </c>
      <c r="Q206" s="524"/>
      <c r="R206" s="524"/>
      <c r="S206" s="524"/>
      <c r="T206" s="524"/>
      <c r="U206" s="607"/>
      <c r="V206" s="183"/>
      <c r="W206" s="184"/>
      <c r="X206" s="185"/>
      <c r="Y206" s="186"/>
      <c r="Z206" s="610"/>
      <c r="AA206" s="613"/>
      <c r="AB206" s="616"/>
      <c r="AC206" s="619"/>
    </row>
    <row r="207" spans="1:29" x14ac:dyDescent="0.25">
      <c r="A207" s="620" t="str">
        <f>IF('Names And Totals'!A45="","",'Names And Totals'!A45)</f>
        <v/>
      </c>
      <c r="B207" s="623" t="str">
        <f>IF('Names And Totals'!B45="","",'Names And Totals'!B45)</f>
        <v/>
      </c>
      <c r="C207" s="587" t="str">
        <f>IF(AB207="","",IF(AB207="DQ","DQ",RANK(AB207,$AB$7:$AB$502,0)+SUMPRODUCT(--(AB207=$AB$7:$AB$502),--(Z207&gt;$Z$7:$Z$502))))</f>
        <v/>
      </c>
      <c r="D207" s="88" t="s">
        <v>7</v>
      </c>
      <c r="E207" s="318"/>
      <c r="F207" s="546"/>
      <c r="G207" s="546"/>
      <c r="H207" s="546"/>
      <c r="I207" s="326"/>
      <c r="J207" s="547"/>
      <c r="K207" s="546"/>
      <c r="L207" s="546"/>
      <c r="M207" s="546"/>
      <c r="N207" s="546"/>
      <c r="O207" s="548"/>
      <c r="P207" s="163" t="str">
        <f>IF(B207="","",IF(SUM(E207:I207)=0,"",(SUM(E207:I207)+SUM(K207:O207)-J207)))</f>
        <v/>
      </c>
      <c r="Q207" s="128" t="str">
        <f>IF(P207="","",AVERAGE(P207:P210))</f>
        <v/>
      </c>
      <c r="R207" s="128" t="str">
        <f>IF(P207="","",ABS(P207-Q207))</f>
        <v/>
      </c>
      <c r="S207" s="128" t="str">
        <f>IF(P207="","",RANK(R207,R207:R211,0))</f>
        <v/>
      </c>
      <c r="T207" s="128" t="str">
        <f>IF(P207="","",IF(S207=1,"",P207))</f>
        <v/>
      </c>
      <c r="U207" s="590" t="str">
        <f>IF(P207="","",IF(AVERAGE(P207:P211)&lt;0,0,IF(P208="",P207,IF(P209="",AVERAGE(P207:P208),IF(P210="",AVERAGE(P207:P209),IF(P211="",AVERAGE(T207:T210),TRIMMEAN(P207:P211,0.4)))))))</f>
        <v/>
      </c>
      <c r="V207" s="318"/>
      <c r="W207" s="319"/>
      <c r="X207" s="320"/>
      <c r="Y207" s="549" t="str">
        <f>IF(V207="","",IF(V207=999,999,V207*60+W207+X207/100))</f>
        <v/>
      </c>
      <c r="Z207" s="593" t="str">
        <f>IF(B207="","",IF(Y208="",Y207,AVERAGE(Y207:Y208)))</f>
        <v/>
      </c>
      <c r="AA207" s="596" t="str">
        <f>IF(B207="","",IF(Z207="","",IF(($AC$1-Z207)&gt;75,5,IF(($AC$1-Z207)&gt;60,4,IF(($AC$1-Z207)&gt;45,3,IF(($AC$1-Z207)&gt;30,2,IF(($AC$1-Z207)&gt;15,1,IF(($AC$1-Z207)&lt;=15,0))))))))</f>
        <v/>
      </c>
      <c r="AB207" s="599" t="str">
        <f>IF(AC207="DQ","DQ",IF(U207="","",U207+AA207))</f>
        <v/>
      </c>
      <c r="AC207" s="602"/>
    </row>
    <row r="208" spans="1:29" x14ac:dyDescent="0.25">
      <c r="A208" s="621"/>
      <c r="B208" s="624"/>
      <c r="C208" s="588"/>
      <c r="D208" s="47" t="s">
        <v>4</v>
      </c>
      <c r="E208" s="283" t="str">
        <f>IF(K208&lt;&gt;"",E207,"")</f>
        <v/>
      </c>
      <c r="F208" s="347" t="str">
        <f>IF(L208&lt;&gt;"",F207,"")</f>
        <v/>
      </c>
      <c r="G208" s="347" t="str">
        <f>IF(M208&lt;&gt;"",G207,"")</f>
        <v/>
      </c>
      <c r="H208" s="347" t="str">
        <f>IF(N208&lt;&gt;"",H207,"")</f>
        <v/>
      </c>
      <c r="I208" s="284" t="str">
        <f>IF(O208&lt;&gt;"",I207,"")</f>
        <v/>
      </c>
      <c r="J208" s="428" t="str">
        <f>IF(E208&lt;&gt;"",J207,"")</f>
        <v/>
      </c>
      <c r="K208" s="348"/>
      <c r="L208" s="348"/>
      <c r="M208" s="348"/>
      <c r="N208" s="348"/>
      <c r="O208" s="349"/>
      <c r="P208" s="10" t="str">
        <f>IF(B207="","",IF(SUM(E208:I208)=0,"",(SUM(E208:I208)+SUM(K208:O208)-J208)))</f>
        <v/>
      </c>
      <c r="Q208" s="285"/>
      <c r="R208" s="285" t="str">
        <f>IF(P207="","",ABS(P208-Q207))</f>
        <v/>
      </c>
      <c r="S208" s="285" t="str">
        <f>IF(P207="","",RANK(R208,R207:R211,0))</f>
        <v/>
      </c>
      <c r="T208" s="285" t="str">
        <f>IF(P207="","",IF(S208=1,"",P208))</f>
        <v/>
      </c>
      <c r="U208" s="591"/>
      <c r="V208" s="321"/>
      <c r="W208" s="322"/>
      <c r="X208" s="323"/>
      <c r="Y208" s="350" t="str">
        <f>IF(V208="","",IF(V208=999,999,V208*60+W208+X208/100))</f>
        <v/>
      </c>
      <c r="Z208" s="594"/>
      <c r="AA208" s="597"/>
      <c r="AB208" s="600"/>
      <c r="AC208" s="603"/>
    </row>
    <row r="209" spans="1:29" x14ac:dyDescent="0.25">
      <c r="A209" s="621"/>
      <c r="B209" s="624"/>
      <c r="C209" s="588"/>
      <c r="D209" s="47" t="s">
        <v>8</v>
      </c>
      <c r="E209" s="283" t="str">
        <f>IF(K209&lt;&gt;"",E207,"")</f>
        <v/>
      </c>
      <c r="F209" s="347" t="str">
        <f>IF(L209&lt;&gt;"",F207,"")</f>
        <v/>
      </c>
      <c r="G209" s="347" t="str">
        <f>IF(M209&lt;&gt;"",G207,"")</f>
        <v/>
      </c>
      <c r="H209" s="347" t="str">
        <f>IF(N209&lt;&gt;"",H207,"")</f>
        <v/>
      </c>
      <c r="I209" s="284" t="str">
        <f>IF(O209&lt;&gt;"",I207,"")</f>
        <v/>
      </c>
      <c r="J209" s="428" t="str">
        <f>IF(E209&lt;&gt;"",J207,"")</f>
        <v/>
      </c>
      <c r="K209" s="348"/>
      <c r="L209" s="348"/>
      <c r="M209" s="348"/>
      <c r="N209" s="348"/>
      <c r="O209" s="349"/>
      <c r="P209" s="10" t="str">
        <f>IF(B207="","",IF(SUM(E209:I209)=0,"",(SUM(E209:I209)+SUM(K209:O209)-J209)))</f>
        <v/>
      </c>
      <c r="Q209" s="285"/>
      <c r="R209" s="285" t="str">
        <f>IF(P207="","",ABS(P209-Q207))</f>
        <v/>
      </c>
      <c r="S209" s="285" t="str">
        <f>IF(P207="","",RANK(R209,R207:R211,0))</f>
        <v/>
      </c>
      <c r="T209" s="285" t="str">
        <f>IF(P207="","",IF(S209=1,"",P209))</f>
        <v/>
      </c>
      <c r="U209" s="591"/>
      <c r="V209" s="189"/>
      <c r="W209" s="190"/>
      <c r="X209" s="191"/>
      <c r="Y209" s="192"/>
      <c r="Z209" s="594"/>
      <c r="AA209" s="597"/>
      <c r="AB209" s="600"/>
      <c r="AC209" s="603"/>
    </row>
    <row r="210" spans="1:29" x14ac:dyDescent="0.25">
      <c r="A210" s="621"/>
      <c r="B210" s="624"/>
      <c r="C210" s="588"/>
      <c r="D210" s="47" t="s">
        <v>5</v>
      </c>
      <c r="E210" s="283" t="str">
        <f>IF(K210&lt;&gt;"",E207,"")</f>
        <v/>
      </c>
      <c r="F210" s="347" t="str">
        <f>IF(L210&lt;&gt;"",F207,"")</f>
        <v/>
      </c>
      <c r="G210" s="347" t="str">
        <f>IF(M210&lt;&gt;"",G207,"")</f>
        <v/>
      </c>
      <c r="H210" s="347" t="str">
        <f>IF(N210&lt;&gt;"",H207,"")</f>
        <v/>
      </c>
      <c r="I210" s="284" t="str">
        <f>IF(O210&lt;&gt;"",I207,"")</f>
        <v/>
      </c>
      <c r="J210" s="428" t="str">
        <f>IF(E210&lt;&gt;"",J207,"")</f>
        <v/>
      </c>
      <c r="K210" s="348"/>
      <c r="L210" s="348"/>
      <c r="M210" s="348"/>
      <c r="N210" s="348"/>
      <c r="O210" s="349"/>
      <c r="P210" s="10" t="str">
        <f>IF(B207="","",IF(SUM(E210:I210)=0,"",(SUM(E210:I210)+SUM(K210:O210)-J210)))</f>
        <v/>
      </c>
      <c r="Q210" s="285"/>
      <c r="R210" s="285" t="str">
        <f>IF(P207="","",ABS(P210-Q207))</f>
        <v/>
      </c>
      <c r="S210" s="285" t="str">
        <f>IF(P207="","",RANK(R210,R207:R211,0))</f>
        <v/>
      </c>
      <c r="T210" s="285" t="str">
        <f>IF(P207="","",IF(S210=1,"",P210))</f>
        <v/>
      </c>
      <c r="U210" s="591"/>
      <c r="V210" s="189"/>
      <c r="W210" s="190"/>
      <c r="X210" s="191"/>
      <c r="Y210" s="192"/>
      <c r="Z210" s="594"/>
      <c r="AA210" s="597"/>
      <c r="AB210" s="600"/>
      <c r="AC210" s="603"/>
    </row>
    <row r="211" spans="1:29" ht="15.75" thickBot="1" x14ac:dyDescent="0.3">
      <c r="A211" s="622"/>
      <c r="B211" s="625"/>
      <c r="C211" s="589"/>
      <c r="D211" s="351" t="s">
        <v>6</v>
      </c>
      <c r="E211" s="352" t="str">
        <f>IF(K211&lt;&gt;"",E207,"")</f>
        <v/>
      </c>
      <c r="F211" s="353" t="str">
        <f>IF(L211&lt;&gt;"",F207,"")</f>
        <v/>
      </c>
      <c r="G211" s="353" t="str">
        <f>IF(M211&lt;&gt;"",G207,"")</f>
        <v/>
      </c>
      <c r="H211" s="353" t="str">
        <f>IF(N211&lt;&gt;"",H207,"")</f>
        <v/>
      </c>
      <c r="I211" s="354" t="str">
        <f>IF(O211&lt;&gt;"",I207,"")</f>
        <v/>
      </c>
      <c r="J211" s="466" t="str">
        <f>IF(E211&lt;&gt;"",J207,"")</f>
        <v/>
      </c>
      <c r="K211" s="355"/>
      <c r="L211" s="355"/>
      <c r="M211" s="355"/>
      <c r="N211" s="355"/>
      <c r="O211" s="356"/>
      <c r="P211" s="155" t="str">
        <f>IF(B207="","",IF(SUM(E211:I211)=0,"",(SUM(E211:I211)+SUM(K211:O211)-J211)))</f>
        <v/>
      </c>
      <c r="Q211" s="286"/>
      <c r="R211" s="286"/>
      <c r="S211" s="286"/>
      <c r="T211" s="286"/>
      <c r="U211" s="592"/>
      <c r="V211" s="357"/>
      <c r="W211" s="358"/>
      <c r="X211" s="359"/>
      <c r="Y211" s="360"/>
      <c r="Z211" s="595"/>
      <c r="AA211" s="598"/>
      <c r="AB211" s="601"/>
      <c r="AC211" s="604"/>
    </row>
    <row r="212" spans="1:29" x14ac:dyDescent="0.25">
      <c r="A212" s="626" t="str">
        <f>IF('Names And Totals'!A46="","",'Names And Totals'!A46)</f>
        <v/>
      </c>
      <c r="B212" s="629" t="str">
        <f>IF('Names And Totals'!B46="","",'Names And Totals'!B46)</f>
        <v/>
      </c>
      <c r="C212" s="584" t="str">
        <f>IF(AB212="","",IF(AB212="DQ","DQ",RANK(AB212,$AB$7:$AB$502,0)+SUMPRODUCT(--(AB212=$AB$7:$AB$502),--(Z212&gt;$Z$7:$Z$502))))</f>
        <v/>
      </c>
      <c r="D212" s="43" t="s">
        <v>7</v>
      </c>
      <c r="E212" s="311"/>
      <c r="F212" s="301"/>
      <c r="G212" s="301"/>
      <c r="H212" s="301"/>
      <c r="I212" s="525"/>
      <c r="J212" s="518"/>
      <c r="K212" s="301"/>
      <c r="L212" s="301"/>
      <c r="M212" s="301"/>
      <c r="N212" s="301"/>
      <c r="O212" s="302"/>
      <c r="P212" s="160" t="str">
        <f>IF(B212="","",IF(SUM(E212:I212)=0,"",(SUM(E212:I212)+SUM(K212:O212)-J212)))</f>
        <v/>
      </c>
      <c r="Q212" s="522" t="str">
        <f>IF(P212="","",AVERAGE(P212:P215))</f>
        <v/>
      </c>
      <c r="R212" s="522" t="str">
        <f>IF(P212="","",ABS(P212-Q212))</f>
        <v/>
      </c>
      <c r="S212" s="522" t="str">
        <f>IF(P212="","",RANK(R212,R212:R216,0))</f>
        <v/>
      </c>
      <c r="T212" s="522" t="str">
        <f>IF(P212="","",IF(S212=1,"",P212))</f>
        <v/>
      </c>
      <c r="U212" s="605" t="str">
        <f>IF(P212="","",IF(AVERAGE(P212:P216)&lt;0,0,IF(P213="",P212,IF(P214="",AVERAGE(P212:P213),IF(P215="",AVERAGE(P212:P214),IF(P216="",AVERAGE(T212:T215),TRIMMEAN(P212:P216,0.4)))))))</f>
        <v/>
      </c>
      <c r="V212" s="311"/>
      <c r="W212" s="312"/>
      <c r="X212" s="313"/>
      <c r="Y212" s="177" t="str">
        <f>IF(V212="","",IF(V212=999,999,V212*60+W212+X212/100))</f>
        <v/>
      </c>
      <c r="Z212" s="608" t="str">
        <f>IF(B212="","",IF(Y213="",Y212,AVERAGE(Y212:Y213)))</f>
        <v/>
      </c>
      <c r="AA212" s="611" t="str">
        <f>IF(B212="","",IF(Z212="","",IF(($AC$1-Z212)&gt;75,5,IF(($AC$1-Z212)&gt;60,4,IF(($AC$1-Z212)&gt;45,3,IF(($AC$1-Z212)&gt;30,2,IF(($AC$1-Z212)&gt;15,1,IF(($AC$1-Z212)&lt;=15,0))))))))</f>
        <v/>
      </c>
      <c r="AB212" s="614" t="str">
        <f>IF(AC212="DQ","DQ",IF(U212="","",U212+AA212))</f>
        <v/>
      </c>
      <c r="AC212" s="617"/>
    </row>
    <row r="213" spans="1:29" x14ac:dyDescent="0.25">
      <c r="A213" s="627"/>
      <c r="B213" s="630"/>
      <c r="C213" s="585"/>
      <c r="D213" s="44" t="s">
        <v>4</v>
      </c>
      <c r="E213" s="514" t="str">
        <f>IF(K213&lt;&gt;"",E212,"")</f>
        <v/>
      </c>
      <c r="F213" s="14" t="str">
        <f>IF(L213&lt;&gt;"",F212,"")</f>
        <v/>
      </c>
      <c r="G213" s="14" t="str">
        <f>IF(M213&lt;&gt;"",G212,"")</f>
        <v/>
      </c>
      <c r="H213" s="14" t="str">
        <f>IF(N213&lt;&gt;"",H212,"")</f>
        <v/>
      </c>
      <c r="I213" s="516" t="str">
        <f>IF(O213&lt;&gt;"",I212,"")</f>
        <v/>
      </c>
      <c r="J213" s="520" t="str">
        <f>IF(E213&lt;&gt;"",J212,"")</f>
        <v/>
      </c>
      <c r="K213" s="303"/>
      <c r="L213" s="303"/>
      <c r="M213" s="303"/>
      <c r="N213" s="303"/>
      <c r="O213" s="304"/>
      <c r="P213" s="14" t="str">
        <f>IF(B212="","",IF(SUM(E213:I213)=0,"",(SUM(E213:I213)+SUM(K213:O213)-J213)))</f>
        <v/>
      </c>
      <c r="Q213" s="523"/>
      <c r="R213" s="523" t="str">
        <f>IF(P212="","",ABS(P213-Q212))</f>
        <v/>
      </c>
      <c r="S213" s="523" t="str">
        <f>IF(P212="","",RANK(R213,R212:R216,0))</f>
        <v/>
      </c>
      <c r="T213" s="523" t="str">
        <f>IF(P212="","",IF(S213=1,"",P213))</f>
        <v/>
      </c>
      <c r="U213" s="606"/>
      <c r="V213" s="292"/>
      <c r="W213" s="293"/>
      <c r="X213" s="314"/>
      <c r="Y213" s="178" t="str">
        <f>IF(V213="","",IF(V213=999,999,V213*60+W213+X213/100))</f>
        <v/>
      </c>
      <c r="Z213" s="609"/>
      <c r="AA213" s="612"/>
      <c r="AB213" s="615"/>
      <c r="AC213" s="618"/>
    </row>
    <row r="214" spans="1:29" x14ac:dyDescent="0.25">
      <c r="A214" s="627"/>
      <c r="B214" s="630"/>
      <c r="C214" s="585"/>
      <c r="D214" s="44" t="s">
        <v>8</v>
      </c>
      <c r="E214" s="514" t="str">
        <f>IF(K214&lt;&gt;"",E212,"")</f>
        <v/>
      </c>
      <c r="F214" s="14" t="str">
        <f>IF(L214&lt;&gt;"",F212,"")</f>
        <v/>
      </c>
      <c r="G214" s="14" t="str">
        <f>IF(M214&lt;&gt;"",G212,"")</f>
        <v/>
      </c>
      <c r="H214" s="14" t="str">
        <f>IF(N214&lt;&gt;"",H212,"")</f>
        <v/>
      </c>
      <c r="I214" s="516" t="str">
        <f>IF(O214&lt;&gt;"",I212,"")</f>
        <v/>
      </c>
      <c r="J214" s="520" t="str">
        <f>IF(E214&lt;&gt;"",J212,"")</f>
        <v/>
      </c>
      <c r="K214" s="303"/>
      <c r="L214" s="303"/>
      <c r="M214" s="303"/>
      <c r="N214" s="303"/>
      <c r="O214" s="304"/>
      <c r="P214" s="14" t="str">
        <f>IF(B212="","",IF(SUM(E214:I214)=0,"",(SUM(E214:I214)+SUM(K214:O214)-J214)))</f>
        <v/>
      </c>
      <c r="Q214" s="523"/>
      <c r="R214" s="523" t="str">
        <f>IF(P212="","",ABS(P214-Q212))</f>
        <v/>
      </c>
      <c r="S214" s="523" t="str">
        <f>IF(P212="","",RANK(R214,R212:R216,0))</f>
        <v/>
      </c>
      <c r="T214" s="523" t="str">
        <f>IF(P212="","",IF(S214=1,"",P214))</f>
        <v/>
      </c>
      <c r="U214" s="606"/>
      <c r="V214" s="179"/>
      <c r="W214" s="180"/>
      <c r="X214" s="181"/>
      <c r="Y214" s="182"/>
      <c r="Z214" s="609"/>
      <c r="AA214" s="612"/>
      <c r="AB214" s="615"/>
      <c r="AC214" s="618"/>
    </row>
    <row r="215" spans="1:29" x14ac:dyDescent="0.25">
      <c r="A215" s="627"/>
      <c r="B215" s="630"/>
      <c r="C215" s="585"/>
      <c r="D215" s="44" t="s">
        <v>5</v>
      </c>
      <c r="E215" s="514" t="str">
        <f>IF(K215&lt;&gt;"",E212,"")</f>
        <v/>
      </c>
      <c r="F215" s="14" t="str">
        <f>IF(L215&lt;&gt;"",F212,"")</f>
        <v/>
      </c>
      <c r="G215" s="14" t="str">
        <f>IF(M215&lt;&gt;"",G212,"")</f>
        <v/>
      </c>
      <c r="H215" s="14" t="str">
        <f>IF(N215&lt;&gt;"",H212,"")</f>
        <v/>
      </c>
      <c r="I215" s="516" t="str">
        <f>IF(O215&lt;&gt;"",I212,"")</f>
        <v/>
      </c>
      <c r="J215" s="520" t="str">
        <f>IF(E215&lt;&gt;"",J212,"")</f>
        <v/>
      </c>
      <c r="K215" s="303"/>
      <c r="L215" s="303"/>
      <c r="M215" s="303"/>
      <c r="N215" s="303"/>
      <c r="O215" s="304"/>
      <c r="P215" s="14" t="str">
        <f>IF(B212="","",IF(SUM(E215:I215)=0,"",(SUM(E215:I215)+SUM(K215:O215)-J215)))</f>
        <v/>
      </c>
      <c r="Q215" s="523"/>
      <c r="R215" s="523" t="str">
        <f>IF(P212="","",ABS(P215-Q212))</f>
        <v/>
      </c>
      <c r="S215" s="523" t="str">
        <f>IF(P212="","",RANK(R215,R212:R216,0))</f>
        <v/>
      </c>
      <c r="T215" s="523" t="str">
        <f>IF(P212="","",IF(S215=1,"",P215))</f>
        <v/>
      </c>
      <c r="U215" s="606"/>
      <c r="V215" s="179"/>
      <c r="W215" s="180"/>
      <c r="X215" s="181"/>
      <c r="Y215" s="182"/>
      <c r="Z215" s="609"/>
      <c r="AA215" s="612"/>
      <c r="AB215" s="615"/>
      <c r="AC215" s="618"/>
    </row>
    <row r="216" spans="1:29" ht="15.75" thickBot="1" x14ac:dyDescent="0.3">
      <c r="A216" s="628"/>
      <c r="B216" s="631"/>
      <c r="C216" s="586"/>
      <c r="D216" s="45" t="s">
        <v>6</v>
      </c>
      <c r="E216" s="515" t="str">
        <f>IF(K216&lt;&gt;"",E212,"")</f>
        <v/>
      </c>
      <c r="F216" s="162" t="str">
        <f>IF(L216&lt;&gt;"",F212,"")</f>
        <v/>
      </c>
      <c r="G216" s="162" t="str">
        <f>IF(M216&lt;&gt;"",G212,"")</f>
        <v/>
      </c>
      <c r="H216" s="162" t="str">
        <f>IF(N216&lt;&gt;"",H212,"")</f>
        <v/>
      </c>
      <c r="I216" s="517" t="str">
        <f>IF(O216&lt;&gt;"",I212,"")</f>
        <v/>
      </c>
      <c r="J216" s="521" t="str">
        <f>IF(E216&lt;&gt;"",J212,"")</f>
        <v/>
      </c>
      <c r="K216" s="305"/>
      <c r="L216" s="305"/>
      <c r="M216" s="305"/>
      <c r="N216" s="305"/>
      <c r="O216" s="306"/>
      <c r="P216" s="162" t="str">
        <f>IF(B212="","",IF(SUM(E216:I216)=0,"",(SUM(E216:I216)+SUM(K216:O216)-J216)))</f>
        <v/>
      </c>
      <c r="Q216" s="524"/>
      <c r="R216" s="524"/>
      <c r="S216" s="524"/>
      <c r="T216" s="524"/>
      <c r="U216" s="607"/>
      <c r="V216" s="183"/>
      <c r="W216" s="184"/>
      <c r="X216" s="185"/>
      <c r="Y216" s="186"/>
      <c r="Z216" s="610"/>
      <c r="AA216" s="613"/>
      <c r="AB216" s="616"/>
      <c r="AC216" s="619"/>
    </row>
    <row r="217" spans="1:29" x14ac:dyDescent="0.25">
      <c r="A217" s="620" t="str">
        <f>IF('Names And Totals'!A47="","",'Names And Totals'!A47)</f>
        <v/>
      </c>
      <c r="B217" s="632" t="str">
        <f>IF('Names And Totals'!B47="","",'Names And Totals'!B47)</f>
        <v/>
      </c>
      <c r="C217" s="587" t="str">
        <f>IF(AB217="","",IF(AB217="DQ","DQ",RANK(AB217,$AB$7:$AB$502,0)+SUMPRODUCT(--(AB217=$AB$7:$AB$502),--(Z217&gt;$Z$7:$Z$502))))</f>
        <v/>
      </c>
      <c r="D217" s="88" t="s">
        <v>7</v>
      </c>
      <c r="E217" s="318"/>
      <c r="F217" s="546"/>
      <c r="G217" s="546"/>
      <c r="H217" s="546"/>
      <c r="I217" s="326"/>
      <c r="J217" s="547"/>
      <c r="K217" s="546"/>
      <c r="L217" s="546"/>
      <c r="M217" s="546"/>
      <c r="N217" s="546"/>
      <c r="O217" s="548"/>
      <c r="P217" s="163" t="str">
        <f>IF(B217="","",IF(SUM(E217:I217)=0,"",(SUM(E217:I217)+SUM(K217:O217)-J217)))</f>
        <v/>
      </c>
      <c r="Q217" s="128" t="str">
        <f>IF(P217="","",AVERAGE(P217:P220))</f>
        <v/>
      </c>
      <c r="R217" s="128" t="str">
        <f>IF(P217="","",ABS(P217-Q217))</f>
        <v/>
      </c>
      <c r="S217" s="128" t="str">
        <f>IF(P217="","",RANK(R217,R217:R221,0))</f>
        <v/>
      </c>
      <c r="T217" s="128" t="str">
        <f>IF(P217="","",IF(S217=1,"",P217))</f>
        <v/>
      </c>
      <c r="U217" s="590" t="str">
        <f>IF(P217="","",IF(AVERAGE(P217:P221)&lt;0,0,IF(P218="",P217,IF(P219="",AVERAGE(P217:P218),IF(P220="",AVERAGE(P217:P219),IF(P221="",AVERAGE(T217:T220),TRIMMEAN(P217:P221,0.4)))))))</f>
        <v/>
      </c>
      <c r="V217" s="318"/>
      <c r="W217" s="319"/>
      <c r="X217" s="320"/>
      <c r="Y217" s="549" t="str">
        <f>IF(V217="","",IF(V217=999,999,V217*60+W217+X217/100))</f>
        <v/>
      </c>
      <c r="Z217" s="593" t="str">
        <f>IF(B217="","",IF(Y218="",Y217,AVERAGE(Y217:Y218)))</f>
        <v/>
      </c>
      <c r="AA217" s="596" t="str">
        <f>IF(B217="","",IF(Z217="","",IF(($AC$1-Z217)&gt;75,5,IF(($AC$1-Z217)&gt;60,4,IF(($AC$1-Z217)&gt;45,3,IF(($AC$1-Z217)&gt;30,2,IF(($AC$1-Z217)&gt;15,1,IF(($AC$1-Z217)&lt;=15,0))))))))</f>
        <v/>
      </c>
      <c r="AB217" s="599" t="str">
        <f>IF(AC217="DQ","DQ",IF(U217="","",U217+AA217))</f>
        <v/>
      </c>
      <c r="AC217" s="602"/>
    </row>
    <row r="218" spans="1:29" x14ac:dyDescent="0.25">
      <c r="A218" s="621"/>
      <c r="B218" s="633"/>
      <c r="C218" s="588"/>
      <c r="D218" s="47" t="s">
        <v>4</v>
      </c>
      <c r="E218" s="283" t="str">
        <f>IF(K218&lt;&gt;"",E217,"")</f>
        <v/>
      </c>
      <c r="F218" s="347" t="str">
        <f>IF(L218&lt;&gt;"",F217,"")</f>
        <v/>
      </c>
      <c r="G218" s="347" t="str">
        <f>IF(M218&lt;&gt;"",G217,"")</f>
        <v/>
      </c>
      <c r="H218" s="347" t="str">
        <f>IF(N218&lt;&gt;"",H217,"")</f>
        <v/>
      </c>
      <c r="I218" s="284" t="str">
        <f>IF(O218&lt;&gt;"",I217,"")</f>
        <v/>
      </c>
      <c r="J218" s="428" t="str">
        <f>IF(E218&lt;&gt;"",J217,"")</f>
        <v/>
      </c>
      <c r="K218" s="348"/>
      <c r="L218" s="348"/>
      <c r="M218" s="348"/>
      <c r="N218" s="348"/>
      <c r="O218" s="349"/>
      <c r="P218" s="10" t="str">
        <f>IF(B217="","",IF(SUM(E218:I218)=0,"",(SUM(E218:I218)+SUM(K218:O218)-J218)))</f>
        <v/>
      </c>
      <c r="Q218" s="285"/>
      <c r="R218" s="285" t="str">
        <f>IF(P217="","",ABS(P218-Q217))</f>
        <v/>
      </c>
      <c r="S218" s="285" t="str">
        <f>IF(P217="","",RANK(R218,R217:R221,0))</f>
        <v/>
      </c>
      <c r="T218" s="285" t="str">
        <f>IF(P217="","",IF(S218=1,"",P218))</f>
        <v/>
      </c>
      <c r="U218" s="591"/>
      <c r="V218" s="321"/>
      <c r="W218" s="322"/>
      <c r="X218" s="323"/>
      <c r="Y218" s="350" t="str">
        <f>IF(V218="","",IF(V218=999,999,V218*60+W218+X218/100))</f>
        <v/>
      </c>
      <c r="Z218" s="594"/>
      <c r="AA218" s="597"/>
      <c r="AB218" s="600"/>
      <c r="AC218" s="603"/>
    </row>
    <row r="219" spans="1:29" x14ac:dyDescent="0.25">
      <c r="A219" s="621"/>
      <c r="B219" s="633"/>
      <c r="C219" s="588"/>
      <c r="D219" s="47" t="s">
        <v>8</v>
      </c>
      <c r="E219" s="283" t="str">
        <f>IF(K219&lt;&gt;"",E217,"")</f>
        <v/>
      </c>
      <c r="F219" s="347" t="str">
        <f>IF(L219&lt;&gt;"",F217,"")</f>
        <v/>
      </c>
      <c r="G219" s="347" t="str">
        <f>IF(M219&lt;&gt;"",G217,"")</f>
        <v/>
      </c>
      <c r="H219" s="347" t="str">
        <f>IF(N219&lt;&gt;"",H217,"")</f>
        <v/>
      </c>
      <c r="I219" s="284" t="str">
        <f>IF(O219&lt;&gt;"",I217,"")</f>
        <v/>
      </c>
      <c r="J219" s="428" t="str">
        <f>IF(E219&lt;&gt;"",J217,"")</f>
        <v/>
      </c>
      <c r="K219" s="348"/>
      <c r="L219" s="348"/>
      <c r="M219" s="348"/>
      <c r="N219" s="348"/>
      <c r="O219" s="349"/>
      <c r="P219" s="10" t="str">
        <f>IF(B217="","",IF(SUM(E219:I219)=0,"",(SUM(E219:I219)+SUM(K219:O219)-J219)))</f>
        <v/>
      </c>
      <c r="Q219" s="285"/>
      <c r="R219" s="285" t="str">
        <f>IF(P217="","",ABS(P219-Q217))</f>
        <v/>
      </c>
      <c r="S219" s="285" t="str">
        <f>IF(P217="","",RANK(R219,R217:R221,0))</f>
        <v/>
      </c>
      <c r="T219" s="285" t="str">
        <f>IF(P217="","",IF(S219=1,"",P219))</f>
        <v/>
      </c>
      <c r="U219" s="591"/>
      <c r="V219" s="189"/>
      <c r="W219" s="190"/>
      <c r="X219" s="191"/>
      <c r="Y219" s="192"/>
      <c r="Z219" s="594"/>
      <c r="AA219" s="597"/>
      <c r="AB219" s="600"/>
      <c r="AC219" s="603"/>
    </row>
    <row r="220" spans="1:29" x14ac:dyDescent="0.25">
      <c r="A220" s="621"/>
      <c r="B220" s="633"/>
      <c r="C220" s="588"/>
      <c r="D220" s="47" t="s">
        <v>5</v>
      </c>
      <c r="E220" s="283" t="str">
        <f>IF(K220&lt;&gt;"",E217,"")</f>
        <v/>
      </c>
      <c r="F220" s="347" t="str">
        <f>IF(L220&lt;&gt;"",F217,"")</f>
        <v/>
      </c>
      <c r="G220" s="347" t="str">
        <f>IF(M220&lt;&gt;"",G217,"")</f>
        <v/>
      </c>
      <c r="H220" s="347" t="str">
        <f>IF(N220&lt;&gt;"",H217,"")</f>
        <v/>
      </c>
      <c r="I220" s="284" t="str">
        <f>IF(O220&lt;&gt;"",I217,"")</f>
        <v/>
      </c>
      <c r="J220" s="428" t="str">
        <f>IF(E220&lt;&gt;"",J217,"")</f>
        <v/>
      </c>
      <c r="K220" s="348"/>
      <c r="L220" s="348"/>
      <c r="M220" s="348"/>
      <c r="N220" s="348"/>
      <c r="O220" s="349"/>
      <c r="P220" s="10" t="str">
        <f>IF(B217="","",IF(SUM(E220:I220)=0,"",(SUM(E220:I220)+SUM(K220:O220)-J220)))</f>
        <v/>
      </c>
      <c r="Q220" s="285"/>
      <c r="R220" s="285" t="str">
        <f>IF(P217="","",ABS(P220-Q217))</f>
        <v/>
      </c>
      <c r="S220" s="285" t="str">
        <f>IF(P217="","",RANK(R220,R217:R221,0))</f>
        <v/>
      </c>
      <c r="T220" s="285" t="str">
        <f>IF(P217="","",IF(S220=1,"",P220))</f>
        <v/>
      </c>
      <c r="U220" s="591"/>
      <c r="V220" s="189"/>
      <c r="W220" s="190"/>
      <c r="X220" s="191"/>
      <c r="Y220" s="192"/>
      <c r="Z220" s="594"/>
      <c r="AA220" s="597"/>
      <c r="AB220" s="600"/>
      <c r="AC220" s="603"/>
    </row>
    <row r="221" spans="1:29" ht="15.75" thickBot="1" x14ac:dyDescent="0.3">
      <c r="A221" s="622"/>
      <c r="B221" s="634"/>
      <c r="C221" s="589"/>
      <c r="D221" s="351" t="s">
        <v>6</v>
      </c>
      <c r="E221" s="352" t="str">
        <f>IF(K221&lt;&gt;"",E217,"")</f>
        <v/>
      </c>
      <c r="F221" s="353" t="str">
        <f>IF(L221&lt;&gt;"",F217,"")</f>
        <v/>
      </c>
      <c r="G221" s="353" t="str">
        <f>IF(M221&lt;&gt;"",G217,"")</f>
        <v/>
      </c>
      <c r="H221" s="353" t="str">
        <f>IF(N221&lt;&gt;"",H217,"")</f>
        <v/>
      </c>
      <c r="I221" s="354" t="str">
        <f>IF(O221&lt;&gt;"",I217,"")</f>
        <v/>
      </c>
      <c r="J221" s="466" t="str">
        <f>IF(E221&lt;&gt;"",J217,"")</f>
        <v/>
      </c>
      <c r="K221" s="355"/>
      <c r="L221" s="355"/>
      <c r="M221" s="355"/>
      <c r="N221" s="355"/>
      <c r="O221" s="356"/>
      <c r="P221" s="155" t="str">
        <f>IF(B217="","",IF(SUM(E221:I221)=0,"",(SUM(E221:I221)+SUM(K221:O221)-J221)))</f>
        <v/>
      </c>
      <c r="Q221" s="286"/>
      <c r="R221" s="286"/>
      <c r="S221" s="286"/>
      <c r="T221" s="286"/>
      <c r="U221" s="592"/>
      <c r="V221" s="357"/>
      <c r="W221" s="358"/>
      <c r="X221" s="359"/>
      <c r="Y221" s="360"/>
      <c r="Z221" s="595"/>
      <c r="AA221" s="598"/>
      <c r="AB221" s="601"/>
      <c r="AC221" s="604"/>
    </row>
    <row r="222" spans="1:29" x14ac:dyDescent="0.25">
      <c r="A222" s="626" t="str">
        <f>IF('Names And Totals'!A48="","",'Names And Totals'!A48)</f>
        <v/>
      </c>
      <c r="B222" s="629" t="str">
        <f>IF('Names And Totals'!B48="","",'Names And Totals'!B48)</f>
        <v/>
      </c>
      <c r="C222" s="584" t="str">
        <f>IF(AB222="","",IF(AB222="DQ","DQ",RANK(AB222,$AB$7:$AB$502,0)+SUMPRODUCT(--(AB222=$AB$7:$AB$502),--(Z222&gt;$Z$7:$Z$502))))</f>
        <v/>
      </c>
      <c r="D222" s="43" t="s">
        <v>7</v>
      </c>
      <c r="E222" s="311"/>
      <c r="F222" s="301"/>
      <c r="G222" s="301"/>
      <c r="H222" s="301"/>
      <c r="I222" s="525"/>
      <c r="J222" s="518"/>
      <c r="K222" s="301"/>
      <c r="L222" s="301"/>
      <c r="M222" s="301"/>
      <c r="N222" s="301"/>
      <c r="O222" s="302"/>
      <c r="P222" s="160" t="str">
        <f>IF(B222="","",IF(SUM(E222:I222)=0,"",(SUM(E222:I222)+SUM(K222:O222)-J222)))</f>
        <v/>
      </c>
      <c r="Q222" s="522" t="str">
        <f>IF(P222="","",AVERAGE(P222:P225))</f>
        <v/>
      </c>
      <c r="R222" s="522" t="str">
        <f>IF(P222="","",ABS(P222-Q222))</f>
        <v/>
      </c>
      <c r="S222" s="522" t="str">
        <f>IF(P222="","",RANK(R222,R222:R226,0))</f>
        <v/>
      </c>
      <c r="T222" s="522" t="str">
        <f>IF(P222="","",IF(S222=1,"",P222))</f>
        <v/>
      </c>
      <c r="U222" s="605" t="str">
        <f>IF(P222="","",IF(AVERAGE(P222:P226)&lt;0,0,IF(P223="",P222,IF(P224="",AVERAGE(P222:P223),IF(P225="",AVERAGE(P222:P224),IF(P226="",AVERAGE(T222:T225),TRIMMEAN(P222:P226,0.4)))))))</f>
        <v/>
      </c>
      <c r="V222" s="311"/>
      <c r="W222" s="312"/>
      <c r="X222" s="313"/>
      <c r="Y222" s="177" t="str">
        <f>IF(V222="","",IF(V222=999,999,V222*60+W222+X222/100))</f>
        <v/>
      </c>
      <c r="Z222" s="608" t="str">
        <f>IF(B222="","",IF(Y223="",Y222,AVERAGE(Y222:Y223)))</f>
        <v/>
      </c>
      <c r="AA222" s="611" t="str">
        <f>IF(B222="","",IF(Z222="","",IF(($AC$1-Z222)&gt;75,5,IF(($AC$1-Z222)&gt;60,4,IF(($AC$1-Z222)&gt;45,3,IF(($AC$1-Z222)&gt;30,2,IF(($AC$1-Z222)&gt;15,1,IF(($AC$1-Z222)&lt;=15,0))))))))</f>
        <v/>
      </c>
      <c r="AB222" s="614" t="str">
        <f>IF(AC222="DQ","DQ",IF(U222="","",U222+AA222))</f>
        <v/>
      </c>
      <c r="AC222" s="617"/>
    </row>
    <row r="223" spans="1:29" x14ac:dyDescent="0.25">
      <c r="A223" s="627"/>
      <c r="B223" s="630"/>
      <c r="C223" s="585"/>
      <c r="D223" s="44" t="s">
        <v>4</v>
      </c>
      <c r="E223" s="514" t="str">
        <f>IF(K223&lt;&gt;"",E222,"")</f>
        <v/>
      </c>
      <c r="F223" s="14" t="str">
        <f>IF(L223&lt;&gt;"",F222,"")</f>
        <v/>
      </c>
      <c r="G223" s="14" t="str">
        <f>IF(M223&lt;&gt;"",G222,"")</f>
        <v/>
      </c>
      <c r="H223" s="14" t="str">
        <f>IF(N223&lt;&gt;"",H222,"")</f>
        <v/>
      </c>
      <c r="I223" s="516" t="str">
        <f>IF(O223&lt;&gt;"",I222,"")</f>
        <v/>
      </c>
      <c r="J223" s="520" t="str">
        <f>IF(E223&lt;&gt;"",J222,"")</f>
        <v/>
      </c>
      <c r="K223" s="303"/>
      <c r="L223" s="303"/>
      <c r="M223" s="303"/>
      <c r="N223" s="303"/>
      <c r="O223" s="304"/>
      <c r="P223" s="14" t="str">
        <f>IF(B222="","",IF(SUM(E223:I223)=0,"",(SUM(E223:I223)+SUM(K223:O223)-J223)))</f>
        <v/>
      </c>
      <c r="Q223" s="523"/>
      <c r="R223" s="523" t="str">
        <f>IF(P222="","",ABS(P223-Q222))</f>
        <v/>
      </c>
      <c r="S223" s="523" t="str">
        <f>IF(P222="","",RANK(R223,R222:R226,0))</f>
        <v/>
      </c>
      <c r="T223" s="523" t="str">
        <f>IF(P222="","",IF(S223=1,"",P223))</f>
        <v/>
      </c>
      <c r="U223" s="606"/>
      <c r="V223" s="292"/>
      <c r="W223" s="293"/>
      <c r="X223" s="314"/>
      <c r="Y223" s="178" t="str">
        <f>IF(V223="","",IF(V223=999,999,V223*60+W223+X223/100))</f>
        <v/>
      </c>
      <c r="Z223" s="609"/>
      <c r="AA223" s="612"/>
      <c r="AB223" s="615"/>
      <c r="AC223" s="618"/>
    </row>
    <row r="224" spans="1:29" x14ac:dyDescent="0.25">
      <c r="A224" s="627"/>
      <c r="B224" s="630"/>
      <c r="C224" s="585"/>
      <c r="D224" s="44" t="s">
        <v>8</v>
      </c>
      <c r="E224" s="514" t="str">
        <f>IF(K224&lt;&gt;"",E222,"")</f>
        <v/>
      </c>
      <c r="F224" s="14" t="str">
        <f>IF(L224&lt;&gt;"",F222,"")</f>
        <v/>
      </c>
      <c r="G224" s="14" t="str">
        <f>IF(M224&lt;&gt;"",G222,"")</f>
        <v/>
      </c>
      <c r="H224" s="14" t="str">
        <f>IF(N224&lt;&gt;"",H222,"")</f>
        <v/>
      </c>
      <c r="I224" s="516" t="str">
        <f>IF(O224&lt;&gt;"",I222,"")</f>
        <v/>
      </c>
      <c r="J224" s="520" t="str">
        <f>IF(E224&lt;&gt;"",J222,"")</f>
        <v/>
      </c>
      <c r="K224" s="303"/>
      <c r="L224" s="303"/>
      <c r="M224" s="303"/>
      <c r="N224" s="303"/>
      <c r="O224" s="304"/>
      <c r="P224" s="14" t="str">
        <f>IF(B222="","",IF(SUM(E224:I224)=0,"",(SUM(E224:I224)+SUM(K224:O224)-J224)))</f>
        <v/>
      </c>
      <c r="Q224" s="523"/>
      <c r="R224" s="523" t="str">
        <f>IF(P222="","",ABS(P224-Q222))</f>
        <v/>
      </c>
      <c r="S224" s="523" t="str">
        <f>IF(P222="","",RANK(R224,R222:R226,0))</f>
        <v/>
      </c>
      <c r="T224" s="523" t="str">
        <f>IF(P222="","",IF(S224=1,"",P224))</f>
        <v/>
      </c>
      <c r="U224" s="606"/>
      <c r="V224" s="179"/>
      <c r="W224" s="180"/>
      <c r="X224" s="181"/>
      <c r="Y224" s="182"/>
      <c r="Z224" s="609"/>
      <c r="AA224" s="612"/>
      <c r="AB224" s="615"/>
      <c r="AC224" s="618"/>
    </row>
    <row r="225" spans="1:29" x14ac:dyDescent="0.25">
      <c r="A225" s="627"/>
      <c r="B225" s="630"/>
      <c r="C225" s="585"/>
      <c r="D225" s="44" t="s">
        <v>5</v>
      </c>
      <c r="E225" s="514" t="str">
        <f>IF(K225&lt;&gt;"",E222,"")</f>
        <v/>
      </c>
      <c r="F225" s="14" t="str">
        <f>IF(L225&lt;&gt;"",F222,"")</f>
        <v/>
      </c>
      <c r="G225" s="14" t="str">
        <f>IF(M225&lt;&gt;"",G222,"")</f>
        <v/>
      </c>
      <c r="H225" s="14" t="str">
        <f>IF(N225&lt;&gt;"",H222,"")</f>
        <v/>
      </c>
      <c r="I225" s="516" t="str">
        <f>IF(O225&lt;&gt;"",I222,"")</f>
        <v/>
      </c>
      <c r="J225" s="520" t="str">
        <f>IF(E225&lt;&gt;"",J222,"")</f>
        <v/>
      </c>
      <c r="K225" s="303"/>
      <c r="L225" s="303"/>
      <c r="M225" s="303"/>
      <c r="N225" s="303"/>
      <c r="O225" s="304"/>
      <c r="P225" s="14" t="str">
        <f>IF(B222="","",IF(SUM(E225:I225)=0,"",(SUM(E225:I225)+SUM(K225:O225)-J225)))</f>
        <v/>
      </c>
      <c r="Q225" s="523"/>
      <c r="R225" s="523" t="str">
        <f>IF(P222="","",ABS(P225-Q222))</f>
        <v/>
      </c>
      <c r="S225" s="523" t="str">
        <f>IF(P222="","",RANK(R225,R222:R226,0))</f>
        <v/>
      </c>
      <c r="T225" s="523" t="str">
        <f>IF(P222="","",IF(S225=1,"",P225))</f>
        <v/>
      </c>
      <c r="U225" s="606"/>
      <c r="V225" s="179"/>
      <c r="W225" s="180"/>
      <c r="X225" s="181"/>
      <c r="Y225" s="182"/>
      <c r="Z225" s="609"/>
      <c r="AA225" s="612"/>
      <c r="AB225" s="615"/>
      <c r="AC225" s="618"/>
    </row>
    <row r="226" spans="1:29" ht="15.75" thickBot="1" x14ac:dyDescent="0.3">
      <c r="A226" s="628"/>
      <c r="B226" s="631"/>
      <c r="C226" s="586"/>
      <c r="D226" s="45" t="s">
        <v>6</v>
      </c>
      <c r="E226" s="515" t="str">
        <f>IF(K226&lt;&gt;"",E222,"")</f>
        <v/>
      </c>
      <c r="F226" s="162" t="str">
        <f>IF(L226&lt;&gt;"",F222,"")</f>
        <v/>
      </c>
      <c r="G226" s="162" t="str">
        <f>IF(M226&lt;&gt;"",G222,"")</f>
        <v/>
      </c>
      <c r="H226" s="162" t="str">
        <f>IF(N226&lt;&gt;"",H222,"")</f>
        <v/>
      </c>
      <c r="I226" s="517" t="str">
        <f>IF(O226&lt;&gt;"",I222,"")</f>
        <v/>
      </c>
      <c r="J226" s="521" t="str">
        <f>IF(E226&lt;&gt;"",J222,"")</f>
        <v/>
      </c>
      <c r="K226" s="305"/>
      <c r="L226" s="305"/>
      <c r="M226" s="305"/>
      <c r="N226" s="305"/>
      <c r="O226" s="306"/>
      <c r="P226" s="162" t="str">
        <f>IF(B222="","",IF(SUM(E226:I226)=0,"",(SUM(E226:I226)+SUM(K226:O226)-J226)))</f>
        <v/>
      </c>
      <c r="Q226" s="524"/>
      <c r="R226" s="524"/>
      <c r="S226" s="524"/>
      <c r="T226" s="524"/>
      <c r="U226" s="607"/>
      <c r="V226" s="183"/>
      <c r="W226" s="184"/>
      <c r="X226" s="185"/>
      <c r="Y226" s="186"/>
      <c r="Z226" s="610"/>
      <c r="AA226" s="613"/>
      <c r="AB226" s="616"/>
      <c r="AC226" s="619"/>
    </row>
    <row r="227" spans="1:29" x14ac:dyDescent="0.25">
      <c r="A227" s="620" t="str">
        <f>IF('Names And Totals'!A49="","",'Names And Totals'!A49)</f>
        <v/>
      </c>
      <c r="B227" s="623" t="str">
        <f>IF('Names And Totals'!B49="","",'Names And Totals'!B49)</f>
        <v/>
      </c>
      <c r="C227" s="587" t="str">
        <f>IF(AB227="","",IF(AB227="DQ","DQ",RANK(AB227,$AB$7:$AB$502,0)+SUMPRODUCT(--(AB227=$AB$7:$AB$502),--(Z227&gt;$Z$7:$Z$502))))</f>
        <v/>
      </c>
      <c r="D227" s="88" t="s">
        <v>7</v>
      </c>
      <c r="E227" s="318"/>
      <c r="F227" s="546"/>
      <c r="G227" s="546"/>
      <c r="H227" s="546"/>
      <c r="I227" s="326"/>
      <c r="J227" s="547"/>
      <c r="K227" s="546"/>
      <c r="L227" s="546"/>
      <c r="M227" s="546"/>
      <c r="N227" s="546"/>
      <c r="O227" s="548"/>
      <c r="P227" s="163" t="str">
        <f>IF(B227="","",IF(SUM(E227:I227)=0,"",(SUM(E227:I227)+SUM(K227:O227)-J227)))</f>
        <v/>
      </c>
      <c r="Q227" s="128" t="str">
        <f>IF(P227="","",AVERAGE(P227:P230))</f>
        <v/>
      </c>
      <c r="R227" s="128" t="str">
        <f>IF(P227="","",ABS(P227-Q227))</f>
        <v/>
      </c>
      <c r="S227" s="128" t="str">
        <f>IF(P227="","",RANK(R227,R227:R231,0))</f>
        <v/>
      </c>
      <c r="T227" s="128" t="str">
        <f>IF(P227="","",IF(S227=1,"",P227))</f>
        <v/>
      </c>
      <c r="U227" s="590" t="str">
        <f>IF(P227="","",IF(AVERAGE(P227:P231)&lt;0,0,IF(P228="",P227,IF(P229="",AVERAGE(P227:P228),IF(P230="",AVERAGE(P227:P229),IF(P231="",AVERAGE(T227:T230),TRIMMEAN(P227:P231,0.4)))))))</f>
        <v/>
      </c>
      <c r="V227" s="318"/>
      <c r="W227" s="319"/>
      <c r="X227" s="320"/>
      <c r="Y227" s="549" t="str">
        <f>IF(V227="","",IF(V227=999,999,V227*60+W227+X227/100))</f>
        <v/>
      </c>
      <c r="Z227" s="593" t="str">
        <f>IF(B227="","",IF(Y228="",Y227,AVERAGE(Y227:Y228)))</f>
        <v/>
      </c>
      <c r="AA227" s="596" t="str">
        <f>IF(B227="","",IF(Z227="","",IF(($AC$1-Z227)&gt;75,5,IF(($AC$1-Z227)&gt;60,4,IF(($AC$1-Z227)&gt;45,3,IF(($AC$1-Z227)&gt;30,2,IF(($AC$1-Z227)&gt;15,1,IF(($AC$1-Z227)&lt;=15,0))))))))</f>
        <v/>
      </c>
      <c r="AB227" s="599" t="str">
        <f>IF(AC227="DQ","DQ",IF(U227="","",U227+AA227))</f>
        <v/>
      </c>
      <c r="AC227" s="602"/>
    </row>
    <row r="228" spans="1:29" x14ac:dyDescent="0.25">
      <c r="A228" s="621"/>
      <c r="B228" s="624"/>
      <c r="C228" s="588"/>
      <c r="D228" s="47" t="s">
        <v>4</v>
      </c>
      <c r="E228" s="283" t="str">
        <f>IF(K228&lt;&gt;"",E227,"")</f>
        <v/>
      </c>
      <c r="F228" s="347" t="str">
        <f>IF(L228&lt;&gt;"",F227,"")</f>
        <v/>
      </c>
      <c r="G228" s="347" t="str">
        <f>IF(M228&lt;&gt;"",G227,"")</f>
        <v/>
      </c>
      <c r="H228" s="347" t="str">
        <f>IF(N228&lt;&gt;"",H227,"")</f>
        <v/>
      </c>
      <c r="I228" s="284" t="str">
        <f>IF(O228&lt;&gt;"",I227,"")</f>
        <v/>
      </c>
      <c r="J228" s="428" t="str">
        <f>IF(E228&lt;&gt;"",J227,"")</f>
        <v/>
      </c>
      <c r="K228" s="348"/>
      <c r="L228" s="348"/>
      <c r="M228" s="348"/>
      <c r="N228" s="348"/>
      <c r="O228" s="349"/>
      <c r="P228" s="10" t="str">
        <f>IF(B227="","",IF(SUM(E228:I228)=0,"",(SUM(E228:I228)+SUM(K228:O228)-J228)))</f>
        <v/>
      </c>
      <c r="Q228" s="285"/>
      <c r="R228" s="285" t="str">
        <f>IF(P227="","",ABS(P228-Q227))</f>
        <v/>
      </c>
      <c r="S228" s="285" t="str">
        <f>IF(P227="","",RANK(R228,R227:R231,0))</f>
        <v/>
      </c>
      <c r="T228" s="285" t="str">
        <f>IF(P227="","",IF(S228=1,"",P228))</f>
        <v/>
      </c>
      <c r="U228" s="591"/>
      <c r="V228" s="321"/>
      <c r="W228" s="322"/>
      <c r="X228" s="323"/>
      <c r="Y228" s="350" t="str">
        <f>IF(V228="","",IF(V228=999,999,V228*60+W228+X228/100))</f>
        <v/>
      </c>
      <c r="Z228" s="594"/>
      <c r="AA228" s="597"/>
      <c r="AB228" s="600"/>
      <c r="AC228" s="603"/>
    </row>
    <row r="229" spans="1:29" x14ac:dyDescent="0.25">
      <c r="A229" s="621"/>
      <c r="B229" s="624"/>
      <c r="C229" s="588"/>
      <c r="D229" s="47" t="s">
        <v>8</v>
      </c>
      <c r="E229" s="283" t="str">
        <f>IF(K229&lt;&gt;"",E227,"")</f>
        <v/>
      </c>
      <c r="F229" s="347" t="str">
        <f>IF(L229&lt;&gt;"",F227,"")</f>
        <v/>
      </c>
      <c r="G229" s="347" t="str">
        <f>IF(M229&lt;&gt;"",G227,"")</f>
        <v/>
      </c>
      <c r="H229" s="347" t="str">
        <f>IF(N229&lt;&gt;"",H227,"")</f>
        <v/>
      </c>
      <c r="I229" s="284" t="str">
        <f>IF(O229&lt;&gt;"",I227,"")</f>
        <v/>
      </c>
      <c r="J229" s="428" t="str">
        <f>IF(E229&lt;&gt;"",J227,"")</f>
        <v/>
      </c>
      <c r="K229" s="348"/>
      <c r="L229" s="348"/>
      <c r="M229" s="348"/>
      <c r="N229" s="348"/>
      <c r="O229" s="349"/>
      <c r="P229" s="10" t="str">
        <f>IF(B227="","",IF(SUM(E229:I229)=0,"",(SUM(E229:I229)+SUM(K229:O229)-J229)))</f>
        <v/>
      </c>
      <c r="Q229" s="285"/>
      <c r="R229" s="285" t="str">
        <f>IF(P227="","",ABS(P229-Q227))</f>
        <v/>
      </c>
      <c r="S229" s="285" t="str">
        <f>IF(P227="","",RANK(R229,R227:R231,0))</f>
        <v/>
      </c>
      <c r="T229" s="285" t="str">
        <f>IF(P227="","",IF(S229=1,"",P229))</f>
        <v/>
      </c>
      <c r="U229" s="591"/>
      <c r="V229" s="189"/>
      <c r="W229" s="190"/>
      <c r="X229" s="191"/>
      <c r="Y229" s="192"/>
      <c r="Z229" s="594"/>
      <c r="AA229" s="597"/>
      <c r="AB229" s="600"/>
      <c r="AC229" s="603"/>
    </row>
    <row r="230" spans="1:29" x14ac:dyDescent="0.25">
      <c r="A230" s="621"/>
      <c r="B230" s="624"/>
      <c r="C230" s="588"/>
      <c r="D230" s="47" t="s">
        <v>5</v>
      </c>
      <c r="E230" s="283" t="str">
        <f>IF(K230&lt;&gt;"",E227,"")</f>
        <v/>
      </c>
      <c r="F230" s="347" t="str">
        <f>IF(L230&lt;&gt;"",F227,"")</f>
        <v/>
      </c>
      <c r="G230" s="347" t="str">
        <f>IF(M230&lt;&gt;"",G227,"")</f>
        <v/>
      </c>
      <c r="H230" s="347" t="str">
        <f>IF(N230&lt;&gt;"",H227,"")</f>
        <v/>
      </c>
      <c r="I230" s="284" t="str">
        <f>IF(O230&lt;&gt;"",I227,"")</f>
        <v/>
      </c>
      <c r="J230" s="428" t="str">
        <f>IF(E230&lt;&gt;"",J227,"")</f>
        <v/>
      </c>
      <c r="K230" s="348"/>
      <c r="L230" s="348"/>
      <c r="M230" s="348"/>
      <c r="N230" s="348"/>
      <c r="O230" s="349"/>
      <c r="P230" s="10" t="str">
        <f>IF(B227="","",IF(SUM(E230:I230)=0,"",(SUM(E230:I230)+SUM(K230:O230)-J230)))</f>
        <v/>
      </c>
      <c r="Q230" s="285"/>
      <c r="R230" s="285" t="str">
        <f>IF(P227="","",ABS(P230-Q227))</f>
        <v/>
      </c>
      <c r="S230" s="285" t="str">
        <f>IF(P227="","",RANK(R230,R227:R231,0))</f>
        <v/>
      </c>
      <c r="T230" s="285" t="str">
        <f>IF(P227="","",IF(S230=1,"",P230))</f>
        <v/>
      </c>
      <c r="U230" s="591"/>
      <c r="V230" s="189"/>
      <c r="W230" s="190"/>
      <c r="X230" s="191"/>
      <c r="Y230" s="192"/>
      <c r="Z230" s="594"/>
      <c r="AA230" s="597"/>
      <c r="AB230" s="600"/>
      <c r="AC230" s="603"/>
    </row>
    <row r="231" spans="1:29" ht="15.75" thickBot="1" x14ac:dyDescent="0.3">
      <c r="A231" s="622"/>
      <c r="B231" s="625"/>
      <c r="C231" s="589"/>
      <c r="D231" s="351" t="s">
        <v>6</v>
      </c>
      <c r="E231" s="352" t="str">
        <f>IF(K231&lt;&gt;"",E227,"")</f>
        <v/>
      </c>
      <c r="F231" s="353" t="str">
        <f>IF(L231&lt;&gt;"",F227,"")</f>
        <v/>
      </c>
      <c r="G231" s="353" t="str">
        <f>IF(M231&lt;&gt;"",G227,"")</f>
        <v/>
      </c>
      <c r="H231" s="353" t="str">
        <f>IF(N231&lt;&gt;"",H227,"")</f>
        <v/>
      </c>
      <c r="I231" s="354" t="str">
        <f>IF(O231&lt;&gt;"",I227,"")</f>
        <v/>
      </c>
      <c r="J231" s="466" t="str">
        <f>IF(E231&lt;&gt;"",J227,"")</f>
        <v/>
      </c>
      <c r="K231" s="355"/>
      <c r="L231" s="355"/>
      <c r="M231" s="355"/>
      <c r="N231" s="355"/>
      <c r="O231" s="356"/>
      <c r="P231" s="155" t="str">
        <f>IF(B227="","",IF(SUM(E231:I231)=0,"",(SUM(E231:I231)+SUM(K231:O231)-J231)))</f>
        <v/>
      </c>
      <c r="Q231" s="286"/>
      <c r="R231" s="286"/>
      <c r="S231" s="286"/>
      <c r="T231" s="286"/>
      <c r="U231" s="592"/>
      <c r="V231" s="357"/>
      <c r="W231" s="358"/>
      <c r="X231" s="359"/>
      <c r="Y231" s="360"/>
      <c r="Z231" s="595"/>
      <c r="AA231" s="598"/>
      <c r="AB231" s="601"/>
      <c r="AC231" s="604"/>
    </row>
    <row r="232" spans="1:29" x14ac:dyDescent="0.25">
      <c r="A232" s="626" t="str">
        <f>IF('Names And Totals'!A50="","",'Names And Totals'!A50)</f>
        <v/>
      </c>
      <c r="B232" s="629" t="str">
        <f>IF('Names And Totals'!B50="","",'Names And Totals'!B50)</f>
        <v/>
      </c>
      <c r="C232" s="584" t="str">
        <f>IF(AB232="","",IF(AB232="DQ","DQ",RANK(AB232,$AB$7:$AB$502,0)+SUMPRODUCT(--(AB232=$AB$7:$AB$502),--(Z232&gt;$Z$7:$Z$502))))</f>
        <v/>
      </c>
      <c r="D232" s="43" t="s">
        <v>7</v>
      </c>
      <c r="E232" s="311"/>
      <c r="F232" s="301"/>
      <c r="G232" s="301"/>
      <c r="H232" s="301"/>
      <c r="I232" s="525"/>
      <c r="J232" s="518"/>
      <c r="K232" s="301"/>
      <c r="L232" s="301"/>
      <c r="M232" s="301"/>
      <c r="N232" s="301"/>
      <c r="O232" s="302"/>
      <c r="P232" s="160" t="str">
        <f>IF(B232="","",IF(SUM(E232:I232)=0,"",(SUM(E232:I232)+SUM(K232:O232)-J232)))</f>
        <v/>
      </c>
      <c r="Q232" s="522" t="str">
        <f>IF(P232="","",AVERAGE(P232:P235))</f>
        <v/>
      </c>
      <c r="R232" s="522" t="str">
        <f>IF(P232="","",ABS(P232-Q232))</f>
        <v/>
      </c>
      <c r="S232" s="522" t="str">
        <f>IF(P232="","",RANK(R232,R232:R236,0))</f>
        <v/>
      </c>
      <c r="T232" s="522" t="str">
        <f>IF(P232="","",IF(S232=1,"",P232))</f>
        <v/>
      </c>
      <c r="U232" s="605" t="str">
        <f>IF(P232="","",IF(AVERAGE(P232:P236)&lt;0,0,IF(P233="",P232,IF(P234="",AVERAGE(P232:P233),IF(P235="",AVERAGE(P232:P234),IF(P236="",AVERAGE(T232:T235),TRIMMEAN(P232:P236,0.4)))))))</f>
        <v/>
      </c>
      <c r="V232" s="311"/>
      <c r="W232" s="312"/>
      <c r="X232" s="313"/>
      <c r="Y232" s="177" t="str">
        <f>IF(V232="","",IF(V232=999,999,V232*60+W232+X232/100))</f>
        <v/>
      </c>
      <c r="Z232" s="608" t="str">
        <f>IF(B232="","",IF(Y233="",Y232,AVERAGE(Y232:Y233)))</f>
        <v/>
      </c>
      <c r="AA232" s="611" t="str">
        <f>IF(B232="","",IF(Z232="","",IF(($AC$1-Z232)&gt;75,5,IF(($AC$1-Z232)&gt;60,4,IF(($AC$1-Z232)&gt;45,3,IF(($AC$1-Z232)&gt;30,2,IF(($AC$1-Z232)&gt;15,1,IF(($AC$1-Z232)&lt;=15,0))))))))</f>
        <v/>
      </c>
      <c r="AB232" s="614" t="str">
        <f>IF(AC232="DQ","DQ",IF(U232="","",U232+AA232))</f>
        <v/>
      </c>
      <c r="AC232" s="617"/>
    </row>
    <row r="233" spans="1:29" x14ac:dyDescent="0.25">
      <c r="A233" s="627"/>
      <c r="B233" s="630"/>
      <c r="C233" s="585"/>
      <c r="D233" s="44" t="s">
        <v>4</v>
      </c>
      <c r="E233" s="514" t="str">
        <f>IF(K233&lt;&gt;"",E232,"")</f>
        <v/>
      </c>
      <c r="F233" s="14" t="str">
        <f>IF(L233&lt;&gt;"",F232,"")</f>
        <v/>
      </c>
      <c r="G233" s="14" t="str">
        <f>IF(M233&lt;&gt;"",G232,"")</f>
        <v/>
      </c>
      <c r="H233" s="14" t="str">
        <f>IF(N233&lt;&gt;"",H232,"")</f>
        <v/>
      </c>
      <c r="I233" s="516" t="str">
        <f>IF(O233&lt;&gt;"",I232,"")</f>
        <v/>
      </c>
      <c r="J233" s="520" t="str">
        <f>IF(E233&lt;&gt;"",J232,"")</f>
        <v/>
      </c>
      <c r="K233" s="303"/>
      <c r="L233" s="303"/>
      <c r="M233" s="303"/>
      <c r="N233" s="303"/>
      <c r="O233" s="304"/>
      <c r="P233" s="14" t="str">
        <f>IF(B232="","",IF(SUM(E233:I233)=0,"",(SUM(E233:I233)+SUM(K233:O233)-J233)))</f>
        <v/>
      </c>
      <c r="Q233" s="523"/>
      <c r="R233" s="523" t="str">
        <f>IF(P232="","",ABS(P233-Q232))</f>
        <v/>
      </c>
      <c r="S233" s="523" t="str">
        <f>IF(P232="","",RANK(R233,R232:R236,0))</f>
        <v/>
      </c>
      <c r="T233" s="523" t="str">
        <f>IF(P232="","",IF(S233=1,"",P233))</f>
        <v/>
      </c>
      <c r="U233" s="606"/>
      <c r="V233" s="292"/>
      <c r="W233" s="293"/>
      <c r="X233" s="314"/>
      <c r="Y233" s="178" t="str">
        <f>IF(V233="","",IF(V233=999,999,V233*60+W233+X233/100))</f>
        <v/>
      </c>
      <c r="Z233" s="609"/>
      <c r="AA233" s="612"/>
      <c r="AB233" s="615"/>
      <c r="AC233" s="618"/>
    </row>
    <row r="234" spans="1:29" x14ac:dyDescent="0.25">
      <c r="A234" s="627"/>
      <c r="B234" s="630"/>
      <c r="C234" s="585"/>
      <c r="D234" s="44" t="s">
        <v>8</v>
      </c>
      <c r="E234" s="514" t="str">
        <f>IF(K234&lt;&gt;"",E232,"")</f>
        <v/>
      </c>
      <c r="F234" s="14" t="str">
        <f>IF(L234&lt;&gt;"",F232,"")</f>
        <v/>
      </c>
      <c r="G234" s="14" t="str">
        <f>IF(M234&lt;&gt;"",G232,"")</f>
        <v/>
      </c>
      <c r="H234" s="14" t="str">
        <f>IF(N234&lt;&gt;"",H232,"")</f>
        <v/>
      </c>
      <c r="I234" s="516" t="str">
        <f>IF(O234&lt;&gt;"",I232,"")</f>
        <v/>
      </c>
      <c r="J234" s="520" t="str">
        <f>IF(E234&lt;&gt;"",J232,"")</f>
        <v/>
      </c>
      <c r="K234" s="303"/>
      <c r="L234" s="303"/>
      <c r="M234" s="303"/>
      <c r="N234" s="303"/>
      <c r="O234" s="304"/>
      <c r="P234" s="14" t="str">
        <f>IF(B232="","",IF(SUM(E234:I234)=0,"",(SUM(E234:I234)+SUM(K234:O234)-J234)))</f>
        <v/>
      </c>
      <c r="Q234" s="523"/>
      <c r="R234" s="523" t="str">
        <f>IF(P232="","",ABS(P234-Q232))</f>
        <v/>
      </c>
      <c r="S234" s="523" t="str">
        <f>IF(P232="","",RANK(R234,R232:R236,0))</f>
        <v/>
      </c>
      <c r="T234" s="523" t="str">
        <f>IF(P232="","",IF(S234=1,"",P234))</f>
        <v/>
      </c>
      <c r="U234" s="606"/>
      <c r="V234" s="179"/>
      <c r="W234" s="180"/>
      <c r="X234" s="181"/>
      <c r="Y234" s="182"/>
      <c r="Z234" s="609"/>
      <c r="AA234" s="612"/>
      <c r="AB234" s="615"/>
      <c r="AC234" s="618"/>
    </row>
    <row r="235" spans="1:29" x14ac:dyDescent="0.25">
      <c r="A235" s="627"/>
      <c r="B235" s="630"/>
      <c r="C235" s="585"/>
      <c r="D235" s="44" t="s">
        <v>5</v>
      </c>
      <c r="E235" s="514" t="str">
        <f>IF(K235&lt;&gt;"",E232,"")</f>
        <v/>
      </c>
      <c r="F235" s="14" t="str">
        <f>IF(L235&lt;&gt;"",F232,"")</f>
        <v/>
      </c>
      <c r="G235" s="14" t="str">
        <f>IF(M235&lt;&gt;"",G232,"")</f>
        <v/>
      </c>
      <c r="H235" s="14" t="str">
        <f>IF(N235&lt;&gt;"",H232,"")</f>
        <v/>
      </c>
      <c r="I235" s="516" t="str">
        <f>IF(O235&lt;&gt;"",I232,"")</f>
        <v/>
      </c>
      <c r="J235" s="520" t="str">
        <f>IF(E235&lt;&gt;"",J232,"")</f>
        <v/>
      </c>
      <c r="K235" s="303"/>
      <c r="L235" s="303"/>
      <c r="M235" s="303"/>
      <c r="N235" s="303"/>
      <c r="O235" s="304"/>
      <c r="P235" s="14" t="str">
        <f>IF(B232="","",IF(SUM(E235:I235)=0,"",(SUM(E235:I235)+SUM(K235:O235)-J235)))</f>
        <v/>
      </c>
      <c r="Q235" s="523"/>
      <c r="R235" s="523" t="str">
        <f>IF(P232="","",ABS(P235-Q232))</f>
        <v/>
      </c>
      <c r="S235" s="523" t="str">
        <f>IF(P232="","",RANK(R235,R232:R236,0))</f>
        <v/>
      </c>
      <c r="T235" s="523" t="str">
        <f>IF(P232="","",IF(S235=1,"",P235))</f>
        <v/>
      </c>
      <c r="U235" s="606"/>
      <c r="V235" s="179"/>
      <c r="W235" s="180"/>
      <c r="X235" s="181"/>
      <c r="Y235" s="182"/>
      <c r="Z235" s="609"/>
      <c r="AA235" s="612"/>
      <c r="AB235" s="615"/>
      <c r="AC235" s="618"/>
    </row>
    <row r="236" spans="1:29" ht="15.75" thickBot="1" x14ac:dyDescent="0.3">
      <c r="A236" s="628"/>
      <c r="B236" s="631"/>
      <c r="C236" s="586"/>
      <c r="D236" s="45" t="s">
        <v>6</v>
      </c>
      <c r="E236" s="515" t="str">
        <f>IF(K236&lt;&gt;"",E232,"")</f>
        <v/>
      </c>
      <c r="F236" s="162" t="str">
        <f>IF(L236&lt;&gt;"",F232,"")</f>
        <v/>
      </c>
      <c r="G236" s="162" t="str">
        <f>IF(M236&lt;&gt;"",G232,"")</f>
        <v/>
      </c>
      <c r="H236" s="162" t="str">
        <f>IF(N236&lt;&gt;"",H232,"")</f>
        <v/>
      </c>
      <c r="I236" s="517" t="str">
        <f>IF(O236&lt;&gt;"",I232,"")</f>
        <v/>
      </c>
      <c r="J236" s="521" t="str">
        <f>IF(E236&lt;&gt;"",J232,"")</f>
        <v/>
      </c>
      <c r="K236" s="305"/>
      <c r="L236" s="305"/>
      <c r="M236" s="305"/>
      <c r="N236" s="305"/>
      <c r="O236" s="306"/>
      <c r="P236" s="162" t="str">
        <f>IF(B232="","",IF(SUM(E236:I236)=0,"",(SUM(E236:I236)+SUM(K236:O236)-J236)))</f>
        <v/>
      </c>
      <c r="Q236" s="524"/>
      <c r="R236" s="524"/>
      <c r="S236" s="524"/>
      <c r="T236" s="524"/>
      <c r="U236" s="607"/>
      <c r="V236" s="183"/>
      <c r="W236" s="184"/>
      <c r="X236" s="185"/>
      <c r="Y236" s="186"/>
      <c r="Z236" s="610"/>
      <c r="AA236" s="613"/>
      <c r="AB236" s="616"/>
      <c r="AC236" s="619"/>
    </row>
    <row r="237" spans="1:29" x14ac:dyDescent="0.25">
      <c r="A237" s="620" t="str">
        <f>IF('Names And Totals'!A51="","",'Names And Totals'!A51)</f>
        <v/>
      </c>
      <c r="B237" s="623" t="str">
        <f>IF('Names And Totals'!B51="","",'Names And Totals'!B51)</f>
        <v/>
      </c>
      <c r="C237" s="587" t="str">
        <f>IF(AB237="","",IF(AB237="DQ","DQ",RANK(AB237,$AB$7:$AB$502,0)+SUMPRODUCT(--(AB237=$AB$7:$AB$502),--(Z237&gt;$Z$7:$Z$502))))</f>
        <v/>
      </c>
      <c r="D237" s="88" t="s">
        <v>7</v>
      </c>
      <c r="E237" s="318"/>
      <c r="F237" s="546"/>
      <c r="G237" s="546"/>
      <c r="H237" s="546"/>
      <c r="I237" s="326"/>
      <c r="J237" s="547"/>
      <c r="K237" s="546"/>
      <c r="L237" s="546"/>
      <c r="M237" s="546"/>
      <c r="N237" s="546"/>
      <c r="O237" s="548"/>
      <c r="P237" s="163" t="str">
        <f>IF(B237="","",IF(SUM(E237:I237)=0,"",(SUM(E237:I237)+SUM(K237:O237)-J237)))</f>
        <v/>
      </c>
      <c r="Q237" s="128" t="str">
        <f>IF(P237="","",AVERAGE(P237:P240))</f>
        <v/>
      </c>
      <c r="R237" s="128" t="str">
        <f>IF(P237="","",ABS(P237-Q237))</f>
        <v/>
      </c>
      <c r="S237" s="128" t="str">
        <f>IF(P237="","",RANK(R237,R237:R241,0))</f>
        <v/>
      </c>
      <c r="T237" s="128" t="str">
        <f>IF(P237="","",IF(S237=1,"",P237))</f>
        <v/>
      </c>
      <c r="U237" s="590" t="str">
        <f>IF(P237="","",IF(AVERAGE(P237:P241)&lt;0,0,IF(P238="",P237,IF(P239="",AVERAGE(P237:P238),IF(P240="",AVERAGE(P237:P239),IF(P241="",AVERAGE(T237:T240),TRIMMEAN(P237:P241,0.4)))))))</f>
        <v/>
      </c>
      <c r="V237" s="318"/>
      <c r="W237" s="319"/>
      <c r="X237" s="320"/>
      <c r="Y237" s="549" t="str">
        <f>IF(V237="","",IF(V237=999,999,V237*60+W237+X237/100))</f>
        <v/>
      </c>
      <c r="Z237" s="593" t="str">
        <f>IF(B237="","",IF(Y238="",Y237,AVERAGE(Y237:Y238)))</f>
        <v/>
      </c>
      <c r="AA237" s="596" t="str">
        <f>IF(B237="","",IF(Z237="","",IF(($AC$1-Z237)&gt;75,5,IF(($AC$1-Z237)&gt;60,4,IF(($AC$1-Z237)&gt;45,3,IF(($AC$1-Z237)&gt;30,2,IF(($AC$1-Z237)&gt;15,1,IF(($AC$1-Z237)&lt;=15,0))))))))</f>
        <v/>
      </c>
      <c r="AB237" s="599" t="str">
        <f>IF(AC237="DQ","DQ",IF(U237="","",U237+AA237))</f>
        <v/>
      </c>
      <c r="AC237" s="602"/>
    </row>
    <row r="238" spans="1:29" x14ac:dyDescent="0.25">
      <c r="A238" s="621"/>
      <c r="B238" s="624"/>
      <c r="C238" s="588"/>
      <c r="D238" s="47" t="s">
        <v>4</v>
      </c>
      <c r="E238" s="283" t="str">
        <f>IF(K238&lt;&gt;"",E237,"")</f>
        <v/>
      </c>
      <c r="F238" s="347" t="str">
        <f>IF(L238&lt;&gt;"",F237,"")</f>
        <v/>
      </c>
      <c r="G238" s="347" t="str">
        <f>IF(M238&lt;&gt;"",G237,"")</f>
        <v/>
      </c>
      <c r="H238" s="347" t="str">
        <f>IF(N238&lt;&gt;"",H237,"")</f>
        <v/>
      </c>
      <c r="I238" s="284" t="str">
        <f>IF(O238&lt;&gt;"",I237,"")</f>
        <v/>
      </c>
      <c r="J238" s="428" t="str">
        <f>IF(E238&lt;&gt;"",J237,"")</f>
        <v/>
      </c>
      <c r="K238" s="348"/>
      <c r="L238" s="348"/>
      <c r="M238" s="348"/>
      <c r="N238" s="348"/>
      <c r="O238" s="349"/>
      <c r="P238" s="10" t="str">
        <f>IF(B237="","",IF(SUM(E238:I238)=0,"",(SUM(E238:I238)+SUM(K238:O238)-J238)))</f>
        <v/>
      </c>
      <c r="Q238" s="285"/>
      <c r="R238" s="285" t="str">
        <f>IF(P237="","",ABS(P238-Q237))</f>
        <v/>
      </c>
      <c r="S238" s="285" t="str">
        <f>IF(P237="","",RANK(R238,R237:R241,0))</f>
        <v/>
      </c>
      <c r="T238" s="285" t="str">
        <f>IF(P237="","",IF(S238=1,"",P238))</f>
        <v/>
      </c>
      <c r="U238" s="591"/>
      <c r="V238" s="321"/>
      <c r="W238" s="322"/>
      <c r="X238" s="323"/>
      <c r="Y238" s="350" t="str">
        <f>IF(V238="","",IF(V238=999,999,V238*60+W238+X238/100))</f>
        <v/>
      </c>
      <c r="Z238" s="594"/>
      <c r="AA238" s="597"/>
      <c r="AB238" s="600"/>
      <c r="AC238" s="603"/>
    </row>
    <row r="239" spans="1:29" x14ac:dyDescent="0.25">
      <c r="A239" s="621"/>
      <c r="B239" s="624"/>
      <c r="C239" s="588"/>
      <c r="D239" s="47" t="s">
        <v>8</v>
      </c>
      <c r="E239" s="283" t="str">
        <f>IF(K239&lt;&gt;"",E237,"")</f>
        <v/>
      </c>
      <c r="F239" s="347" t="str">
        <f>IF(L239&lt;&gt;"",F237,"")</f>
        <v/>
      </c>
      <c r="G239" s="347" t="str">
        <f>IF(M239&lt;&gt;"",G237,"")</f>
        <v/>
      </c>
      <c r="H239" s="347" t="str">
        <f>IF(N239&lt;&gt;"",H237,"")</f>
        <v/>
      </c>
      <c r="I239" s="284" t="str">
        <f>IF(O239&lt;&gt;"",I237,"")</f>
        <v/>
      </c>
      <c r="J239" s="428" t="str">
        <f>IF(E239&lt;&gt;"",J237,"")</f>
        <v/>
      </c>
      <c r="K239" s="348"/>
      <c r="L239" s="348"/>
      <c r="M239" s="348"/>
      <c r="N239" s="348"/>
      <c r="O239" s="349"/>
      <c r="P239" s="10" t="str">
        <f>IF(B237="","",IF(SUM(E239:I239)=0,"",(SUM(E239:I239)+SUM(K239:O239)-J239)))</f>
        <v/>
      </c>
      <c r="Q239" s="285"/>
      <c r="R239" s="285" t="str">
        <f>IF(P237="","",ABS(P239-Q237))</f>
        <v/>
      </c>
      <c r="S239" s="285" t="str">
        <f>IF(P237="","",RANK(R239,R237:R241,0))</f>
        <v/>
      </c>
      <c r="T239" s="285" t="str">
        <f>IF(P237="","",IF(S239=1,"",P239))</f>
        <v/>
      </c>
      <c r="U239" s="591"/>
      <c r="V239" s="189"/>
      <c r="W239" s="190"/>
      <c r="X239" s="191"/>
      <c r="Y239" s="192"/>
      <c r="Z239" s="594"/>
      <c r="AA239" s="597"/>
      <c r="AB239" s="600"/>
      <c r="AC239" s="603"/>
    </row>
    <row r="240" spans="1:29" x14ac:dyDescent="0.25">
      <c r="A240" s="621"/>
      <c r="B240" s="624"/>
      <c r="C240" s="588"/>
      <c r="D240" s="47" t="s">
        <v>5</v>
      </c>
      <c r="E240" s="283" t="str">
        <f>IF(K240&lt;&gt;"",E237,"")</f>
        <v/>
      </c>
      <c r="F240" s="347" t="str">
        <f>IF(L240&lt;&gt;"",F237,"")</f>
        <v/>
      </c>
      <c r="G240" s="347" t="str">
        <f>IF(M240&lt;&gt;"",G237,"")</f>
        <v/>
      </c>
      <c r="H240" s="347" t="str">
        <f>IF(N240&lt;&gt;"",H237,"")</f>
        <v/>
      </c>
      <c r="I240" s="284" t="str">
        <f>IF(O240&lt;&gt;"",I237,"")</f>
        <v/>
      </c>
      <c r="J240" s="428" t="str">
        <f>IF(E240&lt;&gt;"",J237,"")</f>
        <v/>
      </c>
      <c r="K240" s="348"/>
      <c r="L240" s="348"/>
      <c r="M240" s="348"/>
      <c r="N240" s="348"/>
      <c r="O240" s="349"/>
      <c r="P240" s="10" t="str">
        <f>IF(B237="","",IF(SUM(E240:I240)=0,"",(SUM(E240:I240)+SUM(K240:O240)-J240)))</f>
        <v/>
      </c>
      <c r="Q240" s="285"/>
      <c r="R240" s="285" t="str">
        <f>IF(P237="","",ABS(P240-Q237))</f>
        <v/>
      </c>
      <c r="S240" s="285" t="str">
        <f>IF(P237="","",RANK(R240,R237:R241,0))</f>
        <v/>
      </c>
      <c r="T240" s="285" t="str">
        <f>IF(P237="","",IF(S240=1,"",P240))</f>
        <v/>
      </c>
      <c r="U240" s="591"/>
      <c r="V240" s="189"/>
      <c r="W240" s="190"/>
      <c r="X240" s="191"/>
      <c r="Y240" s="192"/>
      <c r="Z240" s="594"/>
      <c r="AA240" s="597"/>
      <c r="AB240" s="600"/>
      <c r="AC240" s="603"/>
    </row>
    <row r="241" spans="1:29" ht="15.75" thickBot="1" x14ac:dyDescent="0.3">
      <c r="A241" s="622"/>
      <c r="B241" s="625"/>
      <c r="C241" s="589"/>
      <c r="D241" s="351" t="s">
        <v>6</v>
      </c>
      <c r="E241" s="352" t="str">
        <f>IF(K241&lt;&gt;"",E237,"")</f>
        <v/>
      </c>
      <c r="F241" s="353" t="str">
        <f>IF(L241&lt;&gt;"",F237,"")</f>
        <v/>
      </c>
      <c r="G241" s="353" t="str">
        <f>IF(M241&lt;&gt;"",G237,"")</f>
        <v/>
      </c>
      <c r="H241" s="353" t="str">
        <f>IF(N241&lt;&gt;"",H237,"")</f>
        <v/>
      </c>
      <c r="I241" s="354" t="str">
        <f>IF(O241&lt;&gt;"",I237,"")</f>
        <v/>
      </c>
      <c r="J241" s="466" t="str">
        <f>IF(E241&lt;&gt;"",J237,"")</f>
        <v/>
      </c>
      <c r="K241" s="355"/>
      <c r="L241" s="355"/>
      <c r="M241" s="355"/>
      <c r="N241" s="355"/>
      <c r="O241" s="356"/>
      <c r="P241" s="155" t="str">
        <f>IF(B237="","",IF(SUM(E241:I241)=0,"",(SUM(E241:I241)+SUM(K241:O241)-J241)))</f>
        <v/>
      </c>
      <c r="Q241" s="286"/>
      <c r="R241" s="286"/>
      <c r="S241" s="286"/>
      <c r="T241" s="286"/>
      <c r="U241" s="592"/>
      <c r="V241" s="357"/>
      <c r="W241" s="358"/>
      <c r="X241" s="359"/>
      <c r="Y241" s="360"/>
      <c r="Z241" s="595"/>
      <c r="AA241" s="598"/>
      <c r="AB241" s="601"/>
      <c r="AC241" s="604"/>
    </row>
    <row r="242" spans="1:29" x14ac:dyDescent="0.25">
      <c r="A242" s="626" t="str">
        <f>IF('Names And Totals'!A52="","",'Names And Totals'!A52)</f>
        <v/>
      </c>
      <c r="B242" s="629" t="str">
        <f>IF('Names And Totals'!B52="","",'Names And Totals'!B52)</f>
        <v/>
      </c>
      <c r="C242" s="584" t="str">
        <f>IF(AB242="","",IF(AB242="DQ","DQ",RANK(AB242,$AB$7:$AB$502,0)+SUMPRODUCT(--(AB242=$AB$7:$AB$502),--(Z242&gt;$Z$7:$Z$502))))</f>
        <v/>
      </c>
      <c r="D242" s="43" t="s">
        <v>7</v>
      </c>
      <c r="E242" s="311"/>
      <c r="F242" s="301"/>
      <c r="G242" s="301"/>
      <c r="H242" s="301"/>
      <c r="I242" s="525"/>
      <c r="J242" s="518"/>
      <c r="K242" s="301"/>
      <c r="L242" s="301"/>
      <c r="M242" s="301"/>
      <c r="N242" s="301"/>
      <c r="O242" s="302"/>
      <c r="P242" s="160" t="str">
        <f>IF(B242="","",IF(SUM(E242:I242)=0,"",(SUM(E242:I242)+SUM(K242:O242)-J242)))</f>
        <v/>
      </c>
      <c r="Q242" s="522" t="str">
        <f>IF(P242="","",AVERAGE(P242:P245))</f>
        <v/>
      </c>
      <c r="R242" s="522" t="str">
        <f>IF(P242="","",ABS(P242-Q242))</f>
        <v/>
      </c>
      <c r="S242" s="522" t="str">
        <f>IF(P242="","",RANK(R242,R242:R246,0))</f>
        <v/>
      </c>
      <c r="T242" s="522" t="str">
        <f>IF(P242="","",IF(S242=1,"",P242))</f>
        <v/>
      </c>
      <c r="U242" s="605" t="str">
        <f>IF(P242="","",IF(AVERAGE(P242:P246)&lt;0,0,IF(P243="",P242,IF(P244="",AVERAGE(P242:P243),IF(P245="",AVERAGE(P242:P244),IF(P246="",AVERAGE(T242:T245),TRIMMEAN(P242:P246,0.4)))))))</f>
        <v/>
      </c>
      <c r="V242" s="311"/>
      <c r="W242" s="312"/>
      <c r="X242" s="313"/>
      <c r="Y242" s="177" t="str">
        <f>IF(V242="","",IF(V242=999,999,V242*60+W242+X242/100))</f>
        <v/>
      </c>
      <c r="Z242" s="608" t="str">
        <f>IF(B242="","",IF(Y243="",Y242,AVERAGE(Y242:Y243)))</f>
        <v/>
      </c>
      <c r="AA242" s="611" t="str">
        <f>IF(B242="","",IF(Z242="","",IF(($AC$1-Z242)&gt;75,5,IF(($AC$1-Z242)&gt;60,4,IF(($AC$1-Z242)&gt;45,3,IF(($AC$1-Z242)&gt;30,2,IF(($AC$1-Z242)&gt;15,1,IF(($AC$1-Z242)&lt;=15,0))))))))</f>
        <v/>
      </c>
      <c r="AB242" s="614" t="str">
        <f>IF(AC242="DQ","DQ",IF(U242="","",U242+AA242))</f>
        <v/>
      </c>
      <c r="AC242" s="617"/>
    </row>
    <row r="243" spans="1:29" x14ac:dyDescent="0.25">
      <c r="A243" s="627"/>
      <c r="B243" s="630"/>
      <c r="C243" s="585"/>
      <c r="D243" s="44" t="s">
        <v>4</v>
      </c>
      <c r="E243" s="514" t="str">
        <f>IF(K243&lt;&gt;"",E242,"")</f>
        <v/>
      </c>
      <c r="F243" s="14" t="str">
        <f>IF(L243&lt;&gt;"",F242,"")</f>
        <v/>
      </c>
      <c r="G243" s="14" t="str">
        <f>IF(M243&lt;&gt;"",G242,"")</f>
        <v/>
      </c>
      <c r="H243" s="14" t="str">
        <f>IF(N243&lt;&gt;"",H242,"")</f>
        <v/>
      </c>
      <c r="I243" s="516" t="str">
        <f>IF(O243&lt;&gt;"",I242,"")</f>
        <v/>
      </c>
      <c r="J243" s="520" t="str">
        <f>IF(E243&lt;&gt;"",J242,"")</f>
        <v/>
      </c>
      <c r="K243" s="303"/>
      <c r="L243" s="303"/>
      <c r="M243" s="303"/>
      <c r="N243" s="303"/>
      <c r="O243" s="304"/>
      <c r="P243" s="14" t="str">
        <f>IF(B242="","",IF(SUM(E243:I243)=0,"",(SUM(E243:I243)+SUM(K243:O243)-J243)))</f>
        <v/>
      </c>
      <c r="Q243" s="523"/>
      <c r="R243" s="523" t="str">
        <f>IF(P242="","",ABS(P243-Q242))</f>
        <v/>
      </c>
      <c r="S243" s="523" t="str">
        <f>IF(P242="","",RANK(R243,R242:R246,0))</f>
        <v/>
      </c>
      <c r="T243" s="523" t="str">
        <f>IF(P242="","",IF(S243=1,"",P243))</f>
        <v/>
      </c>
      <c r="U243" s="606"/>
      <c r="V243" s="292"/>
      <c r="W243" s="293"/>
      <c r="X243" s="314"/>
      <c r="Y243" s="178" t="str">
        <f>IF(V243="","",IF(V243=999,999,V243*60+W243+X243/100))</f>
        <v/>
      </c>
      <c r="Z243" s="609"/>
      <c r="AA243" s="612"/>
      <c r="AB243" s="615"/>
      <c r="AC243" s="618"/>
    </row>
    <row r="244" spans="1:29" x14ac:dyDescent="0.25">
      <c r="A244" s="627"/>
      <c r="B244" s="630"/>
      <c r="C244" s="585"/>
      <c r="D244" s="44" t="s">
        <v>8</v>
      </c>
      <c r="E244" s="514" t="str">
        <f>IF(K244&lt;&gt;"",E242,"")</f>
        <v/>
      </c>
      <c r="F244" s="14" t="str">
        <f>IF(L244&lt;&gt;"",F242,"")</f>
        <v/>
      </c>
      <c r="G244" s="14" t="str">
        <f>IF(M244&lt;&gt;"",G242,"")</f>
        <v/>
      </c>
      <c r="H244" s="14" t="str">
        <f>IF(N244&lt;&gt;"",H242,"")</f>
        <v/>
      </c>
      <c r="I244" s="516" t="str">
        <f>IF(O244&lt;&gt;"",I242,"")</f>
        <v/>
      </c>
      <c r="J244" s="520" t="str">
        <f>IF(E244&lt;&gt;"",J242,"")</f>
        <v/>
      </c>
      <c r="K244" s="303"/>
      <c r="L244" s="303"/>
      <c r="M244" s="303"/>
      <c r="N244" s="303"/>
      <c r="O244" s="304"/>
      <c r="P244" s="14" t="str">
        <f>IF(B242="","",IF(SUM(E244:I244)=0,"",(SUM(E244:I244)+SUM(K244:O244)-J244)))</f>
        <v/>
      </c>
      <c r="Q244" s="523"/>
      <c r="R244" s="523" t="str">
        <f>IF(P242="","",ABS(P244-Q242))</f>
        <v/>
      </c>
      <c r="S244" s="523" t="str">
        <f>IF(P242="","",RANK(R244,R242:R246,0))</f>
        <v/>
      </c>
      <c r="T244" s="523" t="str">
        <f>IF(P242="","",IF(S244=1,"",P244))</f>
        <v/>
      </c>
      <c r="U244" s="606"/>
      <c r="V244" s="179"/>
      <c r="W244" s="180"/>
      <c r="X244" s="181"/>
      <c r="Y244" s="182"/>
      <c r="Z244" s="609"/>
      <c r="AA244" s="612"/>
      <c r="AB244" s="615"/>
      <c r="AC244" s="618"/>
    </row>
    <row r="245" spans="1:29" x14ac:dyDescent="0.25">
      <c r="A245" s="627"/>
      <c r="B245" s="630"/>
      <c r="C245" s="585"/>
      <c r="D245" s="44" t="s">
        <v>5</v>
      </c>
      <c r="E245" s="514" t="str">
        <f>IF(K245&lt;&gt;"",E242,"")</f>
        <v/>
      </c>
      <c r="F245" s="14" t="str">
        <f>IF(L245&lt;&gt;"",F242,"")</f>
        <v/>
      </c>
      <c r="G245" s="14" t="str">
        <f>IF(M245&lt;&gt;"",G242,"")</f>
        <v/>
      </c>
      <c r="H245" s="14" t="str">
        <f>IF(N245&lt;&gt;"",H242,"")</f>
        <v/>
      </c>
      <c r="I245" s="516" t="str">
        <f>IF(O245&lt;&gt;"",I242,"")</f>
        <v/>
      </c>
      <c r="J245" s="520" t="str">
        <f>IF(E245&lt;&gt;"",J242,"")</f>
        <v/>
      </c>
      <c r="K245" s="303"/>
      <c r="L245" s="303"/>
      <c r="M245" s="303"/>
      <c r="N245" s="303"/>
      <c r="O245" s="304"/>
      <c r="P245" s="14" t="str">
        <f>IF(B242="","",IF(SUM(E245:I245)=0,"",(SUM(E245:I245)+SUM(K245:O245)-J245)))</f>
        <v/>
      </c>
      <c r="Q245" s="523"/>
      <c r="R245" s="523" t="str">
        <f>IF(P242="","",ABS(P245-Q242))</f>
        <v/>
      </c>
      <c r="S245" s="523" t="str">
        <f>IF(P242="","",RANK(R245,R242:R246,0))</f>
        <v/>
      </c>
      <c r="T245" s="523" t="str">
        <f>IF(P242="","",IF(S245=1,"",P245))</f>
        <v/>
      </c>
      <c r="U245" s="606"/>
      <c r="V245" s="179"/>
      <c r="W245" s="180"/>
      <c r="X245" s="181"/>
      <c r="Y245" s="182"/>
      <c r="Z245" s="609"/>
      <c r="AA245" s="612"/>
      <c r="AB245" s="615"/>
      <c r="AC245" s="618"/>
    </row>
    <row r="246" spans="1:29" ht="15.75" thickBot="1" x14ac:dyDescent="0.3">
      <c r="A246" s="628"/>
      <c r="B246" s="631"/>
      <c r="C246" s="586"/>
      <c r="D246" s="45" t="s">
        <v>6</v>
      </c>
      <c r="E246" s="515" t="str">
        <f>IF(K246&lt;&gt;"",E242,"")</f>
        <v/>
      </c>
      <c r="F246" s="162" t="str">
        <f>IF(L246&lt;&gt;"",F242,"")</f>
        <v/>
      </c>
      <c r="G246" s="162" t="str">
        <f>IF(M246&lt;&gt;"",G242,"")</f>
        <v/>
      </c>
      <c r="H246" s="162" t="str">
        <f>IF(N246&lt;&gt;"",H242,"")</f>
        <v/>
      </c>
      <c r="I246" s="517" t="str">
        <f>IF(O246&lt;&gt;"",I242,"")</f>
        <v/>
      </c>
      <c r="J246" s="521" t="str">
        <f>IF(E246&lt;&gt;"",J242,"")</f>
        <v/>
      </c>
      <c r="K246" s="305"/>
      <c r="L246" s="305"/>
      <c r="M246" s="305"/>
      <c r="N246" s="305"/>
      <c r="O246" s="306"/>
      <c r="P246" s="162" t="str">
        <f>IF(B242="","",IF(SUM(E246:I246)=0,"",(SUM(E246:I246)+SUM(K246:O246)-J246)))</f>
        <v/>
      </c>
      <c r="Q246" s="524"/>
      <c r="R246" s="524"/>
      <c r="S246" s="524"/>
      <c r="T246" s="524"/>
      <c r="U246" s="607"/>
      <c r="V246" s="183"/>
      <c r="W246" s="184"/>
      <c r="X246" s="185"/>
      <c r="Y246" s="186"/>
      <c r="Z246" s="610"/>
      <c r="AA246" s="613"/>
      <c r="AB246" s="616"/>
      <c r="AC246" s="619"/>
    </row>
    <row r="247" spans="1:29" x14ac:dyDescent="0.25">
      <c r="A247" s="620" t="str">
        <f>IF('Names And Totals'!A53="","",'Names And Totals'!A53)</f>
        <v/>
      </c>
      <c r="B247" s="623" t="str">
        <f>IF('Names And Totals'!B53="","",'Names And Totals'!B53)</f>
        <v/>
      </c>
      <c r="C247" s="587" t="str">
        <f>IF(AB247="","",IF(AB247="DQ","DQ",RANK(AB247,$AB$7:$AB$502,0)+SUMPRODUCT(--(AB247=$AB$7:$AB$502),--(Z247&gt;$Z$7:$Z$502))))</f>
        <v/>
      </c>
      <c r="D247" s="88" t="s">
        <v>7</v>
      </c>
      <c r="E247" s="318"/>
      <c r="F247" s="546"/>
      <c r="G247" s="546"/>
      <c r="H247" s="546"/>
      <c r="I247" s="326"/>
      <c r="J247" s="547"/>
      <c r="K247" s="546"/>
      <c r="L247" s="546"/>
      <c r="M247" s="546"/>
      <c r="N247" s="546"/>
      <c r="O247" s="548"/>
      <c r="P247" s="163" t="str">
        <f>IF(B247="","",IF(SUM(E247:I247)=0,"",(SUM(E247:I247)+SUM(K247:O247)-J247)))</f>
        <v/>
      </c>
      <c r="Q247" s="128" t="str">
        <f>IF(P247="","",AVERAGE(P247:P250))</f>
        <v/>
      </c>
      <c r="R247" s="128" t="str">
        <f>IF(P247="","",ABS(P247-Q247))</f>
        <v/>
      </c>
      <c r="S247" s="128" t="str">
        <f>IF(P247="","",RANK(R247,R247:R251,0))</f>
        <v/>
      </c>
      <c r="T247" s="128" t="str">
        <f>IF(P247="","",IF(S247=1,"",P247))</f>
        <v/>
      </c>
      <c r="U247" s="590" t="str">
        <f>IF(P247="","",IF(AVERAGE(P247:P251)&lt;0,0,IF(P248="",P247,IF(P249="",AVERAGE(P247:P248),IF(P250="",AVERAGE(P247:P249),IF(P251="",AVERAGE(T247:T250),TRIMMEAN(P247:P251,0.4)))))))</f>
        <v/>
      </c>
      <c r="V247" s="318"/>
      <c r="W247" s="319"/>
      <c r="X247" s="320"/>
      <c r="Y247" s="549" t="str">
        <f>IF(V247="","",IF(V247=999,999,V247*60+W247+X247/100))</f>
        <v/>
      </c>
      <c r="Z247" s="593" t="str">
        <f>IF(B247="","",IF(Y248="",Y247,AVERAGE(Y247:Y248)))</f>
        <v/>
      </c>
      <c r="AA247" s="596" t="str">
        <f>IF(B247="","",IF(Z247="","",IF(($AC$1-Z247)&gt;75,5,IF(($AC$1-Z247)&gt;60,4,IF(($AC$1-Z247)&gt;45,3,IF(($AC$1-Z247)&gt;30,2,IF(($AC$1-Z247)&gt;15,1,IF(($AC$1-Z247)&lt;=15,0))))))))</f>
        <v/>
      </c>
      <c r="AB247" s="599" t="str">
        <f>IF(AC247="DQ","DQ",IF(U247="","",U247+AA247))</f>
        <v/>
      </c>
      <c r="AC247" s="602"/>
    </row>
    <row r="248" spans="1:29" x14ac:dyDescent="0.25">
      <c r="A248" s="621"/>
      <c r="B248" s="624"/>
      <c r="C248" s="588"/>
      <c r="D248" s="47" t="s">
        <v>4</v>
      </c>
      <c r="E248" s="283" t="str">
        <f>IF(K248&lt;&gt;"",E247,"")</f>
        <v/>
      </c>
      <c r="F248" s="347" t="str">
        <f>IF(L248&lt;&gt;"",F247,"")</f>
        <v/>
      </c>
      <c r="G248" s="347" t="str">
        <f>IF(M248&lt;&gt;"",G247,"")</f>
        <v/>
      </c>
      <c r="H248" s="347" t="str">
        <f>IF(N248&lt;&gt;"",H247,"")</f>
        <v/>
      </c>
      <c r="I248" s="284" t="str">
        <f>IF(O248&lt;&gt;"",I247,"")</f>
        <v/>
      </c>
      <c r="J248" s="428" t="str">
        <f>IF(E248&lt;&gt;"",J247,"")</f>
        <v/>
      </c>
      <c r="K248" s="348"/>
      <c r="L248" s="348"/>
      <c r="M248" s="348"/>
      <c r="N248" s="348"/>
      <c r="O248" s="349"/>
      <c r="P248" s="10" t="str">
        <f>IF(B247="","",IF(SUM(E248:I248)=0,"",(SUM(E248:I248)+SUM(K248:O248)-J248)))</f>
        <v/>
      </c>
      <c r="Q248" s="285"/>
      <c r="R248" s="285" t="str">
        <f>IF(P247="","",ABS(P248-Q247))</f>
        <v/>
      </c>
      <c r="S248" s="285" t="str">
        <f>IF(P247="","",RANK(R248,R247:R251,0))</f>
        <v/>
      </c>
      <c r="T248" s="285" t="str">
        <f>IF(P247="","",IF(S248=1,"",P248))</f>
        <v/>
      </c>
      <c r="U248" s="591"/>
      <c r="V248" s="321"/>
      <c r="W248" s="322"/>
      <c r="X248" s="323"/>
      <c r="Y248" s="350" t="str">
        <f>IF(V248="","",IF(V248=999,999,V248*60+W248+X248/100))</f>
        <v/>
      </c>
      <c r="Z248" s="594"/>
      <c r="AA248" s="597"/>
      <c r="AB248" s="600"/>
      <c r="AC248" s="603"/>
    </row>
    <row r="249" spans="1:29" x14ac:dyDescent="0.25">
      <c r="A249" s="621"/>
      <c r="B249" s="624"/>
      <c r="C249" s="588"/>
      <c r="D249" s="47" t="s">
        <v>8</v>
      </c>
      <c r="E249" s="283" t="str">
        <f>IF(K249&lt;&gt;"",E247,"")</f>
        <v/>
      </c>
      <c r="F249" s="347" t="str">
        <f>IF(L249&lt;&gt;"",F247,"")</f>
        <v/>
      </c>
      <c r="G249" s="347" t="str">
        <f>IF(M249&lt;&gt;"",G247,"")</f>
        <v/>
      </c>
      <c r="H249" s="347" t="str">
        <f>IF(N249&lt;&gt;"",H247,"")</f>
        <v/>
      </c>
      <c r="I249" s="284" t="str">
        <f>IF(O249&lt;&gt;"",I247,"")</f>
        <v/>
      </c>
      <c r="J249" s="428" t="str">
        <f>IF(E249&lt;&gt;"",J247,"")</f>
        <v/>
      </c>
      <c r="K249" s="348"/>
      <c r="L249" s="348"/>
      <c r="M249" s="348"/>
      <c r="N249" s="348"/>
      <c r="O249" s="349"/>
      <c r="P249" s="10" t="str">
        <f>IF(B247="","",IF(SUM(E249:I249)=0,"",(SUM(E249:I249)+SUM(K249:O249)-J249)))</f>
        <v/>
      </c>
      <c r="Q249" s="285"/>
      <c r="R249" s="285" t="str">
        <f>IF(P247="","",ABS(P249-Q247))</f>
        <v/>
      </c>
      <c r="S249" s="285" t="str">
        <f>IF(P247="","",RANK(R249,R247:R251,0))</f>
        <v/>
      </c>
      <c r="T249" s="285" t="str">
        <f>IF(P247="","",IF(S249=1,"",P249))</f>
        <v/>
      </c>
      <c r="U249" s="591"/>
      <c r="V249" s="189"/>
      <c r="W249" s="190"/>
      <c r="X249" s="191"/>
      <c r="Y249" s="192"/>
      <c r="Z249" s="594"/>
      <c r="AA249" s="597"/>
      <c r="AB249" s="600"/>
      <c r="AC249" s="603"/>
    </row>
    <row r="250" spans="1:29" x14ac:dyDescent="0.25">
      <c r="A250" s="621"/>
      <c r="B250" s="624"/>
      <c r="C250" s="588"/>
      <c r="D250" s="47" t="s">
        <v>5</v>
      </c>
      <c r="E250" s="283" t="str">
        <f>IF(K250&lt;&gt;"",E247,"")</f>
        <v/>
      </c>
      <c r="F250" s="347" t="str">
        <f>IF(L250&lt;&gt;"",F247,"")</f>
        <v/>
      </c>
      <c r="G250" s="347" t="str">
        <f>IF(M250&lt;&gt;"",G247,"")</f>
        <v/>
      </c>
      <c r="H250" s="347" t="str">
        <f>IF(N250&lt;&gt;"",H247,"")</f>
        <v/>
      </c>
      <c r="I250" s="284" t="str">
        <f>IF(O250&lt;&gt;"",I247,"")</f>
        <v/>
      </c>
      <c r="J250" s="428" t="str">
        <f>IF(E250&lt;&gt;"",J247,"")</f>
        <v/>
      </c>
      <c r="K250" s="348"/>
      <c r="L250" s="348"/>
      <c r="M250" s="348"/>
      <c r="N250" s="348"/>
      <c r="O250" s="349"/>
      <c r="P250" s="10" t="str">
        <f>IF(B247="","",IF(SUM(E250:I250)=0,"",(SUM(E250:I250)+SUM(K250:O250)-J250)))</f>
        <v/>
      </c>
      <c r="Q250" s="285"/>
      <c r="R250" s="285" t="str">
        <f>IF(P247="","",ABS(P250-Q247))</f>
        <v/>
      </c>
      <c r="S250" s="285" t="str">
        <f>IF(P247="","",RANK(R250,R247:R251,0))</f>
        <v/>
      </c>
      <c r="T250" s="285" t="str">
        <f>IF(P247="","",IF(S250=1,"",P250))</f>
        <v/>
      </c>
      <c r="U250" s="591"/>
      <c r="V250" s="189"/>
      <c r="W250" s="190"/>
      <c r="X250" s="191"/>
      <c r="Y250" s="192"/>
      <c r="Z250" s="594"/>
      <c r="AA250" s="597"/>
      <c r="AB250" s="600"/>
      <c r="AC250" s="603"/>
    </row>
    <row r="251" spans="1:29" ht="15.75" thickBot="1" x14ac:dyDescent="0.3">
      <c r="A251" s="622"/>
      <c r="B251" s="625"/>
      <c r="C251" s="589"/>
      <c r="D251" s="351" t="s">
        <v>6</v>
      </c>
      <c r="E251" s="352" t="str">
        <f>IF(K251&lt;&gt;"",E247,"")</f>
        <v/>
      </c>
      <c r="F251" s="353" t="str">
        <f>IF(L251&lt;&gt;"",F247,"")</f>
        <v/>
      </c>
      <c r="G251" s="353" t="str">
        <f>IF(M251&lt;&gt;"",G247,"")</f>
        <v/>
      </c>
      <c r="H251" s="353" t="str">
        <f>IF(N251&lt;&gt;"",H247,"")</f>
        <v/>
      </c>
      <c r="I251" s="354" t="str">
        <f>IF(O251&lt;&gt;"",I247,"")</f>
        <v/>
      </c>
      <c r="J251" s="466" t="str">
        <f>IF(E251&lt;&gt;"",J247,"")</f>
        <v/>
      </c>
      <c r="K251" s="355"/>
      <c r="L251" s="355"/>
      <c r="M251" s="355"/>
      <c r="N251" s="355"/>
      <c r="O251" s="356"/>
      <c r="P251" s="155" t="str">
        <f>IF(B247="","",IF(SUM(E251:I251)=0,"",(SUM(E251:I251)+SUM(K251:O251)-J251)))</f>
        <v/>
      </c>
      <c r="Q251" s="286"/>
      <c r="R251" s="286"/>
      <c r="S251" s="286"/>
      <c r="T251" s="286"/>
      <c r="U251" s="592"/>
      <c r="V251" s="357"/>
      <c r="W251" s="358"/>
      <c r="X251" s="359"/>
      <c r="Y251" s="360"/>
      <c r="Z251" s="595"/>
      <c r="AA251" s="598"/>
      <c r="AB251" s="601"/>
      <c r="AC251" s="604"/>
    </row>
    <row r="252" spans="1:29" x14ac:dyDescent="0.25">
      <c r="A252" s="626" t="str">
        <f>IF('Names And Totals'!A54="","",'Names And Totals'!A54)</f>
        <v/>
      </c>
      <c r="B252" s="629" t="str">
        <f>IF('Names And Totals'!B54="","",'Names And Totals'!B54)</f>
        <v/>
      </c>
      <c r="C252" s="584" t="str">
        <f>IF(AB252="","",IF(AB252="DQ","DQ",RANK(AB252,$AB$7:$AB$502,0)+SUMPRODUCT(--(AB252=$AB$7:$AB$502),--(Z252&gt;$Z$7:$Z$502))))</f>
        <v/>
      </c>
      <c r="D252" s="43" t="s">
        <v>7</v>
      </c>
      <c r="E252" s="311"/>
      <c r="F252" s="301"/>
      <c r="G252" s="301"/>
      <c r="H252" s="301"/>
      <c r="I252" s="525"/>
      <c r="J252" s="518"/>
      <c r="K252" s="301"/>
      <c r="L252" s="301"/>
      <c r="M252" s="301"/>
      <c r="N252" s="301"/>
      <c r="O252" s="302"/>
      <c r="P252" s="160" t="str">
        <f>IF(B252="","",IF(SUM(E252:I252)=0,"",(SUM(E252:I252)+SUM(K252:O252)-J252)))</f>
        <v/>
      </c>
      <c r="Q252" s="522" t="str">
        <f>IF(P252="","",AVERAGE(P252:P255))</f>
        <v/>
      </c>
      <c r="R252" s="522" t="str">
        <f>IF(P252="","",ABS(P252-Q252))</f>
        <v/>
      </c>
      <c r="S252" s="522" t="str">
        <f>IF(P252="","",RANK(R252,R252:R256,0))</f>
        <v/>
      </c>
      <c r="T252" s="522" t="str">
        <f>IF(P252="","",IF(S252=1,"",P252))</f>
        <v/>
      </c>
      <c r="U252" s="605" t="str">
        <f>IF(P252="","",IF(AVERAGE(P252:P256)&lt;0,0,IF(P253="",P252,IF(P254="",AVERAGE(P252:P253),IF(P255="",AVERAGE(P252:P254),IF(P256="",AVERAGE(T252:T255),TRIMMEAN(P252:P256,0.4)))))))</f>
        <v/>
      </c>
      <c r="V252" s="311"/>
      <c r="W252" s="312"/>
      <c r="X252" s="313"/>
      <c r="Y252" s="177" t="str">
        <f>IF(V252="","",IF(V252=999,999,V252*60+W252+X252/100))</f>
        <v/>
      </c>
      <c r="Z252" s="608" t="str">
        <f>IF(B252="","",IF(Y253="",Y252,AVERAGE(Y252:Y253)))</f>
        <v/>
      </c>
      <c r="AA252" s="611" t="str">
        <f>IF(B252="","",IF(Z252="","",IF(($AC$1-Z252)&gt;75,5,IF(($AC$1-Z252)&gt;60,4,IF(($AC$1-Z252)&gt;45,3,IF(($AC$1-Z252)&gt;30,2,IF(($AC$1-Z252)&gt;15,1,IF(($AC$1-Z252)&lt;=15,0))))))))</f>
        <v/>
      </c>
      <c r="AB252" s="614" t="str">
        <f>IF(AC252="DQ","DQ",IF(U252="","",U252+AA252))</f>
        <v/>
      </c>
      <c r="AC252" s="617"/>
    </row>
    <row r="253" spans="1:29" x14ac:dyDescent="0.25">
      <c r="A253" s="627"/>
      <c r="B253" s="630"/>
      <c r="C253" s="585"/>
      <c r="D253" s="44" t="s">
        <v>4</v>
      </c>
      <c r="E253" s="514" t="str">
        <f>IF(K253&lt;&gt;"",E252,"")</f>
        <v/>
      </c>
      <c r="F253" s="14" t="str">
        <f>IF(L253&lt;&gt;"",F252,"")</f>
        <v/>
      </c>
      <c r="G253" s="14" t="str">
        <f>IF(M253&lt;&gt;"",G252,"")</f>
        <v/>
      </c>
      <c r="H253" s="14" t="str">
        <f>IF(N253&lt;&gt;"",H252,"")</f>
        <v/>
      </c>
      <c r="I253" s="516" t="str">
        <f>IF(O253&lt;&gt;"",I252,"")</f>
        <v/>
      </c>
      <c r="J253" s="520" t="str">
        <f>IF(E253&lt;&gt;"",J252,"")</f>
        <v/>
      </c>
      <c r="K253" s="303"/>
      <c r="L253" s="303"/>
      <c r="M253" s="303"/>
      <c r="N253" s="303"/>
      <c r="O253" s="304"/>
      <c r="P253" s="14" t="str">
        <f>IF(B252="","",IF(SUM(E253:I253)=0,"",(SUM(E253:I253)+SUM(K253:O253)-J253)))</f>
        <v/>
      </c>
      <c r="Q253" s="523"/>
      <c r="R253" s="523" t="str">
        <f>IF(P252="","",ABS(P253-Q252))</f>
        <v/>
      </c>
      <c r="S253" s="523" t="str">
        <f>IF(P252="","",RANK(R253,R252:R256,0))</f>
        <v/>
      </c>
      <c r="T253" s="523" t="str">
        <f>IF(P252="","",IF(S253=1,"",P253))</f>
        <v/>
      </c>
      <c r="U253" s="606"/>
      <c r="V253" s="292"/>
      <c r="W253" s="293"/>
      <c r="X253" s="314"/>
      <c r="Y253" s="178" t="str">
        <f>IF(V253="","",IF(V253=999,999,V253*60+W253+X253/100))</f>
        <v/>
      </c>
      <c r="Z253" s="609"/>
      <c r="AA253" s="612"/>
      <c r="AB253" s="615"/>
      <c r="AC253" s="618"/>
    </row>
    <row r="254" spans="1:29" x14ac:dyDescent="0.25">
      <c r="A254" s="627"/>
      <c r="B254" s="630"/>
      <c r="C254" s="585"/>
      <c r="D254" s="44" t="s">
        <v>8</v>
      </c>
      <c r="E254" s="514" t="str">
        <f>IF(K254&lt;&gt;"",E252,"")</f>
        <v/>
      </c>
      <c r="F254" s="14" t="str">
        <f>IF(L254&lt;&gt;"",F252,"")</f>
        <v/>
      </c>
      <c r="G254" s="14" t="str">
        <f>IF(M254&lt;&gt;"",G252,"")</f>
        <v/>
      </c>
      <c r="H254" s="14" t="str">
        <f>IF(N254&lt;&gt;"",H252,"")</f>
        <v/>
      </c>
      <c r="I254" s="516" t="str">
        <f>IF(O254&lt;&gt;"",I252,"")</f>
        <v/>
      </c>
      <c r="J254" s="520" t="str">
        <f>IF(E254&lt;&gt;"",J252,"")</f>
        <v/>
      </c>
      <c r="K254" s="303"/>
      <c r="L254" s="303"/>
      <c r="M254" s="303"/>
      <c r="N254" s="303"/>
      <c r="O254" s="304"/>
      <c r="P254" s="14" t="str">
        <f>IF(B252="","",IF(SUM(E254:I254)=0,"",(SUM(E254:I254)+SUM(K254:O254)-J254)))</f>
        <v/>
      </c>
      <c r="Q254" s="523"/>
      <c r="R254" s="523" t="str">
        <f>IF(P252="","",ABS(P254-Q252))</f>
        <v/>
      </c>
      <c r="S254" s="523" t="str">
        <f>IF(P252="","",RANK(R254,R252:R256,0))</f>
        <v/>
      </c>
      <c r="T254" s="523" t="str">
        <f>IF(P252="","",IF(S254=1,"",P254))</f>
        <v/>
      </c>
      <c r="U254" s="606"/>
      <c r="V254" s="179"/>
      <c r="W254" s="180"/>
      <c r="X254" s="181"/>
      <c r="Y254" s="182"/>
      <c r="Z254" s="609"/>
      <c r="AA254" s="612"/>
      <c r="AB254" s="615"/>
      <c r="AC254" s="618"/>
    </row>
    <row r="255" spans="1:29" x14ac:dyDescent="0.25">
      <c r="A255" s="627"/>
      <c r="B255" s="630"/>
      <c r="C255" s="585"/>
      <c r="D255" s="44" t="s">
        <v>5</v>
      </c>
      <c r="E255" s="514" t="str">
        <f>IF(K255&lt;&gt;"",E252,"")</f>
        <v/>
      </c>
      <c r="F255" s="14" t="str">
        <f>IF(L255&lt;&gt;"",F252,"")</f>
        <v/>
      </c>
      <c r="G255" s="14" t="str">
        <f>IF(M255&lt;&gt;"",G252,"")</f>
        <v/>
      </c>
      <c r="H255" s="14" t="str">
        <f>IF(N255&lt;&gt;"",H252,"")</f>
        <v/>
      </c>
      <c r="I255" s="516" t="str">
        <f>IF(O255&lt;&gt;"",I252,"")</f>
        <v/>
      </c>
      <c r="J255" s="520" t="str">
        <f>IF(E255&lt;&gt;"",J252,"")</f>
        <v/>
      </c>
      <c r="K255" s="303"/>
      <c r="L255" s="303"/>
      <c r="M255" s="303"/>
      <c r="N255" s="303"/>
      <c r="O255" s="304"/>
      <c r="P255" s="14" t="str">
        <f>IF(B252="","",IF(SUM(E255:I255)=0,"",(SUM(E255:I255)+SUM(K255:O255)-J255)))</f>
        <v/>
      </c>
      <c r="Q255" s="523"/>
      <c r="R255" s="523" t="str">
        <f>IF(P252="","",ABS(P255-Q252))</f>
        <v/>
      </c>
      <c r="S255" s="523" t="str">
        <f>IF(P252="","",RANK(R255,R252:R256,0))</f>
        <v/>
      </c>
      <c r="T255" s="523" t="str">
        <f>IF(P252="","",IF(S255=1,"",P255))</f>
        <v/>
      </c>
      <c r="U255" s="606"/>
      <c r="V255" s="179"/>
      <c r="W255" s="180"/>
      <c r="X255" s="181"/>
      <c r="Y255" s="182"/>
      <c r="Z255" s="609"/>
      <c r="AA255" s="612"/>
      <c r="AB255" s="615"/>
      <c r="AC255" s="618"/>
    </row>
    <row r="256" spans="1:29" ht="15.75" thickBot="1" x14ac:dyDescent="0.3">
      <c r="A256" s="628"/>
      <c r="B256" s="631"/>
      <c r="C256" s="586"/>
      <c r="D256" s="45" t="s">
        <v>6</v>
      </c>
      <c r="E256" s="515" t="str">
        <f>IF(K256&lt;&gt;"",E252,"")</f>
        <v/>
      </c>
      <c r="F256" s="162" t="str">
        <f>IF(L256&lt;&gt;"",F252,"")</f>
        <v/>
      </c>
      <c r="G256" s="162" t="str">
        <f>IF(M256&lt;&gt;"",G252,"")</f>
        <v/>
      </c>
      <c r="H256" s="162" t="str">
        <f>IF(N256&lt;&gt;"",H252,"")</f>
        <v/>
      </c>
      <c r="I256" s="517" t="str">
        <f>IF(O256&lt;&gt;"",I252,"")</f>
        <v/>
      </c>
      <c r="J256" s="521" t="str">
        <f>IF(E256&lt;&gt;"",J252,"")</f>
        <v/>
      </c>
      <c r="K256" s="305"/>
      <c r="L256" s="305"/>
      <c r="M256" s="305"/>
      <c r="N256" s="305"/>
      <c r="O256" s="306"/>
      <c r="P256" s="162" t="str">
        <f>IF(B252="","",IF(SUM(E256:I256)=0,"",(SUM(E256:I256)+SUM(K256:O256)-J256)))</f>
        <v/>
      </c>
      <c r="Q256" s="524"/>
      <c r="R256" s="524"/>
      <c r="S256" s="524"/>
      <c r="T256" s="524"/>
      <c r="U256" s="607"/>
      <c r="V256" s="183"/>
      <c r="W256" s="184"/>
      <c r="X256" s="185"/>
      <c r="Y256" s="186"/>
      <c r="Z256" s="610"/>
      <c r="AA256" s="613"/>
      <c r="AB256" s="616"/>
      <c r="AC256" s="619"/>
    </row>
    <row r="257" spans="1:29" x14ac:dyDescent="0.25">
      <c r="A257" s="620" t="str">
        <f>IF('Names And Totals'!A55="","",'Names And Totals'!A55)</f>
        <v/>
      </c>
      <c r="B257" s="623" t="str">
        <f>IF('Names And Totals'!B55="","",'Names And Totals'!B55)</f>
        <v/>
      </c>
      <c r="C257" s="587" t="str">
        <f>IF(AB257="","",IF(AB257="DQ","DQ",RANK(AB257,$AB$7:$AB$502,0)+SUMPRODUCT(--(AB257=$AB$7:$AB$502),--(Z257&gt;$Z$7:$Z$502))))</f>
        <v/>
      </c>
      <c r="D257" s="88" t="s">
        <v>7</v>
      </c>
      <c r="E257" s="318"/>
      <c r="F257" s="546"/>
      <c r="G257" s="546"/>
      <c r="H257" s="546"/>
      <c r="I257" s="326"/>
      <c r="J257" s="547"/>
      <c r="K257" s="546"/>
      <c r="L257" s="546"/>
      <c r="M257" s="546"/>
      <c r="N257" s="546"/>
      <c r="O257" s="548"/>
      <c r="P257" s="163" t="str">
        <f>IF(B257="","",IF(SUM(E257:I257)=0,"",(SUM(E257:I257)+SUM(K257:O257)-J257)))</f>
        <v/>
      </c>
      <c r="Q257" s="128" t="str">
        <f>IF(P257="","",AVERAGE(P257:P260))</f>
        <v/>
      </c>
      <c r="R257" s="128" t="str">
        <f>IF(P257="","",ABS(P257-Q257))</f>
        <v/>
      </c>
      <c r="S257" s="128" t="str">
        <f>IF(P257="","",RANK(R257,R257:R261,0))</f>
        <v/>
      </c>
      <c r="T257" s="128" t="str">
        <f>IF(P257="","",IF(S257=1,"",P257))</f>
        <v/>
      </c>
      <c r="U257" s="590" t="str">
        <f>IF(P257="","",IF(AVERAGE(P257:P261)&lt;0,0,IF(P258="",P257,IF(P259="",AVERAGE(P257:P258),IF(P260="",AVERAGE(P257:P259),IF(P261="",AVERAGE(T257:T260),TRIMMEAN(P257:P261,0.4)))))))</f>
        <v/>
      </c>
      <c r="V257" s="318"/>
      <c r="W257" s="319"/>
      <c r="X257" s="320"/>
      <c r="Y257" s="549" t="str">
        <f>IF(V257="","",IF(V257=999,999,V257*60+W257+X257/100))</f>
        <v/>
      </c>
      <c r="Z257" s="593" t="str">
        <f>IF(B257="","",IF(Y258="",Y257,AVERAGE(Y257:Y258)))</f>
        <v/>
      </c>
      <c r="AA257" s="596" t="str">
        <f>IF(B257="","",IF(Z257="","",IF(($AC$1-Z257)&gt;75,5,IF(($AC$1-Z257)&gt;60,4,IF(($AC$1-Z257)&gt;45,3,IF(($AC$1-Z257)&gt;30,2,IF(($AC$1-Z257)&gt;15,1,IF(($AC$1-Z257)&lt;=15,0))))))))</f>
        <v/>
      </c>
      <c r="AB257" s="599" t="str">
        <f>IF(AC257="DQ","DQ",IF(U257="","",U257+AA257))</f>
        <v/>
      </c>
      <c r="AC257" s="602"/>
    </row>
    <row r="258" spans="1:29" x14ac:dyDescent="0.25">
      <c r="A258" s="621"/>
      <c r="B258" s="624"/>
      <c r="C258" s="588"/>
      <c r="D258" s="47" t="s">
        <v>4</v>
      </c>
      <c r="E258" s="283" t="str">
        <f>IF(K258&lt;&gt;"",E257,"")</f>
        <v/>
      </c>
      <c r="F258" s="347" t="str">
        <f>IF(L258&lt;&gt;"",F257,"")</f>
        <v/>
      </c>
      <c r="G258" s="347" t="str">
        <f>IF(M258&lt;&gt;"",G257,"")</f>
        <v/>
      </c>
      <c r="H258" s="347" t="str">
        <f>IF(N258&lt;&gt;"",H257,"")</f>
        <v/>
      </c>
      <c r="I258" s="284" t="str">
        <f>IF(O258&lt;&gt;"",I257,"")</f>
        <v/>
      </c>
      <c r="J258" s="428" t="str">
        <f>IF(E258&lt;&gt;"",J257,"")</f>
        <v/>
      </c>
      <c r="K258" s="348"/>
      <c r="L258" s="348"/>
      <c r="M258" s="348"/>
      <c r="N258" s="348"/>
      <c r="O258" s="349"/>
      <c r="P258" s="10" t="str">
        <f>IF(B257="","",IF(SUM(E258:I258)=0,"",(SUM(E258:I258)+SUM(K258:O258)-J258)))</f>
        <v/>
      </c>
      <c r="Q258" s="285"/>
      <c r="R258" s="285" t="str">
        <f>IF(P257="","",ABS(P258-Q257))</f>
        <v/>
      </c>
      <c r="S258" s="285" t="str">
        <f>IF(P257="","",RANK(R258,R257:R261,0))</f>
        <v/>
      </c>
      <c r="T258" s="285" t="str">
        <f>IF(P257="","",IF(S258=1,"",P258))</f>
        <v/>
      </c>
      <c r="U258" s="591"/>
      <c r="V258" s="321"/>
      <c r="W258" s="322"/>
      <c r="X258" s="323"/>
      <c r="Y258" s="350" t="str">
        <f>IF(V258="","",IF(V258=999,999,V258*60+W258+X258/100))</f>
        <v/>
      </c>
      <c r="Z258" s="594"/>
      <c r="AA258" s="597"/>
      <c r="AB258" s="600"/>
      <c r="AC258" s="603"/>
    </row>
    <row r="259" spans="1:29" x14ac:dyDescent="0.25">
      <c r="A259" s="621"/>
      <c r="B259" s="624"/>
      <c r="C259" s="588"/>
      <c r="D259" s="47" t="s">
        <v>8</v>
      </c>
      <c r="E259" s="283" t="str">
        <f>IF(K259&lt;&gt;"",E257,"")</f>
        <v/>
      </c>
      <c r="F259" s="347" t="str">
        <f>IF(L259&lt;&gt;"",F257,"")</f>
        <v/>
      </c>
      <c r="G259" s="347" t="str">
        <f>IF(M259&lt;&gt;"",G257,"")</f>
        <v/>
      </c>
      <c r="H259" s="347" t="str">
        <f>IF(N259&lt;&gt;"",H257,"")</f>
        <v/>
      </c>
      <c r="I259" s="284" t="str">
        <f>IF(O259&lt;&gt;"",I257,"")</f>
        <v/>
      </c>
      <c r="J259" s="428" t="str">
        <f>IF(E259&lt;&gt;"",J257,"")</f>
        <v/>
      </c>
      <c r="K259" s="348"/>
      <c r="L259" s="348"/>
      <c r="M259" s="348"/>
      <c r="N259" s="348"/>
      <c r="O259" s="349"/>
      <c r="P259" s="10" t="str">
        <f>IF(B257="","",IF(SUM(E259:I259)=0,"",(SUM(E259:I259)+SUM(K259:O259)-J259)))</f>
        <v/>
      </c>
      <c r="Q259" s="285"/>
      <c r="R259" s="285" t="str">
        <f>IF(P257="","",ABS(P259-Q257))</f>
        <v/>
      </c>
      <c r="S259" s="285" t="str">
        <f>IF(P257="","",RANK(R259,R257:R261,0))</f>
        <v/>
      </c>
      <c r="T259" s="285" t="str">
        <f>IF(P257="","",IF(S259=1,"",P259))</f>
        <v/>
      </c>
      <c r="U259" s="591"/>
      <c r="V259" s="189"/>
      <c r="W259" s="190"/>
      <c r="X259" s="191"/>
      <c r="Y259" s="192"/>
      <c r="Z259" s="594"/>
      <c r="AA259" s="597"/>
      <c r="AB259" s="600"/>
      <c r="AC259" s="603"/>
    </row>
    <row r="260" spans="1:29" x14ac:dyDescent="0.25">
      <c r="A260" s="621"/>
      <c r="B260" s="624"/>
      <c r="C260" s="588"/>
      <c r="D260" s="47" t="s">
        <v>5</v>
      </c>
      <c r="E260" s="283" t="str">
        <f>IF(K260&lt;&gt;"",E257,"")</f>
        <v/>
      </c>
      <c r="F260" s="347" t="str">
        <f>IF(L260&lt;&gt;"",F257,"")</f>
        <v/>
      </c>
      <c r="G260" s="347" t="str">
        <f>IF(M260&lt;&gt;"",G257,"")</f>
        <v/>
      </c>
      <c r="H260" s="347" t="str">
        <f>IF(N260&lt;&gt;"",H257,"")</f>
        <v/>
      </c>
      <c r="I260" s="284" t="str">
        <f>IF(O260&lt;&gt;"",I257,"")</f>
        <v/>
      </c>
      <c r="J260" s="428" t="str">
        <f>IF(E260&lt;&gt;"",J257,"")</f>
        <v/>
      </c>
      <c r="K260" s="348"/>
      <c r="L260" s="348"/>
      <c r="M260" s="348"/>
      <c r="N260" s="348"/>
      <c r="O260" s="349"/>
      <c r="P260" s="10" t="str">
        <f>IF(B257="","",IF(SUM(E260:I260)=0,"",(SUM(E260:I260)+SUM(K260:O260)-J260)))</f>
        <v/>
      </c>
      <c r="Q260" s="285"/>
      <c r="R260" s="285" t="str">
        <f>IF(P257="","",ABS(P260-Q257))</f>
        <v/>
      </c>
      <c r="S260" s="285" t="str">
        <f>IF(P257="","",RANK(R260,R257:R261,0))</f>
        <v/>
      </c>
      <c r="T260" s="285" t="str">
        <f>IF(P257="","",IF(S260=1,"",P260))</f>
        <v/>
      </c>
      <c r="U260" s="591"/>
      <c r="V260" s="189"/>
      <c r="W260" s="190"/>
      <c r="X260" s="191"/>
      <c r="Y260" s="192"/>
      <c r="Z260" s="594"/>
      <c r="AA260" s="597"/>
      <c r="AB260" s="600"/>
      <c r="AC260" s="603"/>
    </row>
    <row r="261" spans="1:29" ht="15.75" thickBot="1" x14ac:dyDescent="0.3">
      <c r="A261" s="622"/>
      <c r="B261" s="625"/>
      <c r="C261" s="589"/>
      <c r="D261" s="351" t="s">
        <v>6</v>
      </c>
      <c r="E261" s="352" t="str">
        <f>IF(K261&lt;&gt;"",E257,"")</f>
        <v/>
      </c>
      <c r="F261" s="353" t="str">
        <f>IF(L261&lt;&gt;"",F257,"")</f>
        <v/>
      </c>
      <c r="G261" s="353" t="str">
        <f>IF(M261&lt;&gt;"",G257,"")</f>
        <v/>
      </c>
      <c r="H261" s="353" t="str">
        <f>IF(N261&lt;&gt;"",H257,"")</f>
        <v/>
      </c>
      <c r="I261" s="354" t="str">
        <f>IF(O261&lt;&gt;"",I257,"")</f>
        <v/>
      </c>
      <c r="J261" s="466" t="str">
        <f>IF(E261&lt;&gt;"",J257,"")</f>
        <v/>
      </c>
      <c r="K261" s="355"/>
      <c r="L261" s="355"/>
      <c r="M261" s="355"/>
      <c r="N261" s="355"/>
      <c r="O261" s="356"/>
      <c r="P261" s="155" t="str">
        <f>IF(B257="","",IF(SUM(E261:I261)=0,"",(SUM(E261:I261)+SUM(K261:O261)-J261)))</f>
        <v/>
      </c>
      <c r="Q261" s="286"/>
      <c r="R261" s="286"/>
      <c r="S261" s="286"/>
      <c r="T261" s="286"/>
      <c r="U261" s="592"/>
      <c r="V261" s="357"/>
      <c r="W261" s="358"/>
      <c r="X261" s="359"/>
      <c r="Y261" s="360"/>
      <c r="Z261" s="595"/>
      <c r="AA261" s="598"/>
      <c r="AB261" s="601"/>
      <c r="AC261" s="604"/>
    </row>
    <row r="262" spans="1:29" x14ac:dyDescent="0.25">
      <c r="A262" s="626" t="str">
        <f>IF('Names And Totals'!A56="","",'Names And Totals'!A56)</f>
        <v/>
      </c>
      <c r="B262" s="629" t="str">
        <f>IF('Names And Totals'!B56="","",'Names And Totals'!B56)</f>
        <v/>
      </c>
      <c r="C262" s="584" t="str">
        <f>IF(AB262="","",IF(AB262="DQ","DQ",RANK(AB262,$AB$7:$AB$502,0)+SUMPRODUCT(--(AB262=$AB$7:$AB$502),--(Z262&gt;$Z$7:$Z$502))))</f>
        <v/>
      </c>
      <c r="D262" s="43" t="s">
        <v>7</v>
      </c>
      <c r="E262" s="311"/>
      <c r="F262" s="301"/>
      <c r="G262" s="301"/>
      <c r="H262" s="301"/>
      <c r="I262" s="525"/>
      <c r="J262" s="518"/>
      <c r="K262" s="301"/>
      <c r="L262" s="301"/>
      <c r="M262" s="301"/>
      <c r="N262" s="301"/>
      <c r="O262" s="302"/>
      <c r="P262" s="160" t="str">
        <f>IF(B262="","",IF(SUM(E262:I262)=0,"",(SUM(E262:I262)+SUM(K262:O262)-J262)))</f>
        <v/>
      </c>
      <c r="Q262" s="522" t="str">
        <f>IF(P262="","",AVERAGE(P262:P265))</f>
        <v/>
      </c>
      <c r="R262" s="522" t="str">
        <f>IF(P262="","",ABS(P262-Q262))</f>
        <v/>
      </c>
      <c r="S262" s="522" t="str">
        <f>IF(P262="","",RANK(R262,R262:R266,0))</f>
        <v/>
      </c>
      <c r="T262" s="522" t="str">
        <f>IF(P262="","",IF(S262=1,"",P262))</f>
        <v/>
      </c>
      <c r="U262" s="605" t="str">
        <f>IF(P262="","",IF(AVERAGE(P262:P266)&lt;0,0,IF(P263="",P262,IF(P264="",AVERAGE(P262:P263),IF(P265="",AVERAGE(P262:P264),IF(P266="",AVERAGE(T262:T265),TRIMMEAN(P262:P266,0.4)))))))</f>
        <v/>
      </c>
      <c r="V262" s="311"/>
      <c r="W262" s="312"/>
      <c r="X262" s="313"/>
      <c r="Y262" s="177" t="str">
        <f>IF(V262="","",IF(V262=999,999,V262*60+W262+X262/100))</f>
        <v/>
      </c>
      <c r="Z262" s="608" t="str">
        <f>IF(B262="","",IF(Y263="",Y262,AVERAGE(Y262:Y263)))</f>
        <v/>
      </c>
      <c r="AA262" s="611" t="str">
        <f>IF(B262="","",IF(Z262="","",IF(($AC$1-Z262)&gt;75,5,IF(($AC$1-Z262)&gt;60,4,IF(($AC$1-Z262)&gt;45,3,IF(($AC$1-Z262)&gt;30,2,IF(($AC$1-Z262)&gt;15,1,IF(($AC$1-Z262)&lt;=15,0))))))))</f>
        <v/>
      </c>
      <c r="AB262" s="614" t="str">
        <f>IF(AC262="DQ","DQ",IF(U262="","",U262+AA262))</f>
        <v/>
      </c>
      <c r="AC262" s="617"/>
    </row>
    <row r="263" spans="1:29" x14ac:dyDescent="0.25">
      <c r="A263" s="627"/>
      <c r="B263" s="630"/>
      <c r="C263" s="585"/>
      <c r="D263" s="44" t="s">
        <v>4</v>
      </c>
      <c r="E263" s="514" t="str">
        <f>IF(K263&lt;&gt;"",E262,"")</f>
        <v/>
      </c>
      <c r="F263" s="14" t="str">
        <f>IF(L263&lt;&gt;"",F262,"")</f>
        <v/>
      </c>
      <c r="G263" s="14" t="str">
        <f>IF(M263&lt;&gt;"",G262,"")</f>
        <v/>
      </c>
      <c r="H263" s="14" t="str">
        <f>IF(N263&lt;&gt;"",H262,"")</f>
        <v/>
      </c>
      <c r="I263" s="516" t="str">
        <f>IF(O263&lt;&gt;"",I262,"")</f>
        <v/>
      </c>
      <c r="J263" s="520" t="str">
        <f>IF(E263&lt;&gt;"",J262,"")</f>
        <v/>
      </c>
      <c r="K263" s="303"/>
      <c r="L263" s="303"/>
      <c r="M263" s="303"/>
      <c r="N263" s="303"/>
      <c r="O263" s="304"/>
      <c r="P263" s="14" t="str">
        <f>IF(B262="","",IF(SUM(E263:I263)=0,"",(SUM(E263:I263)+SUM(K263:O263)-J263)))</f>
        <v/>
      </c>
      <c r="Q263" s="523"/>
      <c r="R263" s="523" t="str">
        <f>IF(P262="","",ABS(P263-Q262))</f>
        <v/>
      </c>
      <c r="S263" s="523" t="str">
        <f>IF(P262="","",RANK(R263,R262:R266,0))</f>
        <v/>
      </c>
      <c r="T263" s="523" t="str">
        <f>IF(P262="","",IF(S263=1,"",P263))</f>
        <v/>
      </c>
      <c r="U263" s="606"/>
      <c r="V263" s="292"/>
      <c r="W263" s="293"/>
      <c r="X263" s="314"/>
      <c r="Y263" s="178" t="str">
        <f>IF(V263="","",IF(V263=999,999,V263*60+W263+X263/100))</f>
        <v/>
      </c>
      <c r="Z263" s="609"/>
      <c r="AA263" s="612"/>
      <c r="AB263" s="615"/>
      <c r="AC263" s="618"/>
    </row>
    <row r="264" spans="1:29" x14ac:dyDescent="0.25">
      <c r="A264" s="627"/>
      <c r="B264" s="630"/>
      <c r="C264" s="585"/>
      <c r="D264" s="44" t="s">
        <v>8</v>
      </c>
      <c r="E264" s="514" t="str">
        <f>IF(K264&lt;&gt;"",E262,"")</f>
        <v/>
      </c>
      <c r="F264" s="14" t="str">
        <f>IF(L264&lt;&gt;"",F262,"")</f>
        <v/>
      </c>
      <c r="G264" s="14" t="str">
        <f>IF(M264&lt;&gt;"",G262,"")</f>
        <v/>
      </c>
      <c r="H264" s="14" t="str">
        <f>IF(N264&lt;&gt;"",H262,"")</f>
        <v/>
      </c>
      <c r="I264" s="516" t="str">
        <f>IF(O264&lt;&gt;"",I262,"")</f>
        <v/>
      </c>
      <c r="J264" s="520" t="str">
        <f>IF(E264&lt;&gt;"",J262,"")</f>
        <v/>
      </c>
      <c r="K264" s="303"/>
      <c r="L264" s="303"/>
      <c r="M264" s="303"/>
      <c r="N264" s="303"/>
      <c r="O264" s="304"/>
      <c r="P264" s="14" t="str">
        <f>IF(B262="","",IF(SUM(E264:I264)=0,"",(SUM(E264:I264)+SUM(K264:O264)-J264)))</f>
        <v/>
      </c>
      <c r="Q264" s="523"/>
      <c r="R264" s="523" t="str">
        <f>IF(P262="","",ABS(P264-Q262))</f>
        <v/>
      </c>
      <c r="S264" s="523" t="str">
        <f>IF(P262="","",RANK(R264,R262:R266,0))</f>
        <v/>
      </c>
      <c r="T264" s="523" t="str">
        <f>IF(P262="","",IF(S264=1,"",P264))</f>
        <v/>
      </c>
      <c r="U264" s="606"/>
      <c r="V264" s="179"/>
      <c r="W264" s="180"/>
      <c r="X264" s="181"/>
      <c r="Y264" s="182"/>
      <c r="Z264" s="609"/>
      <c r="AA264" s="612"/>
      <c r="AB264" s="615"/>
      <c r="AC264" s="618"/>
    </row>
    <row r="265" spans="1:29" x14ac:dyDescent="0.25">
      <c r="A265" s="627"/>
      <c r="B265" s="630"/>
      <c r="C265" s="585"/>
      <c r="D265" s="44" t="s">
        <v>5</v>
      </c>
      <c r="E265" s="514" t="str">
        <f>IF(K265&lt;&gt;"",E262,"")</f>
        <v/>
      </c>
      <c r="F265" s="14" t="str">
        <f>IF(L265&lt;&gt;"",F262,"")</f>
        <v/>
      </c>
      <c r="G265" s="14" t="str">
        <f>IF(M265&lt;&gt;"",G262,"")</f>
        <v/>
      </c>
      <c r="H265" s="14" t="str">
        <f>IF(N265&lt;&gt;"",H262,"")</f>
        <v/>
      </c>
      <c r="I265" s="516" t="str">
        <f>IF(O265&lt;&gt;"",I262,"")</f>
        <v/>
      </c>
      <c r="J265" s="520" t="str">
        <f>IF(E265&lt;&gt;"",J262,"")</f>
        <v/>
      </c>
      <c r="K265" s="303"/>
      <c r="L265" s="303"/>
      <c r="M265" s="303"/>
      <c r="N265" s="303"/>
      <c r="O265" s="304"/>
      <c r="P265" s="14" t="str">
        <f>IF(B262="","",IF(SUM(E265:I265)=0,"",(SUM(E265:I265)+SUM(K265:O265)-J265)))</f>
        <v/>
      </c>
      <c r="Q265" s="523"/>
      <c r="R265" s="523" t="str">
        <f>IF(P262="","",ABS(P265-Q262))</f>
        <v/>
      </c>
      <c r="S265" s="523" t="str">
        <f>IF(P262="","",RANK(R265,R262:R266,0))</f>
        <v/>
      </c>
      <c r="T265" s="523" t="str">
        <f>IF(P262="","",IF(S265=1,"",P265))</f>
        <v/>
      </c>
      <c r="U265" s="606"/>
      <c r="V265" s="179"/>
      <c r="W265" s="180"/>
      <c r="X265" s="181"/>
      <c r="Y265" s="182"/>
      <c r="Z265" s="609"/>
      <c r="AA265" s="612"/>
      <c r="AB265" s="615"/>
      <c r="AC265" s="618"/>
    </row>
    <row r="266" spans="1:29" ht="15.75" thickBot="1" x14ac:dyDescent="0.3">
      <c r="A266" s="628"/>
      <c r="B266" s="631"/>
      <c r="C266" s="586"/>
      <c r="D266" s="45" t="s">
        <v>6</v>
      </c>
      <c r="E266" s="515" t="str">
        <f>IF(K266&lt;&gt;"",E262,"")</f>
        <v/>
      </c>
      <c r="F266" s="162" t="str">
        <f>IF(L266&lt;&gt;"",F262,"")</f>
        <v/>
      </c>
      <c r="G266" s="162" t="str">
        <f>IF(M266&lt;&gt;"",G262,"")</f>
        <v/>
      </c>
      <c r="H266" s="162" t="str">
        <f>IF(N266&lt;&gt;"",H262,"")</f>
        <v/>
      </c>
      <c r="I266" s="517" t="str">
        <f>IF(O266&lt;&gt;"",I262,"")</f>
        <v/>
      </c>
      <c r="J266" s="521" t="str">
        <f>IF(E266&lt;&gt;"",J262,"")</f>
        <v/>
      </c>
      <c r="K266" s="305"/>
      <c r="L266" s="305"/>
      <c r="M266" s="305"/>
      <c r="N266" s="305"/>
      <c r="O266" s="306"/>
      <c r="P266" s="162" t="str">
        <f>IF(B262="","",IF(SUM(E266:I266)=0,"",(SUM(E266:I266)+SUM(K266:O266)-J266)))</f>
        <v/>
      </c>
      <c r="Q266" s="524"/>
      <c r="R266" s="524"/>
      <c r="S266" s="524"/>
      <c r="T266" s="524"/>
      <c r="U266" s="607"/>
      <c r="V266" s="183"/>
      <c r="W266" s="184"/>
      <c r="X266" s="185"/>
      <c r="Y266" s="186"/>
      <c r="Z266" s="610"/>
      <c r="AA266" s="613"/>
      <c r="AB266" s="616"/>
      <c r="AC266" s="619"/>
    </row>
    <row r="267" spans="1:29" x14ac:dyDescent="0.25">
      <c r="A267" s="620" t="str">
        <f>IF('Names And Totals'!A57="","",'Names And Totals'!A57)</f>
        <v/>
      </c>
      <c r="B267" s="632" t="str">
        <f>IF('Names And Totals'!B57="","",'Names And Totals'!B57)</f>
        <v/>
      </c>
      <c r="C267" s="587" t="str">
        <f>IF(AB267="","",IF(AB267="DQ","DQ",RANK(AB267,$AB$7:$AB$502,0)+SUMPRODUCT(--(AB267=$AB$7:$AB$502),--(Z267&gt;$Z$7:$Z$502))))</f>
        <v/>
      </c>
      <c r="D267" s="88" t="s">
        <v>7</v>
      </c>
      <c r="E267" s="318"/>
      <c r="F267" s="546"/>
      <c r="G267" s="546"/>
      <c r="H267" s="546"/>
      <c r="I267" s="326"/>
      <c r="J267" s="547"/>
      <c r="K267" s="546"/>
      <c r="L267" s="546"/>
      <c r="M267" s="546"/>
      <c r="N267" s="546"/>
      <c r="O267" s="548"/>
      <c r="P267" s="163" t="str">
        <f>IF(B267="","",IF(SUM(E267:I267)=0,"",(SUM(E267:I267)+SUM(K267:O267)-J267)))</f>
        <v/>
      </c>
      <c r="Q267" s="128" t="str">
        <f>IF(P267="","",AVERAGE(P267:P270))</f>
        <v/>
      </c>
      <c r="R267" s="128" t="str">
        <f>IF(P267="","",ABS(P267-Q267))</f>
        <v/>
      </c>
      <c r="S267" s="128" t="str">
        <f>IF(P267="","",RANK(R267,R267:R271,0))</f>
        <v/>
      </c>
      <c r="T267" s="128" t="str">
        <f>IF(P267="","",IF(S267=1,"",P267))</f>
        <v/>
      </c>
      <c r="U267" s="590" t="str">
        <f>IF(P267="","",IF(AVERAGE(P267:P271)&lt;0,0,IF(P268="",P267,IF(P269="",AVERAGE(P267:P268),IF(P270="",AVERAGE(P267:P269),IF(P271="",AVERAGE(T267:T270),TRIMMEAN(P267:P271,0.4)))))))</f>
        <v/>
      </c>
      <c r="V267" s="318"/>
      <c r="W267" s="319"/>
      <c r="X267" s="320"/>
      <c r="Y267" s="549" t="str">
        <f>IF(V267="","",IF(V267=999,999,V267*60+W267+X267/100))</f>
        <v/>
      </c>
      <c r="Z267" s="593" t="str">
        <f>IF(B267="","",IF(Y268="",Y267,AVERAGE(Y267:Y268)))</f>
        <v/>
      </c>
      <c r="AA267" s="596" t="str">
        <f>IF(B267="","",IF(Z267="","",IF(($AC$1-Z267)&gt;75,5,IF(($AC$1-Z267)&gt;60,4,IF(($AC$1-Z267)&gt;45,3,IF(($AC$1-Z267)&gt;30,2,IF(($AC$1-Z267)&gt;15,1,IF(($AC$1-Z267)&lt;=15,0))))))))</f>
        <v/>
      </c>
      <c r="AB267" s="599" t="str">
        <f>IF(AC267="DQ","DQ",IF(U267="","",U267+AA267))</f>
        <v/>
      </c>
      <c r="AC267" s="602"/>
    </row>
    <row r="268" spans="1:29" x14ac:dyDescent="0.25">
      <c r="A268" s="621"/>
      <c r="B268" s="633"/>
      <c r="C268" s="588"/>
      <c r="D268" s="47" t="s">
        <v>4</v>
      </c>
      <c r="E268" s="283" t="str">
        <f>IF(K268&lt;&gt;"",E267,"")</f>
        <v/>
      </c>
      <c r="F268" s="347" t="str">
        <f>IF(L268&lt;&gt;"",F267,"")</f>
        <v/>
      </c>
      <c r="G268" s="347" t="str">
        <f>IF(M268&lt;&gt;"",G267,"")</f>
        <v/>
      </c>
      <c r="H268" s="347" t="str">
        <f>IF(N268&lt;&gt;"",H267,"")</f>
        <v/>
      </c>
      <c r="I268" s="284" t="str">
        <f>IF(O268&lt;&gt;"",I267,"")</f>
        <v/>
      </c>
      <c r="J268" s="428" t="str">
        <f>IF(E268&lt;&gt;"",J267,"")</f>
        <v/>
      </c>
      <c r="K268" s="348"/>
      <c r="L268" s="348"/>
      <c r="M268" s="348"/>
      <c r="N268" s="348"/>
      <c r="O268" s="349"/>
      <c r="P268" s="10" t="str">
        <f>IF(B267="","",IF(SUM(E268:I268)=0,"",(SUM(E268:I268)+SUM(K268:O268)-J268)))</f>
        <v/>
      </c>
      <c r="Q268" s="285"/>
      <c r="R268" s="285" t="str">
        <f>IF(P267="","",ABS(P268-Q267))</f>
        <v/>
      </c>
      <c r="S268" s="285" t="str">
        <f>IF(P267="","",RANK(R268,R267:R271,0))</f>
        <v/>
      </c>
      <c r="T268" s="285" t="str">
        <f>IF(P267="","",IF(S268=1,"",P268))</f>
        <v/>
      </c>
      <c r="U268" s="591"/>
      <c r="V268" s="321"/>
      <c r="W268" s="322"/>
      <c r="X268" s="323"/>
      <c r="Y268" s="350" t="str">
        <f>IF(V268="","",IF(V268=999,999,V268*60+W268+X268/100))</f>
        <v/>
      </c>
      <c r="Z268" s="594"/>
      <c r="AA268" s="597"/>
      <c r="AB268" s="600"/>
      <c r="AC268" s="603"/>
    </row>
    <row r="269" spans="1:29" x14ac:dyDescent="0.25">
      <c r="A269" s="621"/>
      <c r="B269" s="633"/>
      <c r="C269" s="588"/>
      <c r="D269" s="47" t="s">
        <v>8</v>
      </c>
      <c r="E269" s="283" t="str">
        <f>IF(K269&lt;&gt;"",E267,"")</f>
        <v/>
      </c>
      <c r="F269" s="347" t="str">
        <f>IF(L269&lt;&gt;"",F267,"")</f>
        <v/>
      </c>
      <c r="G269" s="347" t="str">
        <f>IF(M269&lt;&gt;"",G267,"")</f>
        <v/>
      </c>
      <c r="H269" s="347" t="str">
        <f>IF(N269&lt;&gt;"",H267,"")</f>
        <v/>
      </c>
      <c r="I269" s="284" t="str">
        <f>IF(O269&lt;&gt;"",I267,"")</f>
        <v/>
      </c>
      <c r="J269" s="428" t="str">
        <f>IF(E269&lt;&gt;"",J267,"")</f>
        <v/>
      </c>
      <c r="K269" s="348"/>
      <c r="L269" s="348"/>
      <c r="M269" s="348"/>
      <c r="N269" s="348"/>
      <c r="O269" s="349"/>
      <c r="P269" s="10" t="str">
        <f>IF(B267="","",IF(SUM(E269:I269)=0,"",(SUM(E269:I269)+SUM(K269:O269)-J269)))</f>
        <v/>
      </c>
      <c r="Q269" s="285"/>
      <c r="R269" s="285" t="str">
        <f>IF(P267="","",ABS(P269-Q267))</f>
        <v/>
      </c>
      <c r="S269" s="285" t="str">
        <f>IF(P267="","",RANK(R269,R267:R271,0))</f>
        <v/>
      </c>
      <c r="T269" s="285" t="str">
        <f>IF(P267="","",IF(S269=1,"",P269))</f>
        <v/>
      </c>
      <c r="U269" s="591"/>
      <c r="V269" s="189"/>
      <c r="W269" s="190"/>
      <c r="X269" s="191"/>
      <c r="Y269" s="192"/>
      <c r="Z269" s="594"/>
      <c r="AA269" s="597"/>
      <c r="AB269" s="600"/>
      <c r="AC269" s="603"/>
    </row>
    <row r="270" spans="1:29" x14ac:dyDescent="0.25">
      <c r="A270" s="621"/>
      <c r="B270" s="633"/>
      <c r="C270" s="588"/>
      <c r="D270" s="47" t="s">
        <v>5</v>
      </c>
      <c r="E270" s="283" t="str">
        <f>IF(K270&lt;&gt;"",E267,"")</f>
        <v/>
      </c>
      <c r="F270" s="347" t="str">
        <f>IF(L270&lt;&gt;"",F267,"")</f>
        <v/>
      </c>
      <c r="G270" s="347" t="str">
        <f>IF(M270&lt;&gt;"",G267,"")</f>
        <v/>
      </c>
      <c r="H270" s="347" t="str">
        <f>IF(N270&lt;&gt;"",H267,"")</f>
        <v/>
      </c>
      <c r="I270" s="284" t="str">
        <f>IF(O270&lt;&gt;"",I267,"")</f>
        <v/>
      </c>
      <c r="J270" s="428" t="str">
        <f>IF(E270&lt;&gt;"",J267,"")</f>
        <v/>
      </c>
      <c r="K270" s="348"/>
      <c r="L270" s="348"/>
      <c r="M270" s="348"/>
      <c r="N270" s="348"/>
      <c r="O270" s="349"/>
      <c r="P270" s="10" t="str">
        <f>IF(B267="","",IF(SUM(E270:I270)=0,"",(SUM(E270:I270)+SUM(K270:O270)-J270)))</f>
        <v/>
      </c>
      <c r="Q270" s="285"/>
      <c r="R270" s="285" t="str">
        <f>IF(P267="","",ABS(P270-Q267))</f>
        <v/>
      </c>
      <c r="S270" s="285" t="str">
        <f>IF(P267="","",RANK(R270,R267:R271,0))</f>
        <v/>
      </c>
      <c r="T270" s="285" t="str">
        <f>IF(P267="","",IF(S270=1,"",P270))</f>
        <v/>
      </c>
      <c r="U270" s="591"/>
      <c r="V270" s="189"/>
      <c r="W270" s="190"/>
      <c r="X270" s="191"/>
      <c r="Y270" s="192"/>
      <c r="Z270" s="594"/>
      <c r="AA270" s="597"/>
      <c r="AB270" s="600"/>
      <c r="AC270" s="603"/>
    </row>
    <row r="271" spans="1:29" ht="15.75" thickBot="1" x14ac:dyDescent="0.3">
      <c r="A271" s="622"/>
      <c r="B271" s="634"/>
      <c r="C271" s="589"/>
      <c r="D271" s="351" t="s">
        <v>6</v>
      </c>
      <c r="E271" s="352" t="str">
        <f>IF(K271&lt;&gt;"",E267,"")</f>
        <v/>
      </c>
      <c r="F271" s="353" t="str">
        <f>IF(L271&lt;&gt;"",F267,"")</f>
        <v/>
      </c>
      <c r="G271" s="353" t="str">
        <f>IF(M271&lt;&gt;"",G267,"")</f>
        <v/>
      </c>
      <c r="H271" s="353" t="str">
        <f>IF(N271&lt;&gt;"",H267,"")</f>
        <v/>
      </c>
      <c r="I271" s="354" t="str">
        <f>IF(O271&lt;&gt;"",I267,"")</f>
        <v/>
      </c>
      <c r="J271" s="466" t="str">
        <f>IF(E271&lt;&gt;"",J267,"")</f>
        <v/>
      </c>
      <c r="K271" s="355"/>
      <c r="L271" s="355"/>
      <c r="M271" s="355"/>
      <c r="N271" s="355"/>
      <c r="O271" s="356"/>
      <c r="P271" s="155" t="str">
        <f>IF(B267="","",IF(SUM(E271:I271)=0,"",(SUM(E271:I271)+SUM(K271:O271)-J271)))</f>
        <v/>
      </c>
      <c r="Q271" s="286"/>
      <c r="R271" s="286"/>
      <c r="S271" s="286"/>
      <c r="T271" s="286"/>
      <c r="U271" s="592"/>
      <c r="V271" s="357"/>
      <c r="W271" s="358"/>
      <c r="X271" s="359"/>
      <c r="Y271" s="360"/>
      <c r="Z271" s="595"/>
      <c r="AA271" s="598"/>
      <c r="AB271" s="601"/>
      <c r="AC271" s="604"/>
    </row>
    <row r="272" spans="1:29" x14ac:dyDescent="0.25">
      <c r="A272" s="626" t="str">
        <f>IF('Names And Totals'!A58="","",'Names And Totals'!A58)</f>
        <v/>
      </c>
      <c r="B272" s="629" t="str">
        <f>IF('Names And Totals'!B58="","",'Names And Totals'!B58)</f>
        <v/>
      </c>
      <c r="C272" s="584" t="str">
        <f>IF(AB272="","",IF(AB272="DQ","DQ",RANK(AB272,$AB$7:$AB$502,0)+SUMPRODUCT(--(AB272=$AB$7:$AB$502),--(Z272&gt;$Z$7:$Z$502))))</f>
        <v/>
      </c>
      <c r="D272" s="43" t="s">
        <v>7</v>
      </c>
      <c r="E272" s="311"/>
      <c r="F272" s="301"/>
      <c r="G272" s="301"/>
      <c r="H272" s="301"/>
      <c r="I272" s="525"/>
      <c r="J272" s="518"/>
      <c r="K272" s="301"/>
      <c r="L272" s="301"/>
      <c r="M272" s="301"/>
      <c r="N272" s="301"/>
      <c r="O272" s="302"/>
      <c r="P272" s="160" t="str">
        <f>IF(B272="","",IF(SUM(E272:I272)=0,"",(SUM(E272:I272)+SUM(K272:O272)-J272)))</f>
        <v/>
      </c>
      <c r="Q272" s="522" t="str">
        <f>IF(P272="","",AVERAGE(P272:P275))</f>
        <v/>
      </c>
      <c r="R272" s="522" t="str">
        <f>IF(P272="","",ABS(P272-Q272))</f>
        <v/>
      </c>
      <c r="S272" s="522" t="str">
        <f>IF(P272="","",RANK(R272,R272:R276,0))</f>
        <v/>
      </c>
      <c r="T272" s="522" t="str">
        <f>IF(P272="","",IF(S272=1,"",P272))</f>
        <v/>
      </c>
      <c r="U272" s="605" t="str">
        <f>IF(P272="","",IF(AVERAGE(P272:P276)&lt;0,0,IF(P273="",P272,IF(P274="",AVERAGE(P272:P273),IF(P275="",AVERAGE(P272:P274),IF(P276="",AVERAGE(T272:T275),TRIMMEAN(P272:P276,0.4)))))))</f>
        <v/>
      </c>
      <c r="V272" s="311"/>
      <c r="W272" s="312"/>
      <c r="X272" s="313"/>
      <c r="Y272" s="177" t="str">
        <f>IF(V272="","",IF(V272=999,999,V272*60+W272+X272/100))</f>
        <v/>
      </c>
      <c r="Z272" s="608" t="str">
        <f>IF(B272="","",IF(Y273="",Y272,AVERAGE(Y272:Y273)))</f>
        <v/>
      </c>
      <c r="AA272" s="611" t="str">
        <f>IF(B272="","",IF(Z272="","",IF(($AC$1-Z272)&gt;75,5,IF(($AC$1-Z272)&gt;60,4,IF(($AC$1-Z272)&gt;45,3,IF(($AC$1-Z272)&gt;30,2,IF(($AC$1-Z272)&gt;15,1,IF(($AC$1-Z272)&lt;=15,0))))))))</f>
        <v/>
      </c>
      <c r="AB272" s="614" t="str">
        <f>IF(AC272="DQ","DQ",IF(U272="","",U272+AA272))</f>
        <v/>
      </c>
      <c r="AC272" s="617"/>
    </row>
    <row r="273" spans="1:29" x14ac:dyDescent="0.25">
      <c r="A273" s="627"/>
      <c r="B273" s="630"/>
      <c r="C273" s="585"/>
      <c r="D273" s="44" t="s">
        <v>4</v>
      </c>
      <c r="E273" s="514" t="str">
        <f>IF(K273&lt;&gt;"",E272,"")</f>
        <v/>
      </c>
      <c r="F273" s="14" t="str">
        <f>IF(L273&lt;&gt;"",F272,"")</f>
        <v/>
      </c>
      <c r="G273" s="14" t="str">
        <f>IF(M273&lt;&gt;"",G272,"")</f>
        <v/>
      </c>
      <c r="H273" s="14" t="str">
        <f>IF(N273&lt;&gt;"",H272,"")</f>
        <v/>
      </c>
      <c r="I273" s="516" t="str">
        <f>IF(O273&lt;&gt;"",I272,"")</f>
        <v/>
      </c>
      <c r="J273" s="520" t="str">
        <f>IF(E273&lt;&gt;"",J272,"")</f>
        <v/>
      </c>
      <c r="K273" s="303"/>
      <c r="L273" s="303"/>
      <c r="M273" s="303"/>
      <c r="N273" s="303"/>
      <c r="O273" s="304"/>
      <c r="P273" s="14" t="str">
        <f>IF(B272="","",IF(SUM(E273:I273)=0,"",(SUM(E273:I273)+SUM(K273:O273)-J273)))</f>
        <v/>
      </c>
      <c r="Q273" s="523"/>
      <c r="R273" s="523" t="str">
        <f>IF(P272="","",ABS(P273-Q272))</f>
        <v/>
      </c>
      <c r="S273" s="523" t="str">
        <f>IF(P272="","",RANK(R273,R272:R276,0))</f>
        <v/>
      </c>
      <c r="T273" s="523" t="str">
        <f>IF(P272="","",IF(S273=1,"",P273))</f>
        <v/>
      </c>
      <c r="U273" s="606"/>
      <c r="V273" s="292"/>
      <c r="W273" s="293"/>
      <c r="X273" s="314"/>
      <c r="Y273" s="178" t="str">
        <f>IF(V273="","",IF(V273=999,999,V273*60+W273+X273/100))</f>
        <v/>
      </c>
      <c r="Z273" s="609"/>
      <c r="AA273" s="612"/>
      <c r="AB273" s="615"/>
      <c r="AC273" s="618"/>
    </row>
    <row r="274" spans="1:29" x14ac:dyDescent="0.25">
      <c r="A274" s="627"/>
      <c r="B274" s="630"/>
      <c r="C274" s="585"/>
      <c r="D274" s="44" t="s">
        <v>8</v>
      </c>
      <c r="E274" s="514" t="str">
        <f>IF(K274&lt;&gt;"",E272,"")</f>
        <v/>
      </c>
      <c r="F274" s="14" t="str">
        <f>IF(L274&lt;&gt;"",F272,"")</f>
        <v/>
      </c>
      <c r="G274" s="14" t="str">
        <f>IF(M274&lt;&gt;"",G272,"")</f>
        <v/>
      </c>
      <c r="H274" s="14" t="str">
        <f>IF(N274&lt;&gt;"",H272,"")</f>
        <v/>
      </c>
      <c r="I274" s="516" t="str">
        <f>IF(O274&lt;&gt;"",I272,"")</f>
        <v/>
      </c>
      <c r="J274" s="520" t="str">
        <f>IF(E274&lt;&gt;"",J272,"")</f>
        <v/>
      </c>
      <c r="K274" s="303"/>
      <c r="L274" s="303"/>
      <c r="M274" s="303"/>
      <c r="N274" s="303"/>
      <c r="O274" s="304"/>
      <c r="P274" s="14" t="str">
        <f>IF(B272="","",IF(SUM(E274:I274)=0,"",(SUM(E274:I274)+SUM(K274:O274)-J274)))</f>
        <v/>
      </c>
      <c r="Q274" s="523"/>
      <c r="R274" s="523" t="str">
        <f>IF(P272="","",ABS(P274-Q272))</f>
        <v/>
      </c>
      <c r="S274" s="523" t="str">
        <f>IF(P272="","",RANK(R274,R272:R276,0))</f>
        <v/>
      </c>
      <c r="T274" s="523" t="str">
        <f>IF(P272="","",IF(S274=1,"",P274))</f>
        <v/>
      </c>
      <c r="U274" s="606"/>
      <c r="V274" s="179"/>
      <c r="W274" s="180"/>
      <c r="X274" s="181"/>
      <c r="Y274" s="182"/>
      <c r="Z274" s="609"/>
      <c r="AA274" s="612"/>
      <c r="AB274" s="615"/>
      <c r="AC274" s="618"/>
    </row>
    <row r="275" spans="1:29" x14ac:dyDescent="0.25">
      <c r="A275" s="627"/>
      <c r="B275" s="630"/>
      <c r="C275" s="585"/>
      <c r="D275" s="44" t="s">
        <v>5</v>
      </c>
      <c r="E275" s="514" t="str">
        <f>IF(K275&lt;&gt;"",E272,"")</f>
        <v/>
      </c>
      <c r="F275" s="14" t="str">
        <f>IF(L275&lt;&gt;"",F272,"")</f>
        <v/>
      </c>
      <c r="G275" s="14" t="str">
        <f>IF(M275&lt;&gt;"",G272,"")</f>
        <v/>
      </c>
      <c r="H275" s="14" t="str">
        <f>IF(N275&lt;&gt;"",H272,"")</f>
        <v/>
      </c>
      <c r="I275" s="516" t="str">
        <f>IF(O275&lt;&gt;"",I272,"")</f>
        <v/>
      </c>
      <c r="J275" s="520" t="str">
        <f>IF(E275&lt;&gt;"",J272,"")</f>
        <v/>
      </c>
      <c r="K275" s="303"/>
      <c r="L275" s="303"/>
      <c r="M275" s="303"/>
      <c r="N275" s="303"/>
      <c r="O275" s="304"/>
      <c r="P275" s="14" t="str">
        <f>IF(B272="","",IF(SUM(E275:I275)=0,"",(SUM(E275:I275)+SUM(K275:O275)-J275)))</f>
        <v/>
      </c>
      <c r="Q275" s="523"/>
      <c r="R275" s="523" t="str">
        <f>IF(P272="","",ABS(P275-Q272))</f>
        <v/>
      </c>
      <c r="S275" s="523" t="str">
        <f>IF(P272="","",RANK(R275,R272:R276,0))</f>
        <v/>
      </c>
      <c r="T275" s="523" t="str">
        <f>IF(P272="","",IF(S275=1,"",P275))</f>
        <v/>
      </c>
      <c r="U275" s="606"/>
      <c r="V275" s="179"/>
      <c r="W275" s="180"/>
      <c r="X275" s="181"/>
      <c r="Y275" s="182"/>
      <c r="Z275" s="609"/>
      <c r="AA275" s="612"/>
      <c r="AB275" s="615"/>
      <c r="AC275" s="618"/>
    </row>
    <row r="276" spans="1:29" ht="15.75" thickBot="1" x14ac:dyDescent="0.3">
      <c r="A276" s="628"/>
      <c r="B276" s="631"/>
      <c r="C276" s="586"/>
      <c r="D276" s="45" t="s">
        <v>6</v>
      </c>
      <c r="E276" s="515" t="str">
        <f>IF(K276&lt;&gt;"",E272,"")</f>
        <v/>
      </c>
      <c r="F276" s="162" t="str">
        <f>IF(L276&lt;&gt;"",F272,"")</f>
        <v/>
      </c>
      <c r="G276" s="162" t="str">
        <f>IF(M276&lt;&gt;"",G272,"")</f>
        <v/>
      </c>
      <c r="H276" s="162" t="str">
        <f>IF(N276&lt;&gt;"",H272,"")</f>
        <v/>
      </c>
      <c r="I276" s="517" t="str">
        <f>IF(O276&lt;&gt;"",I272,"")</f>
        <v/>
      </c>
      <c r="J276" s="521" t="str">
        <f>IF(E276&lt;&gt;"",J272,"")</f>
        <v/>
      </c>
      <c r="K276" s="305"/>
      <c r="L276" s="305"/>
      <c r="M276" s="305"/>
      <c r="N276" s="305"/>
      <c r="O276" s="306"/>
      <c r="P276" s="162" t="str">
        <f>IF(B272="","",IF(SUM(E276:I276)=0,"",(SUM(E276:I276)+SUM(K276:O276)-J276)))</f>
        <v/>
      </c>
      <c r="Q276" s="524"/>
      <c r="R276" s="524"/>
      <c r="S276" s="524"/>
      <c r="T276" s="524"/>
      <c r="U276" s="607"/>
      <c r="V276" s="183"/>
      <c r="W276" s="184"/>
      <c r="X276" s="185"/>
      <c r="Y276" s="186"/>
      <c r="Z276" s="610"/>
      <c r="AA276" s="613"/>
      <c r="AB276" s="616"/>
      <c r="AC276" s="619"/>
    </row>
    <row r="277" spans="1:29" x14ac:dyDescent="0.25">
      <c r="A277" s="620" t="str">
        <f>IF('Names And Totals'!A59="","",'Names And Totals'!A59)</f>
        <v/>
      </c>
      <c r="B277" s="623" t="str">
        <f>IF('Names And Totals'!B59="","",'Names And Totals'!B59)</f>
        <v/>
      </c>
      <c r="C277" s="587" t="str">
        <f>IF(AB277="","",IF(AB277="DQ","DQ",RANK(AB277,$AB$7:$AB$502,0)+SUMPRODUCT(--(AB277=$AB$7:$AB$502),--(Z277&gt;$Z$7:$Z$502))))</f>
        <v/>
      </c>
      <c r="D277" s="88" t="s">
        <v>7</v>
      </c>
      <c r="E277" s="318"/>
      <c r="F277" s="546"/>
      <c r="G277" s="546"/>
      <c r="H277" s="546"/>
      <c r="I277" s="326"/>
      <c r="J277" s="547"/>
      <c r="K277" s="546"/>
      <c r="L277" s="546"/>
      <c r="M277" s="546"/>
      <c r="N277" s="546"/>
      <c r="O277" s="548"/>
      <c r="P277" s="163" t="str">
        <f>IF(B277="","",IF(SUM(E277:I277)=0,"",(SUM(E277:I277)+SUM(K277:O277)-J277)))</f>
        <v/>
      </c>
      <c r="Q277" s="128" t="str">
        <f>IF(P277="","",AVERAGE(P277:P280))</f>
        <v/>
      </c>
      <c r="R277" s="128" t="str">
        <f>IF(P277="","",ABS(P277-Q277))</f>
        <v/>
      </c>
      <c r="S277" s="128" t="str">
        <f>IF(P277="","",RANK(R277,R277:R281,0))</f>
        <v/>
      </c>
      <c r="T277" s="128" t="str">
        <f>IF(P277="","",IF(S277=1,"",P277))</f>
        <v/>
      </c>
      <c r="U277" s="590" t="str">
        <f>IF(P277="","",IF(AVERAGE(P277:P281)&lt;0,0,IF(P278="",P277,IF(P279="",AVERAGE(P277:P278),IF(P280="",AVERAGE(P277:P279),IF(P281="",AVERAGE(T277:T280),TRIMMEAN(P277:P281,0.4)))))))</f>
        <v/>
      </c>
      <c r="V277" s="318"/>
      <c r="W277" s="319"/>
      <c r="X277" s="320"/>
      <c r="Y277" s="549" t="str">
        <f>IF(V277="","",IF(V277=999,999,V277*60+W277+X277/100))</f>
        <v/>
      </c>
      <c r="Z277" s="593" t="str">
        <f>IF(B277="","",IF(Y278="",Y277,AVERAGE(Y277:Y278)))</f>
        <v/>
      </c>
      <c r="AA277" s="596" t="str">
        <f>IF(B277="","",IF(Z277="","",IF(($AC$1-Z277)&gt;75,5,IF(($AC$1-Z277)&gt;60,4,IF(($AC$1-Z277)&gt;45,3,IF(($AC$1-Z277)&gt;30,2,IF(($AC$1-Z277)&gt;15,1,IF(($AC$1-Z277)&lt;=15,0))))))))</f>
        <v/>
      </c>
      <c r="AB277" s="599" t="str">
        <f>IF(AC277="DQ","DQ",IF(U277="","",U277+AA277))</f>
        <v/>
      </c>
      <c r="AC277" s="602"/>
    </row>
    <row r="278" spans="1:29" x14ac:dyDescent="0.25">
      <c r="A278" s="621"/>
      <c r="B278" s="624"/>
      <c r="C278" s="588"/>
      <c r="D278" s="47" t="s">
        <v>4</v>
      </c>
      <c r="E278" s="283" t="str">
        <f>IF(K278&lt;&gt;"",E277,"")</f>
        <v/>
      </c>
      <c r="F278" s="347" t="str">
        <f>IF(L278&lt;&gt;"",F277,"")</f>
        <v/>
      </c>
      <c r="G278" s="347" t="str">
        <f>IF(M278&lt;&gt;"",G277,"")</f>
        <v/>
      </c>
      <c r="H278" s="347" t="str">
        <f>IF(N278&lt;&gt;"",H277,"")</f>
        <v/>
      </c>
      <c r="I278" s="284" t="str">
        <f>IF(O278&lt;&gt;"",I277,"")</f>
        <v/>
      </c>
      <c r="J278" s="428" t="str">
        <f>IF(E278&lt;&gt;"",J277,"")</f>
        <v/>
      </c>
      <c r="K278" s="348"/>
      <c r="L278" s="348"/>
      <c r="M278" s="348"/>
      <c r="N278" s="348"/>
      <c r="O278" s="349"/>
      <c r="P278" s="10" t="str">
        <f>IF(B277="","",IF(SUM(E278:I278)=0,"",(SUM(E278:I278)+SUM(K278:O278)-J278)))</f>
        <v/>
      </c>
      <c r="Q278" s="285"/>
      <c r="R278" s="285" t="str">
        <f>IF(P277="","",ABS(P278-Q277))</f>
        <v/>
      </c>
      <c r="S278" s="285" t="str">
        <f>IF(P277="","",RANK(R278,R277:R281,0))</f>
        <v/>
      </c>
      <c r="T278" s="285" t="str">
        <f>IF(P277="","",IF(S278=1,"",P278))</f>
        <v/>
      </c>
      <c r="U278" s="591"/>
      <c r="V278" s="321"/>
      <c r="W278" s="322"/>
      <c r="X278" s="323"/>
      <c r="Y278" s="350" t="str">
        <f>IF(V278="","",IF(V278=999,999,V278*60+W278+X278/100))</f>
        <v/>
      </c>
      <c r="Z278" s="594"/>
      <c r="AA278" s="597"/>
      <c r="AB278" s="600"/>
      <c r="AC278" s="603"/>
    </row>
    <row r="279" spans="1:29" x14ac:dyDescent="0.25">
      <c r="A279" s="621"/>
      <c r="B279" s="624"/>
      <c r="C279" s="588"/>
      <c r="D279" s="47" t="s">
        <v>8</v>
      </c>
      <c r="E279" s="283" t="str">
        <f>IF(K279&lt;&gt;"",E277,"")</f>
        <v/>
      </c>
      <c r="F279" s="347" t="str">
        <f>IF(L279&lt;&gt;"",F277,"")</f>
        <v/>
      </c>
      <c r="G279" s="347" t="str">
        <f>IF(M279&lt;&gt;"",G277,"")</f>
        <v/>
      </c>
      <c r="H279" s="347" t="str">
        <f>IF(N279&lt;&gt;"",H277,"")</f>
        <v/>
      </c>
      <c r="I279" s="284" t="str">
        <f>IF(O279&lt;&gt;"",I277,"")</f>
        <v/>
      </c>
      <c r="J279" s="428" t="str">
        <f>IF(E279&lt;&gt;"",J277,"")</f>
        <v/>
      </c>
      <c r="K279" s="348"/>
      <c r="L279" s="348"/>
      <c r="M279" s="348"/>
      <c r="N279" s="348"/>
      <c r="O279" s="349"/>
      <c r="P279" s="10" t="str">
        <f>IF(B277="","",IF(SUM(E279:I279)=0,"",(SUM(E279:I279)+SUM(K279:O279)-J279)))</f>
        <v/>
      </c>
      <c r="Q279" s="285"/>
      <c r="R279" s="285" t="str">
        <f>IF(P277="","",ABS(P279-Q277))</f>
        <v/>
      </c>
      <c r="S279" s="285" t="str">
        <f>IF(P277="","",RANK(R279,R277:R281,0))</f>
        <v/>
      </c>
      <c r="T279" s="285" t="str">
        <f>IF(P277="","",IF(S279=1,"",P279))</f>
        <v/>
      </c>
      <c r="U279" s="591"/>
      <c r="V279" s="189"/>
      <c r="W279" s="190"/>
      <c r="X279" s="191"/>
      <c r="Y279" s="192"/>
      <c r="Z279" s="594"/>
      <c r="AA279" s="597"/>
      <c r="AB279" s="600"/>
      <c r="AC279" s="603"/>
    </row>
    <row r="280" spans="1:29" x14ac:dyDescent="0.25">
      <c r="A280" s="621"/>
      <c r="B280" s="624"/>
      <c r="C280" s="588"/>
      <c r="D280" s="47" t="s">
        <v>5</v>
      </c>
      <c r="E280" s="283" t="str">
        <f>IF(K280&lt;&gt;"",E277,"")</f>
        <v/>
      </c>
      <c r="F280" s="347" t="str">
        <f>IF(L280&lt;&gt;"",F277,"")</f>
        <v/>
      </c>
      <c r="G280" s="347" t="str">
        <f>IF(M280&lt;&gt;"",G277,"")</f>
        <v/>
      </c>
      <c r="H280" s="347" t="str">
        <f>IF(N280&lt;&gt;"",H277,"")</f>
        <v/>
      </c>
      <c r="I280" s="284" t="str">
        <f>IF(O280&lt;&gt;"",I277,"")</f>
        <v/>
      </c>
      <c r="J280" s="428" t="str">
        <f>IF(E280&lt;&gt;"",J277,"")</f>
        <v/>
      </c>
      <c r="K280" s="348"/>
      <c r="L280" s="348"/>
      <c r="M280" s="348"/>
      <c r="N280" s="348"/>
      <c r="O280" s="349"/>
      <c r="P280" s="10" t="str">
        <f>IF(B277="","",IF(SUM(E280:I280)=0,"",(SUM(E280:I280)+SUM(K280:O280)-J280)))</f>
        <v/>
      </c>
      <c r="Q280" s="285"/>
      <c r="R280" s="285" t="str">
        <f>IF(P277="","",ABS(P280-Q277))</f>
        <v/>
      </c>
      <c r="S280" s="285" t="str">
        <f>IF(P277="","",RANK(R280,R277:R281,0))</f>
        <v/>
      </c>
      <c r="T280" s="285" t="str">
        <f>IF(P277="","",IF(S280=1,"",P280))</f>
        <v/>
      </c>
      <c r="U280" s="591"/>
      <c r="V280" s="189"/>
      <c r="W280" s="190"/>
      <c r="X280" s="191"/>
      <c r="Y280" s="192"/>
      <c r="Z280" s="594"/>
      <c r="AA280" s="597"/>
      <c r="AB280" s="600"/>
      <c r="AC280" s="603"/>
    </row>
    <row r="281" spans="1:29" ht="15.75" thickBot="1" x14ac:dyDescent="0.3">
      <c r="A281" s="622"/>
      <c r="B281" s="625"/>
      <c r="C281" s="589"/>
      <c r="D281" s="351" t="s">
        <v>6</v>
      </c>
      <c r="E281" s="352" t="str">
        <f>IF(K281&lt;&gt;"",E277,"")</f>
        <v/>
      </c>
      <c r="F281" s="353" t="str">
        <f>IF(L281&lt;&gt;"",F277,"")</f>
        <v/>
      </c>
      <c r="G281" s="353" t="str">
        <f>IF(M281&lt;&gt;"",G277,"")</f>
        <v/>
      </c>
      <c r="H281" s="353" t="str">
        <f>IF(N281&lt;&gt;"",H277,"")</f>
        <v/>
      </c>
      <c r="I281" s="354" t="str">
        <f>IF(O281&lt;&gt;"",I277,"")</f>
        <v/>
      </c>
      <c r="J281" s="466" t="str">
        <f>IF(E281&lt;&gt;"",J277,"")</f>
        <v/>
      </c>
      <c r="K281" s="355"/>
      <c r="L281" s="355"/>
      <c r="M281" s="355"/>
      <c r="N281" s="355"/>
      <c r="O281" s="356"/>
      <c r="P281" s="155" t="str">
        <f>IF(B277="","",IF(SUM(E281:I281)=0,"",(SUM(E281:I281)+SUM(K281:O281)-J281)))</f>
        <v/>
      </c>
      <c r="Q281" s="286"/>
      <c r="R281" s="286"/>
      <c r="S281" s="286"/>
      <c r="T281" s="286"/>
      <c r="U281" s="592"/>
      <c r="V281" s="357"/>
      <c r="W281" s="358"/>
      <c r="X281" s="359"/>
      <c r="Y281" s="360"/>
      <c r="Z281" s="595"/>
      <c r="AA281" s="598"/>
      <c r="AB281" s="601"/>
      <c r="AC281" s="604"/>
    </row>
    <row r="282" spans="1:29" x14ac:dyDescent="0.25">
      <c r="A282" s="626" t="str">
        <f>IF('Names And Totals'!A60="","",'Names And Totals'!A60)</f>
        <v/>
      </c>
      <c r="B282" s="629" t="str">
        <f>IF('Names And Totals'!B60="","",'Names And Totals'!B60)</f>
        <v/>
      </c>
      <c r="C282" s="584" t="str">
        <f>IF(AB282="","",IF(AB282="DQ","DQ",RANK(AB282,$AB$7:$AB$502,0)+SUMPRODUCT(--(AB282=$AB$7:$AB$502),--(Z282&gt;$Z$7:$Z$502))))</f>
        <v/>
      </c>
      <c r="D282" s="43" t="s">
        <v>7</v>
      </c>
      <c r="E282" s="311"/>
      <c r="F282" s="301"/>
      <c r="G282" s="301"/>
      <c r="H282" s="301"/>
      <c r="I282" s="525"/>
      <c r="J282" s="518"/>
      <c r="K282" s="301"/>
      <c r="L282" s="301"/>
      <c r="M282" s="301"/>
      <c r="N282" s="301"/>
      <c r="O282" s="302"/>
      <c r="P282" s="160" t="str">
        <f>IF(B282="","",IF(SUM(E282:I282)=0,"",(SUM(E282:I282)+SUM(K282:O282)-J282)))</f>
        <v/>
      </c>
      <c r="Q282" s="522" t="str">
        <f>IF(P282="","",AVERAGE(P282:P285))</f>
        <v/>
      </c>
      <c r="R282" s="522" t="str">
        <f>IF(P282="","",ABS(P282-Q282))</f>
        <v/>
      </c>
      <c r="S282" s="522" t="str">
        <f>IF(P282="","",RANK(R282,R282:R286,0))</f>
        <v/>
      </c>
      <c r="T282" s="522" t="str">
        <f>IF(P282="","",IF(S282=1,"",P282))</f>
        <v/>
      </c>
      <c r="U282" s="605" t="str">
        <f>IF(P282="","",IF(AVERAGE(P282:P286)&lt;0,0,IF(P283="",P282,IF(P284="",AVERAGE(P282:P283),IF(P285="",AVERAGE(P282:P284),IF(P286="",AVERAGE(T282:T285),TRIMMEAN(P282:P286,0.4)))))))</f>
        <v/>
      </c>
      <c r="V282" s="311"/>
      <c r="W282" s="312"/>
      <c r="X282" s="313"/>
      <c r="Y282" s="177" t="str">
        <f>IF(V282="","",IF(V282=999,999,V282*60+W282+X282/100))</f>
        <v/>
      </c>
      <c r="Z282" s="608" t="str">
        <f>IF(B282="","",IF(Y283="",Y282,AVERAGE(Y282:Y283)))</f>
        <v/>
      </c>
      <c r="AA282" s="611" t="str">
        <f>IF(B282="","",IF(Z282="","",IF(($AC$1-Z282)&gt;75,5,IF(($AC$1-Z282)&gt;60,4,IF(($AC$1-Z282)&gt;45,3,IF(($AC$1-Z282)&gt;30,2,IF(($AC$1-Z282)&gt;15,1,IF(($AC$1-Z282)&lt;=15,0))))))))</f>
        <v/>
      </c>
      <c r="AB282" s="614" t="str">
        <f>IF(AC282="DQ","DQ",IF(U282="","",U282+AA282))</f>
        <v/>
      </c>
      <c r="AC282" s="617"/>
    </row>
    <row r="283" spans="1:29" x14ac:dyDescent="0.25">
      <c r="A283" s="627"/>
      <c r="B283" s="630"/>
      <c r="C283" s="585"/>
      <c r="D283" s="44" t="s">
        <v>4</v>
      </c>
      <c r="E283" s="514" t="str">
        <f>IF(K283&lt;&gt;"",E282,"")</f>
        <v/>
      </c>
      <c r="F283" s="14" t="str">
        <f>IF(L283&lt;&gt;"",F282,"")</f>
        <v/>
      </c>
      <c r="G283" s="14" t="str">
        <f>IF(M283&lt;&gt;"",G282,"")</f>
        <v/>
      </c>
      <c r="H283" s="14" t="str">
        <f>IF(N283&lt;&gt;"",H282,"")</f>
        <v/>
      </c>
      <c r="I283" s="516" t="str">
        <f>IF(O283&lt;&gt;"",I282,"")</f>
        <v/>
      </c>
      <c r="J283" s="520" t="str">
        <f>IF(E283&lt;&gt;"",J282,"")</f>
        <v/>
      </c>
      <c r="K283" s="303"/>
      <c r="L283" s="303"/>
      <c r="M283" s="303"/>
      <c r="N283" s="303"/>
      <c r="O283" s="304"/>
      <c r="P283" s="14" t="str">
        <f>IF(B282="","",IF(SUM(E283:I283)=0,"",(SUM(E283:I283)+SUM(K283:O283)-J283)))</f>
        <v/>
      </c>
      <c r="Q283" s="523"/>
      <c r="R283" s="523" t="str">
        <f>IF(P282="","",ABS(P283-Q282))</f>
        <v/>
      </c>
      <c r="S283" s="523" t="str">
        <f>IF(P282="","",RANK(R283,R282:R286,0))</f>
        <v/>
      </c>
      <c r="T283" s="523" t="str">
        <f>IF(P282="","",IF(S283=1,"",P283))</f>
        <v/>
      </c>
      <c r="U283" s="606"/>
      <c r="V283" s="292"/>
      <c r="W283" s="293"/>
      <c r="X283" s="314"/>
      <c r="Y283" s="178" t="str">
        <f>IF(V283="","",IF(V283=999,999,V283*60+W283+X283/100))</f>
        <v/>
      </c>
      <c r="Z283" s="609"/>
      <c r="AA283" s="612"/>
      <c r="AB283" s="615"/>
      <c r="AC283" s="618"/>
    </row>
    <row r="284" spans="1:29" x14ac:dyDescent="0.25">
      <c r="A284" s="627"/>
      <c r="B284" s="630"/>
      <c r="C284" s="585"/>
      <c r="D284" s="44" t="s">
        <v>8</v>
      </c>
      <c r="E284" s="514" t="str">
        <f>IF(K284&lt;&gt;"",E282,"")</f>
        <v/>
      </c>
      <c r="F284" s="14" t="str">
        <f>IF(L284&lt;&gt;"",F282,"")</f>
        <v/>
      </c>
      <c r="G284" s="14" t="str">
        <f>IF(M284&lt;&gt;"",G282,"")</f>
        <v/>
      </c>
      <c r="H284" s="14" t="str">
        <f>IF(N284&lt;&gt;"",H282,"")</f>
        <v/>
      </c>
      <c r="I284" s="516" t="str">
        <f>IF(O284&lt;&gt;"",I282,"")</f>
        <v/>
      </c>
      <c r="J284" s="520" t="str">
        <f>IF(E284&lt;&gt;"",J282,"")</f>
        <v/>
      </c>
      <c r="K284" s="303"/>
      <c r="L284" s="303"/>
      <c r="M284" s="303"/>
      <c r="N284" s="303"/>
      <c r="O284" s="304"/>
      <c r="P284" s="14" t="str">
        <f>IF(B282="","",IF(SUM(E284:I284)=0,"",(SUM(E284:I284)+SUM(K284:O284)-J284)))</f>
        <v/>
      </c>
      <c r="Q284" s="523"/>
      <c r="R284" s="523" t="str">
        <f>IF(P282="","",ABS(P284-Q282))</f>
        <v/>
      </c>
      <c r="S284" s="523" t="str">
        <f>IF(P282="","",RANK(R284,R282:R286,0))</f>
        <v/>
      </c>
      <c r="T284" s="523" t="str">
        <f>IF(P282="","",IF(S284=1,"",P284))</f>
        <v/>
      </c>
      <c r="U284" s="606"/>
      <c r="V284" s="179"/>
      <c r="W284" s="180"/>
      <c r="X284" s="181"/>
      <c r="Y284" s="182"/>
      <c r="Z284" s="609"/>
      <c r="AA284" s="612"/>
      <c r="AB284" s="615"/>
      <c r="AC284" s="618"/>
    </row>
    <row r="285" spans="1:29" x14ac:dyDescent="0.25">
      <c r="A285" s="627"/>
      <c r="B285" s="630"/>
      <c r="C285" s="585"/>
      <c r="D285" s="44" t="s">
        <v>5</v>
      </c>
      <c r="E285" s="514" t="str">
        <f>IF(K285&lt;&gt;"",E282,"")</f>
        <v/>
      </c>
      <c r="F285" s="14" t="str">
        <f>IF(L285&lt;&gt;"",F282,"")</f>
        <v/>
      </c>
      <c r="G285" s="14" t="str">
        <f>IF(M285&lt;&gt;"",G282,"")</f>
        <v/>
      </c>
      <c r="H285" s="14" t="str">
        <f>IF(N285&lt;&gt;"",H282,"")</f>
        <v/>
      </c>
      <c r="I285" s="516" t="str">
        <f>IF(O285&lt;&gt;"",I282,"")</f>
        <v/>
      </c>
      <c r="J285" s="520" t="str">
        <f>IF(E285&lt;&gt;"",J282,"")</f>
        <v/>
      </c>
      <c r="K285" s="303"/>
      <c r="L285" s="303"/>
      <c r="M285" s="303"/>
      <c r="N285" s="303"/>
      <c r="O285" s="304"/>
      <c r="P285" s="14" t="str">
        <f>IF(B282="","",IF(SUM(E285:I285)=0,"",(SUM(E285:I285)+SUM(K285:O285)-J285)))</f>
        <v/>
      </c>
      <c r="Q285" s="523"/>
      <c r="R285" s="523" t="str">
        <f>IF(P282="","",ABS(P285-Q282))</f>
        <v/>
      </c>
      <c r="S285" s="523" t="str">
        <f>IF(P282="","",RANK(R285,R282:R286,0))</f>
        <v/>
      </c>
      <c r="T285" s="523" t="str">
        <f>IF(P282="","",IF(S285=1,"",P285))</f>
        <v/>
      </c>
      <c r="U285" s="606"/>
      <c r="V285" s="179"/>
      <c r="W285" s="180"/>
      <c r="X285" s="181"/>
      <c r="Y285" s="182"/>
      <c r="Z285" s="609"/>
      <c r="AA285" s="612"/>
      <c r="AB285" s="615"/>
      <c r="AC285" s="618"/>
    </row>
    <row r="286" spans="1:29" ht="15.75" thickBot="1" x14ac:dyDescent="0.3">
      <c r="A286" s="628"/>
      <c r="B286" s="631"/>
      <c r="C286" s="586"/>
      <c r="D286" s="45" t="s">
        <v>6</v>
      </c>
      <c r="E286" s="515" t="str">
        <f>IF(K286&lt;&gt;"",E282,"")</f>
        <v/>
      </c>
      <c r="F286" s="162" t="str">
        <f>IF(L286&lt;&gt;"",F282,"")</f>
        <v/>
      </c>
      <c r="G286" s="162" t="str">
        <f>IF(M286&lt;&gt;"",G282,"")</f>
        <v/>
      </c>
      <c r="H286" s="162" t="str">
        <f>IF(N286&lt;&gt;"",H282,"")</f>
        <v/>
      </c>
      <c r="I286" s="517" t="str">
        <f>IF(O286&lt;&gt;"",I282,"")</f>
        <v/>
      </c>
      <c r="J286" s="521" t="str">
        <f>IF(E286&lt;&gt;"",J282,"")</f>
        <v/>
      </c>
      <c r="K286" s="305"/>
      <c r="L286" s="305"/>
      <c r="M286" s="305"/>
      <c r="N286" s="305"/>
      <c r="O286" s="306"/>
      <c r="P286" s="162" t="str">
        <f>IF(B282="","",IF(SUM(E286:I286)=0,"",(SUM(E286:I286)+SUM(K286:O286)-J286)))</f>
        <v/>
      </c>
      <c r="Q286" s="524"/>
      <c r="R286" s="524"/>
      <c r="S286" s="524"/>
      <c r="T286" s="524"/>
      <c r="U286" s="607"/>
      <c r="V286" s="183"/>
      <c r="W286" s="184"/>
      <c r="X286" s="185"/>
      <c r="Y286" s="186"/>
      <c r="Z286" s="610"/>
      <c r="AA286" s="613"/>
      <c r="AB286" s="616"/>
      <c r="AC286" s="619"/>
    </row>
    <row r="287" spans="1:29" x14ac:dyDescent="0.25">
      <c r="A287" s="620" t="str">
        <f>IF('Names And Totals'!A61="","",'Names And Totals'!A61)</f>
        <v/>
      </c>
      <c r="B287" s="623" t="str">
        <f>IF('Names And Totals'!B61="","",'Names And Totals'!B61)</f>
        <v/>
      </c>
      <c r="C287" s="587" t="str">
        <f>IF(AB287="","",IF(AB287="DQ","DQ",RANK(AB287,$AB$7:$AB$502,0)+SUMPRODUCT(--(AB287=$AB$7:$AB$502),--(Z287&gt;$Z$7:$Z$502))))</f>
        <v/>
      </c>
      <c r="D287" s="88" t="s">
        <v>7</v>
      </c>
      <c r="E287" s="318"/>
      <c r="F287" s="546"/>
      <c r="G287" s="546"/>
      <c r="H287" s="546"/>
      <c r="I287" s="326"/>
      <c r="J287" s="547"/>
      <c r="K287" s="546"/>
      <c r="L287" s="546"/>
      <c r="M287" s="546"/>
      <c r="N287" s="546"/>
      <c r="O287" s="548"/>
      <c r="P287" s="163" t="str">
        <f>IF(B287="","",IF(SUM(E287:I287)=0,"",(SUM(E287:I287)+SUM(K287:O287)-J287)))</f>
        <v/>
      </c>
      <c r="Q287" s="128" t="str">
        <f>IF(P287="","",AVERAGE(P287:P290))</f>
        <v/>
      </c>
      <c r="R287" s="128" t="str">
        <f>IF(P287="","",ABS(P287-Q287))</f>
        <v/>
      </c>
      <c r="S287" s="128" t="str">
        <f>IF(P287="","",RANK(R287,R287:R291,0))</f>
        <v/>
      </c>
      <c r="T287" s="128" t="str">
        <f>IF(P287="","",IF(S287=1,"",P287))</f>
        <v/>
      </c>
      <c r="U287" s="590" t="str">
        <f>IF(P287="","",IF(AVERAGE(P287:P291)&lt;0,0,IF(P288="",P287,IF(P289="",AVERAGE(P287:P288),IF(P290="",AVERAGE(P287:P289),IF(P291="",AVERAGE(T287:T290),TRIMMEAN(P287:P291,0.4)))))))</f>
        <v/>
      </c>
      <c r="V287" s="318"/>
      <c r="W287" s="319"/>
      <c r="X287" s="320"/>
      <c r="Y287" s="549" t="str">
        <f>IF(V287="","",IF(V287=999,999,V287*60+W287+X287/100))</f>
        <v/>
      </c>
      <c r="Z287" s="593" t="str">
        <f>IF(B287="","",IF(Y288="",Y287,AVERAGE(Y287:Y288)))</f>
        <v/>
      </c>
      <c r="AA287" s="596" t="str">
        <f>IF(B287="","",IF(Z287="","",IF(($AC$1-Z287)&gt;75,5,IF(($AC$1-Z287)&gt;60,4,IF(($AC$1-Z287)&gt;45,3,IF(($AC$1-Z287)&gt;30,2,IF(($AC$1-Z287)&gt;15,1,IF(($AC$1-Z287)&lt;=15,0))))))))</f>
        <v/>
      </c>
      <c r="AB287" s="599" t="str">
        <f>IF(AC287="DQ","DQ",IF(U287="","",U287+AA287))</f>
        <v/>
      </c>
      <c r="AC287" s="602"/>
    </row>
    <row r="288" spans="1:29" x14ac:dyDescent="0.25">
      <c r="A288" s="621"/>
      <c r="B288" s="624"/>
      <c r="C288" s="588"/>
      <c r="D288" s="47" t="s">
        <v>4</v>
      </c>
      <c r="E288" s="283" t="str">
        <f>IF(K288&lt;&gt;"",E287,"")</f>
        <v/>
      </c>
      <c r="F288" s="347" t="str">
        <f>IF(L288&lt;&gt;"",F287,"")</f>
        <v/>
      </c>
      <c r="G288" s="347" t="str">
        <f>IF(M288&lt;&gt;"",G287,"")</f>
        <v/>
      </c>
      <c r="H288" s="347" t="str">
        <f>IF(N288&lt;&gt;"",H287,"")</f>
        <v/>
      </c>
      <c r="I288" s="284" t="str">
        <f>IF(O288&lt;&gt;"",I287,"")</f>
        <v/>
      </c>
      <c r="J288" s="428" t="str">
        <f>IF(E288&lt;&gt;"",J287,"")</f>
        <v/>
      </c>
      <c r="K288" s="348"/>
      <c r="L288" s="348"/>
      <c r="M288" s="348"/>
      <c r="N288" s="348"/>
      <c r="O288" s="349"/>
      <c r="P288" s="10" t="str">
        <f>IF(B287="","",IF(SUM(E288:I288)=0,"",(SUM(E288:I288)+SUM(K288:O288)-J288)))</f>
        <v/>
      </c>
      <c r="Q288" s="285"/>
      <c r="R288" s="285" t="str">
        <f>IF(P287="","",ABS(P288-Q287))</f>
        <v/>
      </c>
      <c r="S288" s="285" t="str">
        <f>IF(P287="","",RANK(R288,R287:R291,0))</f>
        <v/>
      </c>
      <c r="T288" s="285" t="str">
        <f>IF(P287="","",IF(S288=1,"",P288))</f>
        <v/>
      </c>
      <c r="U288" s="591"/>
      <c r="V288" s="321"/>
      <c r="W288" s="322"/>
      <c r="X288" s="323"/>
      <c r="Y288" s="350" t="str">
        <f>IF(V288="","",IF(V288=999,999,V288*60+W288+X288/100))</f>
        <v/>
      </c>
      <c r="Z288" s="594"/>
      <c r="AA288" s="597"/>
      <c r="AB288" s="600"/>
      <c r="AC288" s="603"/>
    </row>
    <row r="289" spans="1:29" x14ac:dyDescent="0.25">
      <c r="A289" s="621"/>
      <c r="B289" s="624"/>
      <c r="C289" s="588"/>
      <c r="D289" s="47" t="s">
        <v>8</v>
      </c>
      <c r="E289" s="283" t="str">
        <f>IF(K289&lt;&gt;"",E287,"")</f>
        <v/>
      </c>
      <c r="F289" s="347" t="str">
        <f>IF(L289&lt;&gt;"",F287,"")</f>
        <v/>
      </c>
      <c r="G289" s="347" t="str">
        <f>IF(M289&lt;&gt;"",G287,"")</f>
        <v/>
      </c>
      <c r="H289" s="347" t="str">
        <f>IF(N289&lt;&gt;"",H287,"")</f>
        <v/>
      </c>
      <c r="I289" s="284" t="str">
        <f>IF(O289&lt;&gt;"",I287,"")</f>
        <v/>
      </c>
      <c r="J289" s="428" t="str">
        <f>IF(E289&lt;&gt;"",J287,"")</f>
        <v/>
      </c>
      <c r="K289" s="348"/>
      <c r="L289" s="348"/>
      <c r="M289" s="348"/>
      <c r="N289" s="348"/>
      <c r="O289" s="349"/>
      <c r="P289" s="10" t="str">
        <f>IF(B287="","",IF(SUM(E289:I289)=0,"",(SUM(E289:I289)+SUM(K289:O289)-J289)))</f>
        <v/>
      </c>
      <c r="Q289" s="285"/>
      <c r="R289" s="285" t="str">
        <f>IF(P287="","",ABS(P289-Q287))</f>
        <v/>
      </c>
      <c r="S289" s="285" t="str">
        <f>IF(P287="","",RANK(R289,R287:R291,0))</f>
        <v/>
      </c>
      <c r="T289" s="285" t="str">
        <f>IF(P287="","",IF(S289=1,"",P289))</f>
        <v/>
      </c>
      <c r="U289" s="591"/>
      <c r="V289" s="189"/>
      <c r="W289" s="190"/>
      <c r="X289" s="191"/>
      <c r="Y289" s="192"/>
      <c r="Z289" s="594"/>
      <c r="AA289" s="597"/>
      <c r="AB289" s="600"/>
      <c r="AC289" s="603"/>
    </row>
    <row r="290" spans="1:29" x14ac:dyDescent="0.25">
      <c r="A290" s="621"/>
      <c r="B290" s="624"/>
      <c r="C290" s="588"/>
      <c r="D290" s="47" t="s">
        <v>5</v>
      </c>
      <c r="E290" s="283" t="str">
        <f>IF(K290&lt;&gt;"",E287,"")</f>
        <v/>
      </c>
      <c r="F290" s="347" t="str">
        <f>IF(L290&lt;&gt;"",F287,"")</f>
        <v/>
      </c>
      <c r="G290" s="347" t="str">
        <f>IF(M290&lt;&gt;"",G287,"")</f>
        <v/>
      </c>
      <c r="H290" s="347" t="str">
        <f>IF(N290&lt;&gt;"",H287,"")</f>
        <v/>
      </c>
      <c r="I290" s="284" t="str">
        <f>IF(O290&lt;&gt;"",I287,"")</f>
        <v/>
      </c>
      <c r="J290" s="428" t="str">
        <f>IF(E290&lt;&gt;"",J287,"")</f>
        <v/>
      </c>
      <c r="K290" s="348"/>
      <c r="L290" s="348"/>
      <c r="M290" s="348"/>
      <c r="N290" s="348"/>
      <c r="O290" s="349"/>
      <c r="P290" s="10" t="str">
        <f>IF(B287="","",IF(SUM(E290:I290)=0,"",(SUM(E290:I290)+SUM(K290:O290)-J290)))</f>
        <v/>
      </c>
      <c r="Q290" s="285"/>
      <c r="R290" s="285" t="str">
        <f>IF(P287="","",ABS(P290-Q287))</f>
        <v/>
      </c>
      <c r="S290" s="285" t="str">
        <f>IF(P287="","",RANK(R290,R287:R291,0))</f>
        <v/>
      </c>
      <c r="T290" s="285" t="str">
        <f>IF(P287="","",IF(S290=1,"",P290))</f>
        <v/>
      </c>
      <c r="U290" s="591"/>
      <c r="V290" s="189"/>
      <c r="W290" s="190"/>
      <c r="X290" s="191"/>
      <c r="Y290" s="192"/>
      <c r="Z290" s="594"/>
      <c r="AA290" s="597"/>
      <c r="AB290" s="600"/>
      <c r="AC290" s="603"/>
    </row>
    <row r="291" spans="1:29" ht="15.75" thickBot="1" x14ac:dyDescent="0.3">
      <c r="A291" s="622"/>
      <c r="B291" s="625"/>
      <c r="C291" s="589"/>
      <c r="D291" s="351" t="s">
        <v>6</v>
      </c>
      <c r="E291" s="352" t="str">
        <f>IF(K291&lt;&gt;"",E287,"")</f>
        <v/>
      </c>
      <c r="F291" s="353" t="str">
        <f>IF(L291&lt;&gt;"",F287,"")</f>
        <v/>
      </c>
      <c r="G291" s="353" t="str">
        <f>IF(M291&lt;&gt;"",G287,"")</f>
        <v/>
      </c>
      <c r="H291" s="353" t="str">
        <f>IF(N291&lt;&gt;"",H287,"")</f>
        <v/>
      </c>
      <c r="I291" s="354" t="str">
        <f>IF(O291&lt;&gt;"",I287,"")</f>
        <v/>
      </c>
      <c r="J291" s="466" t="str">
        <f>IF(E291&lt;&gt;"",J287,"")</f>
        <v/>
      </c>
      <c r="K291" s="355"/>
      <c r="L291" s="355"/>
      <c r="M291" s="355"/>
      <c r="N291" s="355"/>
      <c r="O291" s="356"/>
      <c r="P291" s="155" t="str">
        <f>IF(B287="","",IF(SUM(E291:I291)=0,"",(SUM(E291:I291)+SUM(K291:O291)-J291)))</f>
        <v/>
      </c>
      <c r="Q291" s="286"/>
      <c r="R291" s="286"/>
      <c r="S291" s="286"/>
      <c r="T291" s="286"/>
      <c r="U291" s="592"/>
      <c r="V291" s="357"/>
      <c r="W291" s="358"/>
      <c r="X291" s="359"/>
      <c r="Y291" s="360"/>
      <c r="Z291" s="595"/>
      <c r="AA291" s="598"/>
      <c r="AB291" s="601"/>
      <c r="AC291" s="604"/>
    </row>
    <row r="292" spans="1:29" x14ac:dyDescent="0.25">
      <c r="A292" s="626" t="str">
        <f>IF('Names And Totals'!A62="","",'Names And Totals'!A62)</f>
        <v/>
      </c>
      <c r="B292" s="629" t="str">
        <f>IF('Names And Totals'!B62="","",'Names And Totals'!B62)</f>
        <v/>
      </c>
      <c r="C292" s="584" t="str">
        <f>IF(AB292="","",IF(AB292="DQ","DQ",RANK(AB292,$AB$7:$AB$502,0)+SUMPRODUCT(--(AB292=$AB$7:$AB$502),--(Z292&gt;$Z$7:$Z$502))))</f>
        <v/>
      </c>
      <c r="D292" s="43" t="s">
        <v>7</v>
      </c>
      <c r="E292" s="311"/>
      <c r="F292" s="301"/>
      <c r="G292" s="301"/>
      <c r="H292" s="301"/>
      <c r="I292" s="525"/>
      <c r="J292" s="518"/>
      <c r="K292" s="301"/>
      <c r="L292" s="301"/>
      <c r="M292" s="301"/>
      <c r="N292" s="301"/>
      <c r="O292" s="302"/>
      <c r="P292" s="160" t="str">
        <f>IF(B292="","",IF(SUM(E292:I292)=0,"",(SUM(E292:I292)+SUM(K292:O292)-J292)))</f>
        <v/>
      </c>
      <c r="Q292" s="522" t="str">
        <f>IF(P292="","",AVERAGE(P292:P295))</f>
        <v/>
      </c>
      <c r="R292" s="522" t="str">
        <f>IF(P292="","",ABS(P292-Q292))</f>
        <v/>
      </c>
      <c r="S292" s="522" t="str">
        <f>IF(P292="","",RANK(R292,R292:R296,0))</f>
        <v/>
      </c>
      <c r="T292" s="522" t="str">
        <f>IF(P292="","",IF(S292=1,"",P292))</f>
        <v/>
      </c>
      <c r="U292" s="605" t="str">
        <f>IF(P292="","",IF(AVERAGE(P292:P296)&lt;0,0,IF(P293="",P292,IF(P294="",AVERAGE(P292:P293),IF(P295="",AVERAGE(P292:P294),IF(P296="",AVERAGE(T292:T295),TRIMMEAN(P292:P296,0.4)))))))</f>
        <v/>
      </c>
      <c r="V292" s="311"/>
      <c r="W292" s="312"/>
      <c r="X292" s="313"/>
      <c r="Y292" s="177" t="str">
        <f>IF(V292="","",IF(V292=999,999,V292*60+W292+X292/100))</f>
        <v/>
      </c>
      <c r="Z292" s="608" t="str">
        <f>IF(B292="","",IF(Y293="",Y292,AVERAGE(Y292:Y293)))</f>
        <v/>
      </c>
      <c r="AA292" s="611" t="str">
        <f>IF(B292="","",IF(Z292="","",IF(($AC$1-Z292)&gt;75,5,IF(($AC$1-Z292)&gt;60,4,IF(($AC$1-Z292)&gt;45,3,IF(($AC$1-Z292)&gt;30,2,IF(($AC$1-Z292)&gt;15,1,IF(($AC$1-Z292)&lt;=15,0))))))))</f>
        <v/>
      </c>
      <c r="AB292" s="614" t="str">
        <f>IF(AC292="DQ","DQ",IF(U292="","",U292+AA292))</f>
        <v/>
      </c>
      <c r="AC292" s="617"/>
    </row>
    <row r="293" spans="1:29" x14ac:dyDescent="0.25">
      <c r="A293" s="627"/>
      <c r="B293" s="630"/>
      <c r="C293" s="585"/>
      <c r="D293" s="44" t="s">
        <v>4</v>
      </c>
      <c r="E293" s="514" t="str">
        <f>IF(K293&lt;&gt;"",E292,"")</f>
        <v/>
      </c>
      <c r="F293" s="14" t="str">
        <f>IF(L293&lt;&gt;"",F292,"")</f>
        <v/>
      </c>
      <c r="G293" s="14" t="str">
        <f>IF(M293&lt;&gt;"",G292,"")</f>
        <v/>
      </c>
      <c r="H293" s="14" t="str">
        <f>IF(N293&lt;&gt;"",H292,"")</f>
        <v/>
      </c>
      <c r="I293" s="516" t="str">
        <f>IF(O293&lt;&gt;"",I292,"")</f>
        <v/>
      </c>
      <c r="J293" s="520" t="str">
        <f>IF(E293&lt;&gt;"",J292,"")</f>
        <v/>
      </c>
      <c r="K293" s="303"/>
      <c r="L293" s="303"/>
      <c r="M293" s="303"/>
      <c r="N293" s="303"/>
      <c r="O293" s="304"/>
      <c r="P293" s="14" t="str">
        <f>IF(B292="","",IF(SUM(E293:I293)=0,"",(SUM(E293:I293)+SUM(K293:O293)-J293)))</f>
        <v/>
      </c>
      <c r="Q293" s="523"/>
      <c r="R293" s="523" t="str">
        <f>IF(P292="","",ABS(P293-Q292))</f>
        <v/>
      </c>
      <c r="S293" s="523" t="str">
        <f>IF(P292="","",RANK(R293,R292:R296,0))</f>
        <v/>
      </c>
      <c r="T293" s="523" t="str">
        <f>IF(P292="","",IF(S293=1,"",P293))</f>
        <v/>
      </c>
      <c r="U293" s="606"/>
      <c r="V293" s="292"/>
      <c r="W293" s="293"/>
      <c r="X293" s="314"/>
      <c r="Y293" s="178" t="str">
        <f>IF(V293="","",IF(V293=999,999,V293*60+W293+X293/100))</f>
        <v/>
      </c>
      <c r="Z293" s="609"/>
      <c r="AA293" s="612"/>
      <c r="AB293" s="615"/>
      <c r="AC293" s="618"/>
    </row>
    <row r="294" spans="1:29" x14ac:dyDescent="0.25">
      <c r="A294" s="627"/>
      <c r="B294" s="630"/>
      <c r="C294" s="585"/>
      <c r="D294" s="44" t="s">
        <v>8</v>
      </c>
      <c r="E294" s="514" t="str">
        <f>IF(K294&lt;&gt;"",E292,"")</f>
        <v/>
      </c>
      <c r="F294" s="14" t="str">
        <f>IF(L294&lt;&gt;"",F292,"")</f>
        <v/>
      </c>
      <c r="G294" s="14" t="str">
        <f>IF(M294&lt;&gt;"",G292,"")</f>
        <v/>
      </c>
      <c r="H294" s="14" t="str">
        <f>IF(N294&lt;&gt;"",H292,"")</f>
        <v/>
      </c>
      <c r="I294" s="516" t="str">
        <f>IF(O294&lt;&gt;"",I292,"")</f>
        <v/>
      </c>
      <c r="J294" s="520" t="str">
        <f>IF(E294&lt;&gt;"",J292,"")</f>
        <v/>
      </c>
      <c r="K294" s="303"/>
      <c r="L294" s="303"/>
      <c r="M294" s="303"/>
      <c r="N294" s="303"/>
      <c r="O294" s="304"/>
      <c r="P294" s="14" t="str">
        <f>IF(B292="","",IF(SUM(E294:I294)=0,"",(SUM(E294:I294)+SUM(K294:O294)-J294)))</f>
        <v/>
      </c>
      <c r="Q294" s="523"/>
      <c r="R294" s="523" t="str">
        <f>IF(P292="","",ABS(P294-Q292))</f>
        <v/>
      </c>
      <c r="S294" s="523" t="str">
        <f>IF(P292="","",RANK(R294,R292:R296,0))</f>
        <v/>
      </c>
      <c r="T294" s="523" t="str">
        <f>IF(P292="","",IF(S294=1,"",P294))</f>
        <v/>
      </c>
      <c r="U294" s="606"/>
      <c r="V294" s="179"/>
      <c r="W294" s="180"/>
      <c r="X294" s="181"/>
      <c r="Y294" s="182"/>
      <c r="Z294" s="609"/>
      <c r="AA294" s="612"/>
      <c r="AB294" s="615"/>
      <c r="AC294" s="618"/>
    </row>
    <row r="295" spans="1:29" x14ac:dyDescent="0.25">
      <c r="A295" s="627"/>
      <c r="B295" s="630"/>
      <c r="C295" s="585"/>
      <c r="D295" s="44" t="s">
        <v>5</v>
      </c>
      <c r="E295" s="514" t="str">
        <f>IF(K295&lt;&gt;"",E292,"")</f>
        <v/>
      </c>
      <c r="F295" s="14" t="str">
        <f>IF(L295&lt;&gt;"",F292,"")</f>
        <v/>
      </c>
      <c r="G295" s="14" t="str">
        <f>IF(M295&lt;&gt;"",G292,"")</f>
        <v/>
      </c>
      <c r="H295" s="14" t="str">
        <f>IF(N295&lt;&gt;"",H292,"")</f>
        <v/>
      </c>
      <c r="I295" s="516" t="str">
        <f>IF(O295&lt;&gt;"",I292,"")</f>
        <v/>
      </c>
      <c r="J295" s="520" t="str">
        <f>IF(E295&lt;&gt;"",J292,"")</f>
        <v/>
      </c>
      <c r="K295" s="303"/>
      <c r="L295" s="303"/>
      <c r="M295" s="303"/>
      <c r="N295" s="303"/>
      <c r="O295" s="304"/>
      <c r="P295" s="14" t="str">
        <f>IF(B292="","",IF(SUM(E295:I295)=0,"",(SUM(E295:I295)+SUM(K295:O295)-J295)))</f>
        <v/>
      </c>
      <c r="Q295" s="523"/>
      <c r="R295" s="523" t="str">
        <f>IF(P292="","",ABS(P295-Q292))</f>
        <v/>
      </c>
      <c r="S295" s="523" t="str">
        <f>IF(P292="","",RANK(R295,R292:R296,0))</f>
        <v/>
      </c>
      <c r="T295" s="523" t="str">
        <f>IF(P292="","",IF(S295=1,"",P295))</f>
        <v/>
      </c>
      <c r="U295" s="606"/>
      <c r="V295" s="179"/>
      <c r="W295" s="180"/>
      <c r="X295" s="181"/>
      <c r="Y295" s="182"/>
      <c r="Z295" s="609"/>
      <c r="AA295" s="612"/>
      <c r="AB295" s="615"/>
      <c r="AC295" s="618"/>
    </row>
    <row r="296" spans="1:29" ht="15.75" thickBot="1" x14ac:dyDescent="0.3">
      <c r="A296" s="628"/>
      <c r="B296" s="631"/>
      <c r="C296" s="586"/>
      <c r="D296" s="45" t="s">
        <v>6</v>
      </c>
      <c r="E296" s="515" t="str">
        <f>IF(K296&lt;&gt;"",E292,"")</f>
        <v/>
      </c>
      <c r="F296" s="162" t="str">
        <f>IF(L296&lt;&gt;"",F292,"")</f>
        <v/>
      </c>
      <c r="G296" s="162" t="str">
        <f>IF(M296&lt;&gt;"",G292,"")</f>
        <v/>
      </c>
      <c r="H296" s="162" t="str">
        <f>IF(N296&lt;&gt;"",H292,"")</f>
        <v/>
      </c>
      <c r="I296" s="517" t="str">
        <f>IF(O296&lt;&gt;"",I292,"")</f>
        <v/>
      </c>
      <c r="J296" s="521" t="str">
        <f>IF(E296&lt;&gt;"",J292,"")</f>
        <v/>
      </c>
      <c r="K296" s="305"/>
      <c r="L296" s="305"/>
      <c r="M296" s="305"/>
      <c r="N296" s="305"/>
      <c r="O296" s="306"/>
      <c r="P296" s="162" t="str">
        <f>IF(B292="","",IF(SUM(E296:I296)=0,"",(SUM(E296:I296)+SUM(K296:O296)-J296)))</f>
        <v/>
      </c>
      <c r="Q296" s="524"/>
      <c r="R296" s="524"/>
      <c r="S296" s="524"/>
      <c r="T296" s="524"/>
      <c r="U296" s="607"/>
      <c r="V296" s="183"/>
      <c r="W296" s="184"/>
      <c r="X296" s="185"/>
      <c r="Y296" s="186"/>
      <c r="Z296" s="610"/>
      <c r="AA296" s="613"/>
      <c r="AB296" s="616"/>
      <c r="AC296" s="619"/>
    </row>
    <row r="297" spans="1:29" x14ac:dyDescent="0.25">
      <c r="A297" s="620" t="str">
        <f>IF('Names And Totals'!A63="","",'Names And Totals'!A63)</f>
        <v/>
      </c>
      <c r="B297" s="623" t="str">
        <f>IF('Names And Totals'!B63="","",'Names And Totals'!B63)</f>
        <v/>
      </c>
      <c r="C297" s="587" t="str">
        <f>IF(AB297="","",IF(AB297="DQ","DQ",RANK(AB297,$AB$7:$AB$502,0)+SUMPRODUCT(--(AB297=$AB$7:$AB$502),--(Z297&gt;$Z$7:$Z$502))))</f>
        <v/>
      </c>
      <c r="D297" s="88" t="s">
        <v>7</v>
      </c>
      <c r="E297" s="318"/>
      <c r="F297" s="546"/>
      <c r="G297" s="546"/>
      <c r="H297" s="546"/>
      <c r="I297" s="326"/>
      <c r="J297" s="547"/>
      <c r="K297" s="546"/>
      <c r="L297" s="546"/>
      <c r="M297" s="546"/>
      <c r="N297" s="546"/>
      <c r="O297" s="548"/>
      <c r="P297" s="163" t="str">
        <f>IF(B297="","",IF(SUM(E297:I297)=0,"",(SUM(E297:I297)+SUM(K297:O297)-J297)))</f>
        <v/>
      </c>
      <c r="Q297" s="128" t="str">
        <f>IF(P297="","",AVERAGE(P297:P300))</f>
        <v/>
      </c>
      <c r="R297" s="128" t="str">
        <f>IF(P297="","",ABS(P297-Q297))</f>
        <v/>
      </c>
      <c r="S297" s="128" t="str">
        <f>IF(P297="","",RANK(R297,R297:R301,0))</f>
        <v/>
      </c>
      <c r="T297" s="128" t="str">
        <f>IF(P297="","",IF(S297=1,"",P297))</f>
        <v/>
      </c>
      <c r="U297" s="590" t="str">
        <f>IF(P297="","",IF(AVERAGE(P297:P301)&lt;0,0,IF(P298="",P297,IF(P299="",AVERAGE(P297:P298),IF(P300="",AVERAGE(P297:P299),IF(P301="",AVERAGE(T297:T300),TRIMMEAN(P297:P301,0.4)))))))</f>
        <v/>
      </c>
      <c r="V297" s="318"/>
      <c r="W297" s="319"/>
      <c r="X297" s="320"/>
      <c r="Y297" s="549" t="str">
        <f>IF(V297="","",IF(V297=999,999,V297*60+W297+X297/100))</f>
        <v/>
      </c>
      <c r="Z297" s="593" t="str">
        <f>IF(B297="","",IF(Y298="",Y297,AVERAGE(Y297:Y298)))</f>
        <v/>
      </c>
      <c r="AA297" s="596" t="str">
        <f>IF(B297="","",IF(Z297="","",IF(($AC$1-Z297)&gt;75,5,IF(($AC$1-Z297)&gt;60,4,IF(($AC$1-Z297)&gt;45,3,IF(($AC$1-Z297)&gt;30,2,IF(($AC$1-Z297)&gt;15,1,IF(($AC$1-Z297)&lt;=15,0))))))))</f>
        <v/>
      </c>
      <c r="AB297" s="599" t="str">
        <f>IF(AC297="DQ","DQ",IF(U297="","",U297+AA297))</f>
        <v/>
      </c>
      <c r="AC297" s="602"/>
    </row>
    <row r="298" spans="1:29" x14ac:dyDescent="0.25">
      <c r="A298" s="621"/>
      <c r="B298" s="624"/>
      <c r="C298" s="588"/>
      <c r="D298" s="47" t="s">
        <v>4</v>
      </c>
      <c r="E298" s="283" t="str">
        <f>IF(K298&lt;&gt;"",E297,"")</f>
        <v/>
      </c>
      <c r="F298" s="347" t="str">
        <f>IF(L298&lt;&gt;"",F297,"")</f>
        <v/>
      </c>
      <c r="G298" s="347" t="str">
        <f>IF(M298&lt;&gt;"",G297,"")</f>
        <v/>
      </c>
      <c r="H298" s="347" t="str">
        <f>IF(N298&lt;&gt;"",H297,"")</f>
        <v/>
      </c>
      <c r="I298" s="284" t="str">
        <f>IF(O298&lt;&gt;"",I297,"")</f>
        <v/>
      </c>
      <c r="J298" s="428" t="str">
        <f>IF(E298&lt;&gt;"",J297,"")</f>
        <v/>
      </c>
      <c r="K298" s="348"/>
      <c r="L298" s="348"/>
      <c r="M298" s="348"/>
      <c r="N298" s="348"/>
      <c r="O298" s="349"/>
      <c r="P298" s="10" t="str">
        <f>IF(B297="","",IF(SUM(E298:I298)=0,"",(SUM(E298:I298)+SUM(K298:O298)-J298)))</f>
        <v/>
      </c>
      <c r="Q298" s="285"/>
      <c r="R298" s="285" t="str">
        <f>IF(P297="","",ABS(P298-Q297))</f>
        <v/>
      </c>
      <c r="S298" s="285" t="str">
        <f>IF(P297="","",RANK(R298,R297:R301,0))</f>
        <v/>
      </c>
      <c r="T298" s="285" t="str">
        <f>IF(P297="","",IF(S298=1,"",P298))</f>
        <v/>
      </c>
      <c r="U298" s="591"/>
      <c r="V298" s="321"/>
      <c r="W298" s="322"/>
      <c r="X298" s="323"/>
      <c r="Y298" s="350" t="str">
        <f>IF(V298="","",IF(V298=999,999,V298*60+W298+X298/100))</f>
        <v/>
      </c>
      <c r="Z298" s="594"/>
      <c r="AA298" s="597"/>
      <c r="AB298" s="600"/>
      <c r="AC298" s="603"/>
    </row>
    <row r="299" spans="1:29" x14ac:dyDescent="0.25">
      <c r="A299" s="621"/>
      <c r="B299" s="624"/>
      <c r="C299" s="588"/>
      <c r="D299" s="47" t="s">
        <v>8</v>
      </c>
      <c r="E299" s="283" t="str">
        <f>IF(K299&lt;&gt;"",E297,"")</f>
        <v/>
      </c>
      <c r="F299" s="347" t="str">
        <f>IF(L299&lt;&gt;"",F297,"")</f>
        <v/>
      </c>
      <c r="G299" s="347" t="str">
        <f>IF(M299&lt;&gt;"",G297,"")</f>
        <v/>
      </c>
      <c r="H299" s="347" t="str">
        <f>IF(N299&lt;&gt;"",H297,"")</f>
        <v/>
      </c>
      <c r="I299" s="284" t="str">
        <f>IF(O299&lt;&gt;"",I297,"")</f>
        <v/>
      </c>
      <c r="J299" s="428" t="str">
        <f>IF(E299&lt;&gt;"",J297,"")</f>
        <v/>
      </c>
      <c r="K299" s="348"/>
      <c r="L299" s="348"/>
      <c r="M299" s="348"/>
      <c r="N299" s="348"/>
      <c r="O299" s="349"/>
      <c r="P299" s="10" t="str">
        <f>IF(B297="","",IF(SUM(E299:I299)=0,"",(SUM(E299:I299)+SUM(K299:O299)-J299)))</f>
        <v/>
      </c>
      <c r="Q299" s="285"/>
      <c r="R299" s="285" t="str">
        <f>IF(P297="","",ABS(P299-Q297))</f>
        <v/>
      </c>
      <c r="S299" s="285" t="str">
        <f>IF(P297="","",RANK(R299,R297:R301,0))</f>
        <v/>
      </c>
      <c r="T299" s="285" t="str">
        <f>IF(P297="","",IF(S299=1,"",P299))</f>
        <v/>
      </c>
      <c r="U299" s="591"/>
      <c r="V299" s="189"/>
      <c r="W299" s="190"/>
      <c r="X299" s="191"/>
      <c r="Y299" s="192"/>
      <c r="Z299" s="594"/>
      <c r="AA299" s="597"/>
      <c r="AB299" s="600"/>
      <c r="AC299" s="603"/>
    </row>
    <row r="300" spans="1:29" x14ac:dyDescent="0.25">
      <c r="A300" s="621"/>
      <c r="B300" s="624"/>
      <c r="C300" s="588"/>
      <c r="D300" s="47" t="s">
        <v>5</v>
      </c>
      <c r="E300" s="283" t="str">
        <f>IF(K300&lt;&gt;"",E297,"")</f>
        <v/>
      </c>
      <c r="F300" s="347" t="str">
        <f>IF(L300&lt;&gt;"",F297,"")</f>
        <v/>
      </c>
      <c r="G300" s="347" t="str">
        <f>IF(M300&lt;&gt;"",G297,"")</f>
        <v/>
      </c>
      <c r="H300" s="347" t="str">
        <f>IF(N300&lt;&gt;"",H297,"")</f>
        <v/>
      </c>
      <c r="I300" s="284" t="str">
        <f>IF(O300&lt;&gt;"",I297,"")</f>
        <v/>
      </c>
      <c r="J300" s="428" t="str">
        <f>IF(E300&lt;&gt;"",J297,"")</f>
        <v/>
      </c>
      <c r="K300" s="348"/>
      <c r="L300" s="348"/>
      <c r="M300" s="348"/>
      <c r="N300" s="348"/>
      <c r="O300" s="349"/>
      <c r="P300" s="10" t="str">
        <f>IF(B297="","",IF(SUM(E300:I300)=0,"",(SUM(E300:I300)+SUM(K300:O300)-J300)))</f>
        <v/>
      </c>
      <c r="Q300" s="285"/>
      <c r="R300" s="285" t="str">
        <f>IF(P297="","",ABS(P300-Q297))</f>
        <v/>
      </c>
      <c r="S300" s="285" t="str">
        <f>IF(P297="","",RANK(R300,R297:R301,0))</f>
        <v/>
      </c>
      <c r="T300" s="285" t="str">
        <f>IF(P297="","",IF(S300=1,"",P300))</f>
        <v/>
      </c>
      <c r="U300" s="591"/>
      <c r="V300" s="189"/>
      <c r="W300" s="190"/>
      <c r="X300" s="191"/>
      <c r="Y300" s="192"/>
      <c r="Z300" s="594"/>
      <c r="AA300" s="597"/>
      <c r="AB300" s="600"/>
      <c r="AC300" s="603"/>
    </row>
    <row r="301" spans="1:29" ht="15.75" thickBot="1" x14ac:dyDescent="0.3">
      <c r="A301" s="622"/>
      <c r="B301" s="625"/>
      <c r="C301" s="589"/>
      <c r="D301" s="351" t="s">
        <v>6</v>
      </c>
      <c r="E301" s="352" t="str">
        <f>IF(K301&lt;&gt;"",E297,"")</f>
        <v/>
      </c>
      <c r="F301" s="353" t="str">
        <f>IF(L301&lt;&gt;"",F297,"")</f>
        <v/>
      </c>
      <c r="G301" s="353" t="str">
        <f>IF(M301&lt;&gt;"",G297,"")</f>
        <v/>
      </c>
      <c r="H301" s="353" t="str">
        <f>IF(N301&lt;&gt;"",H297,"")</f>
        <v/>
      </c>
      <c r="I301" s="354" t="str">
        <f>IF(O301&lt;&gt;"",I297,"")</f>
        <v/>
      </c>
      <c r="J301" s="466" t="str">
        <f>IF(E301&lt;&gt;"",J297,"")</f>
        <v/>
      </c>
      <c r="K301" s="355"/>
      <c r="L301" s="355"/>
      <c r="M301" s="355"/>
      <c r="N301" s="355"/>
      <c r="O301" s="356"/>
      <c r="P301" s="155" t="str">
        <f>IF(B297="","",IF(SUM(E301:I301)=0,"",(SUM(E301:I301)+SUM(K301:O301)-J301)))</f>
        <v/>
      </c>
      <c r="Q301" s="286"/>
      <c r="R301" s="286"/>
      <c r="S301" s="286"/>
      <c r="T301" s="286"/>
      <c r="U301" s="592"/>
      <c r="V301" s="357"/>
      <c r="W301" s="358"/>
      <c r="X301" s="359"/>
      <c r="Y301" s="360"/>
      <c r="Z301" s="595"/>
      <c r="AA301" s="598"/>
      <c r="AB301" s="601"/>
      <c r="AC301" s="604"/>
    </row>
    <row r="302" spans="1:29" x14ac:dyDescent="0.25">
      <c r="A302" s="626" t="str">
        <f>IF('Names And Totals'!A64="","",'Names And Totals'!A64)</f>
        <v/>
      </c>
      <c r="B302" s="629" t="str">
        <f>IF('Names And Totals'!B64="","",'Names And Totals'!B64)</f>
        <v/>
      </c>
      <c r="C302" s="584" t="str">
        <f>IF(AB302="","",IF(AB302="DQ","DQ",RANK(AB302,$AB$7:$AB$502,0)+SUMPRODUCT(--(AB302=$AB$7:$AB$502),--(Z302&gt;$Z$7:$Z$502))))</f>
        <v/>
      </c>
      <c r="D302" s="43" t="s">
        <v>7</v>
      </c>
      <c r="E302" s="311"/>
      <c r="F302" s="301"/>
      <c r="G302" s="301"/>
      <c r="H302" s="301"/>
      <c r="I302" s="525"/>
      <c r="J302" s="518"/>
      <c r="K302" s="301"/>
      <c r="L302" s="301"/>
      <c r="M302" s="301"/>
      <c r="N302" s="301"/>
      <c r="O302" s="302"/>
      <c r="P302" s="160" t="str">
        <f>IF(B302="","",IF(SUM(E302:I302)=0,"",(SUM(E302:I302)+SUM(K302:O302)-J302)))</f>
        <v/>
      </c>
      <c r="Q302" s="522" t="str">
        <f>IF(P302="","",AVERAGE(P302:P305))</f>
        <v/>
      </c>
      <c r="R302" s="522" t="str">
        <f>IF(P302="","",ABS(P302-Q302))</f>
        <v/>
      </c>
      <c r="S302" s="522" t="str">
        <f>IF(P302="","",RANK(R302,R302:R306,0))</f>
        <v/>
      </c>
      <c r="T302" s="522" t="str">
        <f>IF(P302="","",IF(S302=1,"",P302))</f>
        <v/>
      </c>
      <c r="U302" s="605" t="str">
        <f>IF(P302="","",IF(AVERAGE(P302:P306)&lt;0,0,IF(P303="",P302,IF(P304="",AVERAGE(P302:P303),IF(P305="",AVERAGE(P302:P304),IF(P306="",AVERAGE(T302:T305),TRIMMEAN(P302:P306,0.4)))))))</f>
        <v/>
      </c>
      <c r="V302" s="311"/>
      <c r="W302" s="312"/>
      <c r="X302" s="313"/>
      <c r="Y302" s="177" t="str">
        <f>IF(V302="","",IF(V302=999,999,V302*60+W302+X302/100))</f>
        <v/>
      </c>
      <c r="Z302" s="608" t="str">
        <f>IF(B302="","",IF(Y303="",Y302,AVERAGE(Y302:Y303)))</f>
        <v/>
      </c>
      <c r="AA302" s="611" t="str">
        <f>IF(B302="","",IF(Z302="","",IF(($AC$1-Z302)&gt;75,5,IF(($AC$1-Z302)&gt;60,4,IF(($AC$1-Z302)&gt;45,3,IF(($AC$1-Z302)&gt;30,2,IF(($AC$1-Z302)&gt;15,1,IF(($AC$1-Z302)&lt;=15,0))))))))</f>
        <v/>
      </c>
      <c r="AB302" s="614" t="str">
        <f>IF(AC302="DQ","DQ",IF(U302="","",U302+AA302))</f>
        <v/>
      </c>
      <c r="AC302" s="617"/>
    </row>
    <row r="303" spans="1:29" x14ac:dyDescent="0.25">
      <c r="A303" s="627"/>
      <c r="B303" s="630"/>
      <c r="C303" s="585"/>
      <c r="D303" s="44" t="s">
        <v>4</v>
      </c>
      <c r="E303" s="514" t="str">
        <f>IF(K303&lt;&gt;"",E302,"")</f>
        <v/>
      </c>
      <c r="F303" s="14" t="str">
        <f>IF(L303&lt;&gt;"",F302,"")</f>
        <v/>
      </c>
      <c r="G303" s="14" t="str">
        <f>IF(M303&lt;&gt;"",G302,"")</f>
        <v/>
      </c>
      <c r="H303" s="14" t="str">
        <f>IF(N303&lt;&gt;"",H302,"")</f>
        <v/>
      </c>
      <c r="I303" s="516" t="str">
        <f>IF(O303&lt;&gt;"",I302,"")</f>
        <v/>
      </c>
      <c r="J303" s="520" t="str">
        <f>IF(E303&lt;&gt;"",J302,"")</f>
        <v/>
      </c>
      <c r="K303" s="303"/>
      <c r="L303" s="303"/>
      <c r="M303" s="303"/>
      <c r="N303" s="303"/>
      <c r="O303" s="304"/>
      <c r="P303" s="14" t="str">
        <f>IF(B302="","",IF(SUM(E303:I303)=0,"",(SUM(E303:I303)+SUM(K303:O303)-J303)))</f>
        <v/>
      </c>
      <c r="Q303" s="523"/>
      <c r="R303" s="523" t="str">
        <f>IF(P302="","",ABS(P303-Q302))</f>
        <v/>
      </c>
      <c r="S303" s="523" t="str">
        <f>IF(P302="","",RANK(R303,R302:R306,0))</f>
        <v/>
      </c>
      <c r="T303" s="523" t="str">
        <f>IF(P302="","",IF(S303=1,"",P303))</f>
        <v/>
      </c>
      <c r="U303" s="606"/>
      <c r="V303" s="292"/>
      <c r="W303" s="293"/>
      <c r="X303" s="314"/>
      <c r="Y303" s="178" t="str">
        <f>IF(V303="","",IF(V303=999,999,V303*60+W303+X303/100))</f>
        <v/>
      </c>
      <c r="Z303" s="609"/>
      <c r="AA303" s="612"/>
      <c r="AB303" s="615"/>
      <c r="AC303" s="618"/>
    </row>
    <row r="304" spans="1:29" x14ac:dyDescent="0.25">
      <c r="A304" s="627"/>
      <c r="B304" s="630"/>
      <c r="C304" s="585"/>
      <c r="D304" s="44" t="s">
        <v>8</v>
      </c>
      <c r="E304" s="514" t="str">
        <f>IF(K304&lt;&gt;"",E302,"")</f>
        <v/>
      </c>
      <c r="F304" s="14" t="str">
        <f>IF(L304&lt;&gt;"",F302,"")</f>
        <v/>
      </c>
      <c r="G304" s="14" t="str">
        <f>IF(M304&lt;&gt;"",G302,"")</f>
        <v/>
      </c>
      <c r="H304" s="14" t="str">
        <f>IF(N304&lt;&gt;"",H302,"")</f>
        <v/>
      </c>
      <c r="I304" s="516" t="str">
        <f>IF(O304&lt;&gt;"",I302,"")</f>
        <v/>
      </c>
      <c r="J304" s="520" t="str">
        <f>IF(E304&lt;&gt;"",J302,"")</f>
        <v/>
      </c>
      <c r="K304" s="303"/>
      <c r="L304" s="303"/>
      <c r="M304" s="303"/>
      <c r="N304" s="303"/>
      <c r="O304" s="304"/>
      <c r="P304" s="14" t="str">
        <f>IF(B302="","",IF(SUM(E304:I304)=0,"",(SUM(E304:I304)+SUM(K304:O304)-J304)))</f>
        <v/>
      </c>
      <c r="Q304" s="523"/>
      <c r="R304" s="523" t="str">
        <f>IF(P302="","",ABS(P304-Q302))</f>
        <v/>
      </c>
      <c r="S304" s="523" t="str">
        <f>IF(P302="","",RANK(R304,R302:R306,0))</f>
        <v/>
      </c>
      <c r="T304" s="523" t="str">
        <f>IF(P302="","",IF(S304=1,"",P304))</f>
        <v/>
      </c>
      <c r="U304" s="606"/>
      <c r="V304" s="179"/>
      <c r="W304" s="180"/>
      <c r="X304" s="181"/>
      <c r="Y304" s="182"/>
      <c r="Z304" s="609"/>
      <c r="AA304" s="612"/>
      <c r="AB304" s="615"/>
      <c r="AC304" s="618"/>
    </row>
    <row r="305" spans="1:29" x14ac:dyDescent="0.25">
      <c r="A305" s="627"/>
      <c r="B305" s="630"/>
      <c r="C305" s="585"/>
      <c r="D305" s="44" t="s">
        <v>5</v>
      </c>
      <c r="E305" s="514" t="str">
        <f>IF(K305&lt;&gt;"",E302,"")</f>
        <v/>
      </c>
      <c r="F305" s="14" t="str">
        <f>IF(L305&lt;&gt;"",F302,"")</f>
        <v/>
      </c>
      <c r="G305" s="14" t="str">
        <f>IF(M305&lt;&gt;"",G302,"")</f>
        <v/>
      </c>
      <c r="H305" s="14" t="str">
        <f>IF(N305&lt;&gt;"",H302,"")</f>
        <v/>
      </c>
      <c r="I305" s="516" t="str">
        <f>IF(O305&lt;&gt;"",I302,"")</f>
        <v/>
      </c>
      <c r="J305" s="520" t="str">
        <f>IF(E305&lt;&gt;"",J302,"")</f>
        <v/>
      </c>
      <c r="K305" s="303"/>
      <c r="L305" s="303"/>
      <c r="M305" s="303"/>
      <c r="N305" s="303"/>
      <c r="O305" s="304"/>
      <c r="P305" s="14" t="str">
        <f>IF(B302="","",IF(SUM(E305:I305)=0,"",(SUM(E305:I305)+SUM(K305:O305)-J305)))</f>
        <v/>
      </c>
      <c r="Q305" s="523"/>
      <c r="R305" s="523" t="str">
        <f>IF(P302="","",ABS(P305-Q302))</f>
        <v/>
      </c>
      <c r="S305" s="523" t="str">
        <f>IF(P302="","",RANK(R305,R302:R306,0))</f>
        <v/>
      </c>
      <c r="T305" s="523" t="str">
        <f>IF(P302="","",IF(S305=1,"",P305))</f>
        <v/>
      </c>
      <c r="U305" s="606"/>
      <c r="V305" s="179"/>
      <c r="W305" s="180"/>
      <c r="X305" s="181"/>
      <c r="Y305" s="182"/>
      <c r="Z305" s="609"/>
      <c r="AA305" s="612"/>
      <c r="AB305" s="615"/>
      <c r="AC305" s="618"/>
    </row>
    <row r="306" spans="1:29" ht="15.75" thickBot="1" x14ac:dyDescent="0.3">
      <c r="A306" s="628"/>
      <c r="B306" s="631"/>
      <c r="C306" s="586"/>
      <c r="D306" s="45" t="s">
        <v>6</v>
      </c>
      <c r="E306" s="515" t="str">
        <f>IF(K306&lt;&gt;"",E302,"")</f>
        <v/>
      </c>
      <c r="F306" s="162" t="str">
        <f>IF(L306&lt;&gt;"",F302,"")</f>
        <v/>
      </c>
      <c r="G306" s="162" t="str">
        <f>IF(M306&lt;&gt;"",G302,"")</f>
        <v/>
      </c>
      <c r="H306" s="162" t="str">
        <f>IF(N306&lt;&gt;"",H302,"")</f>
        <v/>
      </c>
      <c r="I306" s="517" t="str">
        <f>IF(O306&lt;&gt;"",I302,"")</f>
        <v/>
      </c>
      <c r="J306" s="521" t="str">
        <f>IF(E306&lt;&gt;"",J302,"")</f>
        <v/>
      </c>
      <c r="K306" s="305"/>
      <c r="L306" s="305"/>
      <c r="M306" s="305"/>
      <c r="N306" s="305"/>
      <c r="O306" s="306"/>
      <c r="P306" s="162" t="str">
        <f>IF(B302="","",IF(SUM(E306:I306)=0,"",(SUM(E306:I306)+SUM(K306:O306)-J306)))</f>
        <v/>
      </c>
      <c r="Q306" s="524"/>
      <c r="R306" s="524"/>
      <c r="S306" s="524"/>
      <c r="T306" s="524"/>
      <c r="U306" s="607"/>
      <c r="V306" s="183"/>
      <c r="W306" s="184"/>
      <c r="X306" s="185"/>
      <c r="Y306" s="186"/>
      <c r="Z306" s="610"/>
      <c r="AA306" s="613"/>
      <c r="AB306" s="616"/>
      <c r="AC306" s="619"/>
    </row>
    <row r="307" spans="1:29" x14ac:dyDescent="0.25">
      <c r="A307" s="620" t="str">
        <f>IF('Names And Totals'!A65="","",'Names And Totals'!A65)</f>
        <v/>
      </c>
      <c r="B307" s="623" t="str">
        <f>IF('Names And Totals'!B65="","",'Names And Totals'!B65)</f>
        <v/>
      </c>
      <c r="C307" s="587" t="str">
        <f>IF(AB307="","",IF(AB307="DQ","DQ",RANK(AB307,$AB$7:$AB$502,0)+SUMPRODUCT(--(AB307=$AB$7:$AB$502),--(Z307&gt;$Z$7:$Z$502))))</f>
        <v/>
      </c>
      <c r="D307" s="88" t="s">
        <v>7</v>
      </c>
      <c r="E307" s="318"/>
      <c r="F307" s="546"/>
      <c r="G307" s="546"/>
      <c r="H307" s="546"/>
      <c r="I307" s="326"/>
      <c r="J307" s="547"/>
      <c r="K307" s="546"/>
      <c r="L307" s="546"/>
      <c r="M307" s="546"/>
      <c r="N307" s="546"/>
      <c r="O307" s="548"/>
      <c r="P307" s="163" t="str">
        <f>IF(B307="","",IF(SUM(E307:I307)=0,"",(SUM(E307:I307)+SUM(K307:O307)-J307)))</f>
        <v/>
      </c>
      <c r="Q307" s="128" t="str">
        <f>IF(P307="","",AVERAGE(P307:P310))</f>
        <v/>
      </c>
      <c r="R307" s="128" t="str">
        <f>IF(P307="","",ABS(P307-Q307))</f>
        <v/>
      </c>
      <c r="S307" s="128" t="str">
        <f>IF(P307="","",RANK(R307,R307:R311,0))</f>
        <v/>
      </c>
      <c r="T307" s="128" t="str">
        <f>IF(P307="","",IF(S307=1,"",P307))</f>
        <v/>
      </c>
      <c r="U307" s="590" t="str">
        <f>IF(P307="","",IF(AVERAGE(P307:P311)&lt;0,0,IF(P308="",P307,IF(P309="",AVERAGE(P307:P308),IF(P310="",AVERAGE(P307:P309),IF(P311="",AVERAGE(T307:T310),TRIMMEAN(P307:P311,0.4)))))))</f>
        <v/>
      </c>
      <c r="V307" s="318"/>
      <c r="W307" s="319"/>
      <c r="X307" s="320"/>
      <c r="Y307" s="549" t="str">
        <f>IF(V307="","",IF(V307=999,999,V307*60+W307+X307/100))</f>
        <v/>
      </c>
      <c r="Z307" s="593" t="str">
        <f>IF(B307="","",IF(Y308="",Y307,AVERAGE(Y307:Y308)))</f>
        <v/>
      </c>
      <c r="AA307" s="596" t="str">
        <f>IF(B307="","",IF(Z307="","",IF(($AC$1-Z307)&gt;75,5,IF(($AC$1-Z307)&gt;60,4,IF(($AC$1-Z307)&gt;45,3,IF(($AC$1-Z307)&gt;30,2,IF(($AC$1-Z307)&gt;15,1,IF(($AC$1-Z307)&lt;=15,0))))))))</f>
        <v/>
      </c>
      <c r="AB307" s="599" t="str">
        <f>IF(AC307="DQ","DQ",IF(U307="","",U307+AA307))</f>
        <v/>
      </c>
      <c r="AC307" s="602"/>
    </row>
    <row r="308" spans="1:29" x14ac:dyDescent="0.25">
      <c r="A308" s="621"/>
      <c r="B308" s="624"/>
      <c r="C308" s="588"/>
      <c r="D308" s="47" t="s">
        <v>4</v>
      </c>
      <c r="E308" s="283" t="str">
        <f>IF(K308&lt;&gt;"",E307,"")</f>
        <v/>
      </c>
      <c r="F308" s="347" t="str">
        <f>IF(L308&lt;&gt;"",F307,"")</f>
        <v/>
      </c>
      <c r="G308" s="347" t="str">
        <f>IF(M308&lt;&gt;"",G307,"")</f>
        <v/>
      </c>
      <c r="H308" s="347" t="str">
        <f>IF(N308&lt;&gt;"",H307,"")</f>
        <v/>
      </c>
      <c r="I308" s="284" t="str">
        <f>IF(O308&lt;&gt;"",I307,"")</f>
        <v/>
      </c>
      <c r="J308" s="428" t="str">
        <f>IF(E308&lt;&gt;"",J307,"")</f>
        <v/>
      </c>
      <c r="K308" s="348"/>
      <c r="L308" s="348"/>
      <c r="M308" s="348"/>
      <c r="N308" s="348"/>
      <c r="O308" s="349"/>
      <c r="P308" s="10" t="str">
        <f>IF(B307="","",IF(SUM(E308:I308)=0,"",(SUM(E308:I308)+SUM(K308:O308)-J308)))</f>
        <v/>
      </c>
      <c r="Q308" s="285"/>
      <c r="R308" s="285" t="str">
        <f>IF(P307="","",ABS(P308-Q307))</f>
        <v/>
      </c>
      <c r="S308" s="285" t="str">
        <f>IF(P307="","",RANK(R308,R307:R311,0))</f>
        <v/>
      </c>
      <c r="T308" s="285" t="str">
        <f>IF(P307="","",IF(S308=1,"",P308))</f>
        <v/>
      </c>
      <c r="U308" s="591"/>
      <c r="V308" s="321"/>
      <c r="W308" s="322"/>
      <c r="X308" s="323"/>
      <c r="Y308" s="350" t="str">
        <f>IF(V308="","",IF(V308=999,999,V308*60+W308+X308/100))</f>
        <v/>
      </c>
      <c r="Z308" s="594"/>
      <c r="AA308" s="597"/>
      <c r="AB308" s="600"/>
      <c r="AC308" s="603"/>
    </row>
    <row r="309" spans="1:29" x14ac:dyDescent="0.25">
      <c r="A309" s="621"/>
      <c r="B309" s="624"/>
      <c r="C309" s="588"/>
      <c r="D309" s="47" t="s">
        <v>8</v>
      </c>
      <c r="E309" s="283" t="str">
        <f>IF(K309&lt;&gt;"",E307,"")</f>
        <v/>
      </c>
      <c r="F309" s="347" t="str">
        <f>IF(L309&lt;&gt;"",F307,"")</f>
        <v/>
      </c>
      <c r="G309" s="347" t="str">
        <f>IF(M309&lt;&gt;"",G307,"")</f>
        <v/>
      </c>
      <c r="H309" s="347" t="str">
        <f>IF(N309&lt;&gt;"",H307,"")</f>
        <v/>
      </c>
      <c r="I309" s="284" t="str">
        <f>IF(O309&lt;&gt;"",I307,"")</f>
        <v/>
      </c>
      <c r="J309" s="428" t="str">
        <f>IF(E309&lt;&gt;"",J307,"")</f>
        <v/>
      </c>
      <c r="K309" s="348"/>
      <c r="L309" s="348"/>
      <c r="M309" s="348"/>
      <c r="N309" s="348"/>
      <c r="O309" s="349"/>
      <c r="P309" s="10" t="str">
        <f>IF(B307="","",IF(SUM(E309:I309)=0,"",(SUM(E309:I309)+SUM(K309:O309)-J309)))</f>
        <v/>
      </c>
      <c r="Q309" s="285"/>
      <c r="R309" s="285" t="str">
        <f>IF(P307="","",ABS(P309-Q307))</f>
        <v/>
      </c>
      <c r="S309" s="285" t="str">
        <f>IF(P307="","",RANK(R309,R307:R311,0))</f>
        <v/>
      </c>
      <c r="T309" s="285" t="str">
        <f>IF(P307="","",IF(S309=1,"",P309))</f>
        <v/>
      </c>
      <c r="U309" s="591"/>
      <c r="V309" s="189"/>
      <c r="W309" s="190"/>
      <c r="X309" s="191"/>
      <c r="Y309" s="192"/>
      <c r="Z309" s="594"/>
      <c r="AA309" s="597"/>
      <c r="AB309" s="600"/>
      <c r="AC309" s="603"/>
    </row>
    <row r="310" spans="1:29" x14ac:dyDescent="0.25">
      <c r="A310" s="621"/>
      <c r="B310" s="624"/>
      <c r="C310" s="588"/>
      <c r="D310" s="47" t="s">
        <v>5</v>
      </c>
      <c r="E310" s="283" t="str">
        <f>IF(K310&lt;&gt;"",E307,"")</f>
        <v/>
      </c>
      <c r="F310" s="347" t="str">
        <f>IF(L310&lt;&gt;"",F307,"")</f>
        <v/>
      </c>
      <c r="G310" s="347" t="str">
        <f>IF(M310&lt;&gt;"",G307,"")</f>
        <v/>
      </c>
      <c r="H310" s="347" t="str">
        <f>IF(N310&lt;&gt;"",H307,"")</f>
        <v/>
      </c>
      <c r="I310" s="284" t="str">
        <f>IF(O310&lt;&gt;"",I307,"")</f>
        <v/>
      </c>
      <c r="J310" s="428" t="str">
        <f>IF(E310&lt;&gt;"",J307,"")</f>
        <v/>
      </c>
      <c r="K310" s="348"/>
      <c r="L310" s="348"/>
      <c r="M310" s="348"/>
      <c r="N310" s="348"/>
      <c r="O310" s="349"/>
      <c r="P310" s="10" t="str">
        <f>IF(B307="","",IF(SUM(E310:I310)=0,"",(SUM(E310:I310)+SUM(K310:O310)-J310)))</f>
        <v/>
      </c>
      <c r="Q310" s="285"/>
      <c r="R310" s="285" t="str">
        <f>IF(P307="","",ABS(P310-Q307))</f>
        <v/>
      </c>
      <c r="S310" s="285" t="str">
        <f>IF(P307="","",RANK(R310,R307:R311,0))</f>
        <v/>
      </c>
      <c r="T310" s="285" t="str">
        <f>IF(P307="","",IF(S310=1,"",P310))</f>
        <v/>
      </c>
      <c r="U310" s="591"/>
      <c r="V310" s="189"/>
      <c r="W310" s="190"/>
      <c r="X310" s="191"/>
      <c r="Y310" s="192"/>
      <c r="Z310" s="594"/>
      <c r="AA310" s="597"/>
      <c r="AB310" s="600"/>
      <c r="AC310" s="603"/>
    </row>
    <row r="311" spans="1:29" ht="15.75" thickBot="1" x14ac:dyDescent="0.3">
      <c r="A311" s="622"/>
      <c r="B311" s="625"/>
      <c r="C311" s="589"/>
      <c r="D311" s="351" t="s">
        <v>6</v>
      </c>
      <c r="E311" s="352" t="str">
        <f>IF(K311&lt;&gt;"",E307,"")</f>
        <v/>
      </c>
      <c r="F311" s="353" t="str">
        <f>IF(L311&lt;&gt;"",F307,"")</f>
        <v/>
      </c>
      <c r="G311" s="353" t="str">
        <f>IF(M311&lt;&gt;"",G307,"")</f>
        <v/>
      </c>
      <c r="H311" s="353" t="str">
        <f>IF(N311&lt;&gt;"",H307,"")</f>
        <v/>
      </c>
      <c r="I311" s="354" t="str">
        <f>IF(O311&lt;&gt;"",I307,"")</f>
        <v/>
      </c>
      <c r="J311" s="466" t="str">
        <f>IF(E311&lt;&gt;"",J307,"")</f>
        <v/>
      </c>
      <c r="K311" s="355"/>
      <c r="L311" s="355"/>
      <c r="M311" s="355"/>
      <c r="N311" s="355"/>
      <c r="O311" s="356"/>
      <c r="P311" s="155" t="str">
        <f>IF(B307="","",IF(SUM(E311:I311)=0,"",(SUM(E311:I311)+SUM(K311:O311)-J311)))</f>
        <v/>
      </c>
      <c r="Q311" s="286"/>
      <c r="R311" s="286"/>
      <c r="S311" s="286"/>
      <c r="T311" s="286"/>
      <c r="U311" s="592"/>
      <c r="V311" s="357"/>
      <c r="W311" s="358"/>
      <c r="X311" s="359"/>
      <c r="Y311" s="360"/>
      <c r="Z311" s="595"/>
      <c r="AA311" s="598"/>
      <c r="AB311" s="601"/>
      <c r="AC311" s="604"/>
    </row>
    <row r="312" spans="1:29" x14ac:dyDescent="0.25">
      <c r="A312" s="626" t="str">
        <f>IF('Names And Totals'!A66="","",'Names And Totals'!A66)</f>
        <v/>
      </c>
      <c r="B312" s="629" t="str">
        <f>IF('Names And Totals'!B66="","",'Names And Totals'!B66)</f>
        <v/>
      </c>
      <c r="C312" s="584" t="str">
        <f>IF(AB312="","",IF(AB312="DQ","DQ",RANK(AB312,$AB$7:$AB$502,0)+SUMPRODUCT(--(AB312=$AB$7:$AB$502),--(Z312&gt;$Z$7:$Z$502))))</f>
        <v/>
      </c>
      <c r="D312" s="43" t="s">
        <v>7</v>
      </c>
      <c r="E312" s="311"/>
      <c r="F312" s="301"/>
      <c r="G312" s="301"/>
      <c r="H312" s="301"/>
      <c r="I312" s="525"/>
      <c r="J312" s="518"/>
      <c r="K312" s="301"/>
      <c r="L312" s="301"/>
      <c r="M312" s="301"/>
      <c r="N312" s="301"/>
      <c r="O312" s="302"/>
      <c r="P312" s="160" t="str">
        <f>IF(B312="","",IF(SUM(E312:I312)=0,"",(SUM(E312:I312)+SUM(K312:O312)-J312)))</f>
        <v/>
      </c>
      <c r="Q312" s="522" t="str">
        <f>IF(P312="","",AVERAGE(P312:P315))</f>
        <v/>
      </c>
      <c r="R312" s="522" t="str">
        <f>IF(P312="","",ABS(P312-Q312))</f>
        <v/>
      </c>
      <c r="S312" s="522" t="str">
        <f>IF(P312="","",RANK(R312,R312:R316,0))</f>
        <v/>
      </c>
      <c r="T312" s="522" t="str">
        <f>IF(P312="","",IF(S312=1,"",P312))</f>
        <v/>
      </c>
      <c r="U312" s="605" t="str">
        <f>IF(P312="","",IF(AVERAGE(P312:P316)&lt;0,0,IF(P313="",P312,IF(P314="",AVERAGE(P312:P313),IF(P315="",AVERAGE(P312:P314),IF(P316="",AVERAGE(T312:T315),TRIMMEAN(P312:P316,0.4)))))))</f>
        <v/>
      </c>
      <c r="V312" s="311"/>
      <c r="W312" s="312"/>
      <c r="X312" s="313"/>
      <c r="Y312" s="177" t="str">
        <f>IF(V312="","",IF(V312=999,999,V312*60+W312+X312/100))</f>
        <v/>
      </c>
      <c r="Z312" s="608" t="str">
        <f>IF(B312="","",IF(Y313="",Y312,AVERAGE(Y312:Y313)))</f>
        <v/>
      </c>
      <c r="AA312" s="611" t="str">
        <f>IF(B312="","",IF(Z312="","",IF(($AC$1-Z312)&gt;75,5,IF(($AC$1-Z312)&gt;60,4,IF(($AC$1-Z312)&gt;45,3,IF(($AC$1-Z312)&gt;30,2,IF(($AC$1-Z312)&gt;15,1,IF(($AC$1-Z312)&lt;=15,0))))))))</f>
        <v/>
      </c>
      <c r="AB312" s="614" t="str">
        <f>IF(AC312="DQ","DQ",IF(U312="","",U312+AA312))</f>
        <v/>
      </c>
      <c r="AC312" s="617"/>
    </row>
    <row r="313" spans="1:29" x14ac:dyDescent="0.25">
      <c r="A313" s="627"/>
      <c r="B313" s="630"/>
      <c r="C313" s="585"/>
      <c r="D313" s="44" t="s">
        <v>4</v>
      </c>
      <c r="E313" s="514" t="str">
        <f>IF(K313&lt;&gt;"",E312,"")</f>
        <v/>
      </c>
      <c r="F313" s="14" t="str">
        <f>IF(L313&lt;&gt;"",F312,"")</f>
        <v/>
      </c>
      <c r="G313" s="14" t="str">
        <f>IF(M313&lt;&gt;"",G312,"")</f>
        <v/>
      </c>
      <c r="H313" s="14" t="str">
        <f>IF(N313&lt;&gt;"",H312,"")</f>
        <v/>
      </c>
      <c r="I313" s="516" t="str">
        <f>IF(O313&lt;&gt;"",I312,"")</f>
        <v/>
      </c>
      <c r="J313" s="520" t="str">
        <f>IF(E313&lt;&gt;"",J312,"")</f>
        <v/>
      </c>
      <c r="K313" s="303"/>
      <c r="L313" s="303"/>
      <c r="M313" s="303"/>
      <c r="N313" s="303"/>
      <c r="O313" s="304"/>
      <c r="P313" s="14" t="str">
        <f>IF(B312="","",IF(SUM(E313:I313)=0,"",(SUM(E313:I313)+SUM(K313:O313)-J313)))</f>
        <v/>
      </c>
      <c r="Q313" s="523"/>
      <c r="R313" s="523" t="str">
        <f>IF(P312="","",ABS(P313-Q312))</f>
        <v/>
      </c>
      <c r="S313" s="523" t="str">
        <f>IF(P312="","",RANK(R313,R312:R316,0))</f>
        <v/>
      </c>
      <c r="T313" s="523" t="str">
        <f>IF(P312="","",IF(S313=1,"",P313))</f>
        <v/>
      </c>
      <c r="U313" s="606"/>
      <c r="V313" s="292"/>
      <c r="W313" s="293"/>
      <c r="X313" s="314"/>
      <c r="Y313" s="178" t="str">
        <f>IF(V313="","",IF(V313=999,999,V313*60+W313+X313/100))</f>
        <v/>
      </c>
      <c r="Z313" s="609"/>
      <c r="AA313" s="612"/>
      <c r="AB313" s="615"/>
      <c r="AC313" s="618"/>
    </row>
    <row r="314" spans="1:29" x14ac:dyDescent="0.25">
      <c r="A314" s="627"/>
      <c r="B314" s="630"/>
      <c r="C314" s="585"/>
      <c r="D314" s="44" t="s">
        <v>8</v>
      </c>
      <c r="E314" s="514" t="str">
        <f>IF(K314&lt;&gt;"",E312,"")</f>
        <v/>
      </c>
      <c r="F314" s="14" t="str">
        <f>IF(L314&lt;&gt;"",F312,"")</f>
        <v/>
      </c>
      <c r="G314" s="14" t="str">
        <f>IF(M314&lt;&gt;"",G312,"")</f>
        <v/>
      </c>
      <c r="H314" s="14" t="str">
        <f>IF(N314&lt;&gt;"",H312,"")</f>
        <v/>
      </c>
      <c r="I314" s="516" t="str">
        <f>IF(O314&lt;&gt;"",I312,"")</f>
        <v/>
      </c>
      <c r="J314" s="520" t="str">
        <f>IF(E314&lt;&gt;"",J312,"")</f>
        <v/>
      </c>
      <c r="K314" s="303"/>
      <c r="L314" s="303"/>
      <c r="M314" s="303"/>
      <c r="N314" s="303"/>
      <c r="O314" s="304"/>
      <c r="P314" s="14" t="str">
        <f>IF(B312="","",IF(SUM(E314:I314)=0,"",(SUM(E314:I314)+SUM(K314:O314)-J314)))</f>
        <v/>
      </c>
      <c r="Q314" s="523"/>
      <c r="R314" s="523" t="str">
        <f>IF(P312="","",ABS(P314-Q312))</f>
        <v/>
      </c>
      <c r="S314" s="523" t="str">
        <f>IF(P312="","",RANK(R314,R312:R316,0))</f>
        <v/>
      </c>
      <c r="T314" s="523" t="str">
        <f>IF(P312="","",IF(S314=1,"",P314))</f>
        <v/>
      </c>
      <c r="U314" s="606"/>
      <c r="V314" s="179"/>
      <c r="W314" s="180"/>
      <c r="X314" s="181"/>
      <c r="Y314" s="182"/>
      <c r="Z314" s="609"/>
      <c r="AA314" s="612"/>
      <c r="AB314" s="615"/>
      <c r="AC314" s="618"/>
    </row>
    <row r="315" spans="1:29" x14ac:dyDescent="0.25">
      <c r="A315" s="627"/>
      <c r="B315" s="630"/>
      <c r="C315" s="585"/>
      <c r="D315" s="44" t="s">
        <v>5</v>
      </c>
      <c r="E315" s="514" t="str">
        <f>IF(K315&lt;&gt;"",E312,"")</f>
        <v/>
      </c>
      <c r="F315" s="14" t="str">
        <f>IF(L315&lt;&gt;"",F312,"")</f>
        <v/>
      </c>
      <c r="G315" s="14" t="str">
        <f>IF(M315&lt;&gt;"",G312,"")</f>
        <v/>
      </c>
      <c r="H315" s="14" t="str">
        <f>IF(N315&lt;&gt;"",H312,"")</f>
        <v/>
      </c>
      <c r="I315" s="516" t="str">
        <f>IF(O315&lt;&gt;"",I312,"")</f>
        <v/>
      </c>
      <c r="J315" s="520" t="str">
        <f>IF(E315&lt;&gt;"",J312,"")</f>
        <v/>
      </c>
      <c r="K315" s="303"/>
      <c r="L315" s="303"/>
      <c r="M315" s="303"/>
      <c r="N315" s="303"/>
      <c r="O315" s="304"/>
      <c r="P315" s="14" t="str">
        <f>IF(B312="","",IF(SUM(E315:I315)=0,"",(SUM(E315:I315)+SUM(K315:O315)-J315)))</f>
        <v/>
      </c>
      <c r="Q315" s="523"/>
      <c r="R315" s="523" t="str">
        <f>IF(P312="","",ABS(P315-Q312))</f>
        <v/>
      </c>
      <c r="S315" s="523" t="str">
        <f>IF(P312="","",RANK(R315,R312:R316,0))</f>
        <v/>
      </c>
      <c r="T315" s="523" t="str">
        <f>IF(P312="","",IF(S315=1,"",P315))</f>
        <v/>
      </c>
      <c r="U315" s="606"/>
      <c r="V315" s="179"/>
      <c r="W315" s="180"/>
      <c r="X315" s="181"/>
      <c r="Y315" s="182"/>
      <c r="Z315" s="609"/>
      <c r="AA315" s="612"/>
      <c r="AB315" s="615"/>
      <c r="AC315" s="618"/>
    </row>
    <row r="316" spans="1:29" ht="15.75" thickBot="1" x14ac:dyDescent="0.3">
      <c r="A316" s="628"/>
      <c r="B316" s="631"/>
      <c r="C316" s="586"/>
      <c r="D316" s="45" t="s">
        <v>6</v>
      </c>
      <c r="E316" s="515" t="str">
        <f>IF(K316&lt;&gt;"",E312,"")</f>
        <v/>
      </c>
      <c r="F316" s="162" t="str">
        <f>IF(L316&lt;&gt;"",F312,"")</f>
        <v/>
      </c>
      <c r="G316" s="162" t="str">
        <f>IF(M316&lt;&gt;"",G312,"")</f>
        <v/>
      </c>
      <c r="H316" s="162" t="str">
        <f>IF(N316&lt;&gt;"",H312,"")</f>
        <v/>
      </c>
      <c r="I316" s="517" t="str">
        <f>IF(O316&lt;&gt;"",I312,"")</f>
        <v/>
      </c>
      <c r="J316" s="521" t="str">
        <f>IF(E316&lt;&gt;"",J312,"")</f>
        <v/>
      </c>
      <c r="K316" s="305"/>
      <c r="L316" s="305"/>
      <c r="M316" s="305"/>
      <c r="N316" s="305"/>
      <c r="O316" s="306"/>
      <c r="P316" s="162" t="str">
        <f>IF(B312="","",IF(SUM(E316:I316)=0,"",(SUM(E316:I316)+SUM(K316:O316)-J316)))</f>
        <v/>
      </c>
      <c r="Q316" s="524"/>
      <c r="R316" s="524"/>
      <c r="S316" s="524"/>
      <c r="T316" s="524"/>
      <c r="U316" s="607"/>
      <c r="V316" s="183"/>
      <c r="W316" s="184"/>
      <c r="X316" s="185"/>
      <c r="Y316" s="186"/>
      <c r="Z316" s="610"/>
      <c r="AA316" s="613"/>
      <c r="AB316" s="616"/>
      <c r="AC316" s="619"/>
    </row>
    <row r="317" spans="1:29" x14ac:dyDescent="0.25">
      <c r="A317" s="620" t="str">
        <f>IF('Names And Totals'!A67="","",'Names And Totals'!A67)</f>
        <v/>
      </c>
      <c r="B317" s="623" t="str">
        <f>IF('Names And Totals'!B67="","",'Names And Totals'!B67)</f>
        <v/>
      </c>
      <c r="C317" s="587" t="str">
        <f>IF(AB317="","",IF(AB317="DQ","DQ",RANK(AB317,$AB$7:$AB$502,0)+SUMPRODUCT(--(AB317=$AB$7:$AB$502),--(Z317&gt;$Z$7:$Z$502))))</f>
        <v/>
      </c>
      <c r="D317" s="88" t="s">
        <v>7</v>
      </c>
      <c r="E317" s="318"/>
      <c r="F317" s="546"/>
      <c r="G317" s="546"/>
      <c r="H317" s="546"/>
      <c r="I317" s="326"/>
      <c r="J317" s="547"/>
      <c r="K317" s="546"/>
      <c r="L317" s="546"/>
      <c r="M317" s="546"/>
      <c r="N317" s="546"/>
      <c r="O317" s="548"/>
      <c r="P317" s="163" t="str">
        <f>IF(B317="","",IF(SUM(E317:I317)=0,"",(SUM(E317:I317)+SUM(K317:O317)-J317)))</f>
        <v/>
      </c>
      <c r="Q317" s="128" t="str">
        <f>IF(P317="","",AVERAGE(P317:P320))</f>
        <v/>
      </c>
      <c r="R317" s="128" t="str">
        <f>IF(P317="","",ABS(P317-Q317))</f>
        <v/>
      </c>
      <c r="S317" s="128" t="str">
        <f>IF(P317="","",RANK(R317,R317:R321,0))</f>
        <v/>
      </c>
      <c r="T317" s="128" t="str">
        <f>IF(P317="","",IF(S317=1,"",P317))</f>
        <v/>
      </c>
      <c r="U317" s="590" t="str">
        <f>IF(P317="","",IF(AVERAGE(P317:P321)&lt;0,0,IF(P318="",P317,IF(P319="",AVERAGE(P317:P318),IF(P320="",AVERAGE(P317:P319),IF(P321="",AVERAGE(T317:T320),TRIMMEAN(P317:P321,0.4)))))))</f>
        <v/>
      </c>
      <c r="V317" s="318"/>
      <c r="W317" s="319"/>
      <c r="X317" s="320"/>
      <c r="Y317" s="549" t="str">
        <f>IF(V317="","",IF(V317=999,999,V317*60+W317+X317/100))</f>
        <v/>
      </c>
      <c r="Z317" s="593" t="str">
        <f>IF(B317="","",IF(Y318="",Y317,AVERAGE(Y317:Y318)))</f>
        <v/>
      </c>
      <c r="AA317" s="596" t="str">
        <f>IF(B317="","",IF(Z317="","",IF(($AC$1-Z317)&gt;75,5,IF(($AC$1-Z317)&gt;60,4,IF(($AC$1-Z317)&gt;45,3,IF(($AC$1-Z317)&gt;30,2,IF(($AC$1-Z317)&gt;15,1,IF(($AC$1-Z317)&lt;=15,0))))))))</f>
        <v/>
      </c>
      <c r="AB317" s="599" t="str">
        <f>IF(AC317="DQ","DQ",IF(U317="","",U317+AA317))</f>
        <v/>
      </c>
      <c r="AC317" s="602"/>
    </row>
    <row r="318" spans="1:29" x14ac:dyDescent="0.25">
      <c r="A318" s="621"/>
      <c r="B318" s="624"/>
      <c r="C318" s="588"/>
      <c r="D318" s="47" t="s">
        <v>4</v>
      </c>
      <c r="E318" s="283" t="str">
        <f>IF(K318&lt;&gt;"",E317,"")</f>
        <v/>
      </c>
      <c r="F318" s="347" t="str">
        <f>IF(L318&lt;&gt;"",F317,"")</f>
        <v/>
      </c>
      <c r="G318" s="347" t="str">
        <f>IF(M318&lt;&gt;"",G317,"")</f>
        <v/>
      </c>
      <c r="H318" s="347" t="str">
        <f>IF(N318&lt;&gt;"",H317,"")</f>
        <v/>
      </c>
      <c r="I318" s="284" t="str">
        <f>IF(O318&lt;&gt;"",I317,"")</f>
        <v/>
      </c>
      <c r="J318" s="428" t="str">
        <f>IF(E318&lt;&gt;"",J317,"")</f>
        <v/>
      </c>
      <c r="K318" s="348"/>
      <c r="L318" s="348"/>
      <c r="M318" s="348"/>
      <c r="N318" s="348"/>
      <c r="O318" s="349"/>
      <c r="P318" s="10" t="str">
        <f>IF(B317="","",IF(SUM(E318:I318)=0,"",(SUM(E318:I318)+SUM(K318:O318)-J318)))</f>
        <v/>
      </c>
      <c r="Q318" s="285"/>
      <c r="R318" s="285" t="str">
        <f>IF(P317="","",ABS(P318-Q317))</f>
        <v/>
      </c>
      <c r="S318" s="285" t="str">
        <f>IF(P317="","",RANK(R318,R317:R321,0))</f>
        <v/>
      </c>
      <c r="T318" s="285" t="str">
        <f>IF(P317="","",IF(S318=1,"",P318))</f>
        <v/>
      </c>
      <c r="U318" s="591"/>
      <c r="V318" s="321"/>
      <c r="W318" s="322"/>
      <c r="X318" s="323"/>
      <c r="Y318" s="350" t="str">
        <f>IF(V318="","",IF(V318=999,999,V318*60+W318+X318/100))</f>
        <v/>
      </c>
      <c r="Z318" s="594"/>
      <c r="AA318" s="597"/>
      <c r="AB318" s="600"/>
      <c r="AC318" s="603"/>
    </row>
    <row r="319" spans="1:29" x14ac:dyDescent="0.25">
      <c r="A319" s="621"/>
      <c r="B319" s="624"/>
      <c r="C319" s="588"/>
      <c r="D319" s="47" t="s">
        <v>8</v>
      </c>
      <c r="E319" s="283" t="str">
        <f>IF(K319&lt;&gt;"",E317,"")</f>
        <v/>
      </c>
      <c r="F319" s="347" t="str">
        <f>IF(L319&lt;&gt;"",F317,"")</f>
        <v/>
      </c>
      <c r="G319" s="347" t="str">
        <f>IF(M319&lt;&gt;"",G317,"")</f>
        <v/>
      </c>
      <c r="H319" s="347" t="str">
        <f>IF(N319&lt;&gt;"",H317,"")</f>
        <v/>
      </c>
      <c r="I319" s="284" t="str">
        <f>IF(O319&lt;&gt;"",I317,"")</f>
        <v/>
      </c>
      <c r="J319" s="428" t="str">
        <f>IF(E319&lt;&gt;"",J317,"")</f>
        <v/>
      </c>
      <c r="K319" s="348"/>
      <c r="L319" s="348"/>
      <c r="M319" s="348"/>
      <c r="N319" s="348"/>
      <c r="O319" s="349"/>
      <c r="P319" s="10" t="str">
        <f>IF(B317="","",IF(SUM(E319:I319)=0,"",(SUM(E319:I319)+SUM(K319:O319)-J319)))</f>
        <v/>
      </c>
      <c r="Q319" s="285"/>
      <c r="R319" s="285" t="str">
        <f>IF(P317="","",ABS(P319-Q317))</f>
        <v/>
      </c>
      <c r="S319" s="285" t="str">
        <f>IF(P317="","",RANK(R319,R317:R321,0))</f>
        <v/>
      </c>
      <c r="T319" s="285" t="str">
        <f>IF(P317="","",IF(S319=1,"",P319))</f>
        <v/>
      </c>
      <c r="U319" s="591"/>
      <c r="V319" s="189"/>
      <c r="W319" s="190"/>
      <c r="X319" s="191"/>
      <c r="Y319" s="192"/>
      <c r="Z319" s="594"/>
      <c r="AA319" s="597"/>
      <c r="AB319" s="600"/>
      <c r="AC319" s="603"/>
    </row>
    <row r="320" spans="1:29" x14ac:dyDescent="0.25">
      <c r="A320" s="621"/>
      <c r="B320" s="624"/>
      <c r="C320" s="588"/>
      <c r="D320" s="47" t="s">
        <v>5</v>
      </c>
      <c r="E320" s="283" t="str">
        <f>IF(K320&lt;&gt;"",E317,"")</f>
        <v/>
      </c>
      <c r="F320" s="347" t="str">
        <f>IF(L320&lt;&gt;"",F317,"")</f>
        <v/>
      </c>
      <c r="G320" s="347" t="str">
        <f>IF(M320&lt;&gt;"",G317,"")</f>
        <v/>
      </c>
      <c r="H320" s="347" t="str">
        <f>IF(N320&lt;&gt;"",H317,"")</f>
        <v/>
      </c>
      <c r="I320" s="284" t="str">
        <f>IF(O320&lt;&gt;"",I317,"")</f>
        <v/>
      </c>
      <c r="J320" s="428" t="str">
        <f>IF(E320&lt;&gt;"",J317,"")</f>
        <v/>
      </c>
      <c r="K320" s="348"/>
      <c r="L320" s="348"/>
      <c r="M320" s="348"/>
      <c r="N320" s="348"/>
      <c r="O320" s="349"/>
      <c r="P320" s="10" t="str">
        <f>IF(B317="","",IF(SUM(E320:I320)=0,"",(SUM(E320:I320)+SUM(K320:O320)-J320)))</f>
        <v/>
      </c>
      <c r="Q320" s="285"/>
      <c r="R320" s="285" t="str">
        <f>IF(P317="","",ABS(P320-Q317))</f>
        <v/>
      </c>
      <c r="S320" s="285" t="str">
        <f>IF(P317="","",RANK(R320,R317:R321,0))</f>
        <v/>
      </c>
      <c r="T320" s="285" t="str">
        <f>IF(P317="","",IF(S320=1,"",P320))</f>
        <v/>
      </c>
      <c r="U320" s="591"/>
      <c r="V320" s="189"/>
      <c r="W320" s="190"/>
      <c r="X320" s="191"/>
      <c r="Y320" s="192"/>
      <c r="Z320" s="594"/>
      <c r="AA320" s="597"/>
      <c r="AB320" s="600"/>
      <c r="AC320" s="603"/>
    </row>
    <row r="321" spans="1:29" ht="15.75" thickBot="1" x14ac:dyDescent="0.3">
      <c r="A321" s="622"/>
      <c r="B321" s="625"/>
      <c r="C321" s="589"/>
      <c r="D321" s="351" t="s">
        <v>6</v>
      </c>
      <c r="E321" s="352" t="str">
        <f>IF(K321&lt;&gt;"",E317,"")</f>
        <v/>
      </c>
      <c r="F321" s="353" t="str">
        <f>IF(L321&lt;&gt;"",F317,"")</f>
        <v/>
      </c>
      <c r="G321" s="353" t="str">
        <f>IF(M321&lt;&gt;"",G317,"")</f>
        <v/>
      </c>
      <c r="H321" s="353" t="str">
        <f>IF(N321&lt;&gt;"",H317,"")</f>
        <v/>
      </c>
      <c r="I321" s="354" t="str">
        <f>IF(O321&lt;&gt;"",I317,"")</f>
        <v/>
      </c>
      <c r="J321" s="466" t="str">
        <f>IF(E321&lt;&gt;"",J317,"")</f>
        <v/>
      </c>
      <c r="K321" s="355"/>
      <c r="L321" s="355"/>
      <c r="M321" s="355"/>
      <c r="N321" s="355"/>
      <c r="O321" s="356"/>
      <c r="P321" s="155" t="str">
        <f>IF(B317="","",IF(SUM(E321:I321)=0,"",(SUM(E321:I321)+SUM(K321:O321)-J321)))</f>
        <v/>
      </c>
      <c r="Q321" s="286"/>
      <c r="R321" s="286"/>
      <c r="S321" s="286"/>
      <c r="T321" s="286"/>
      <c r="U321" s="592"/>
      <c r="V321" s="357"/>
      <c r="W321" s="358"/>
      <c r="X321" s="359"/>
      <c r="Y321" s="360"/>
      <c r="Z321" s="595"/>
      <c r="AA321" s="598"/>
      <c r="AB321" s="601"/>
      <c r="AC321" s="604"/>
    </row>
    <row r="322" spans="1:29" x14ac:dyDescent="0.25">
      <c r="A322" s="626" t="str">
        <f>IF('Names And Totals'!A68="","",'Names And Totals'!A68)</f>
        <v/>
      </c>
      <c r="B322" s="629" t="str">
        <f>IF('Names And Totals'!B68="","",'Names And Totals'!B68)</f>
        <v/>
      </c>
      <c r="C322" s="584" t="str">
        <f>IF(AB322="","",IF(AB322="DQ","DQ",RANK(AB322,$AB$7:$AB$502,0)+SUMPRODUCT(--(AB322=$AB$7:$AB$502),--(Z322&gt;$Z$7:$Z$502))))</f>
        <v/>
      </c>
      <c r="D322" s="43" t="s">
        <v>7</v>
      </c>
      <c r="E322" s="311"/>
      <c r="F322" s="301"/>
      <c r="G322" s="301"/>
      <c r="H322" s="301"/>
      <c r="I322" s="525"/>
      <c r="J322" s="518"/>
      <c r="K322" s="301"/>
      <c r="L322" s="301"/>
      <c r="M322" s="301"/>
      <c r="N322" s="301"/>
      <c r="O322" s="302"/>
      <c r="P322" s="160" t="str">
        <f>IF(B322="","",IF(SUM(E322:I322)=0,"",(SUM(E322:I322)+SUM(K322:O322)-J322)))</f>
        <v/>
      </c>
      <c r="Q322" s="522" t="str">
        <f>IF(P322="","",AVERAGE(P322:P325))</f>
        <v/>
      </c>
      <c r="R322" s="522" t="str">
        <f>IF(P322="","",ABS(P322-Q322))</f>
        <v/>
      </c>
      <c r="S322" s="522" t="str">
        <f>IF(P322="","",RANK(R322,R322:R326,0))</f>
        <v/>
      </c>
      <c r="T322" s="522" t="str">
        <f>IF(P322="","",IF(S322=1,"",P322))</f>
        <v/>
      </c>
      <c r="U322" s="605" t="str">
        <f>IF(P322="","",IF(AVERAGE(P322:P326)&lt;0,0,IF(P323="",P322,IF(P324="",AVERAGE(P322:P323),IF(P325="",AVERAGE(P322:P324),IF(P326="",AVERAGE(T322:T325),TRIMMEAN(P322:P326,0.4)))))))</f>
        <v/>
      </c>
      <c r="V322" s="311"/>
      <c r="W322" s="312"/>
      <c r="X322" s="313"/>
      <c r="Y322" s="177" t="str">
        <f>IF(V322="","",IF(V322=999,999,V322*60+W322+X322/100))</f>
        <v/>
      </c>
      <c r="Z322" s="608" t="str">
        <f>IF(B322="","",IF(Y323="",Y322,AVERAGE(Y322:Y323)))</f>
        <v/>
      </c>
      <c r="AA322" s="611" t="str">
        <f>IF(B322="","",IF(Z322="","",IF(($AC$1-Z322)&gt;75,5,IF(($AC$1-Z322)&gt;60,4,IF(($AC$1-Z322)&gt;45,3,IF(($AC$1-Z322)&gt;30,2,IF(($AC$1-Z322)&gt;15,1,IF(($AC$1-Z322)&lt;=15,0))))))))</f>
        <v/>
      </c>
      <c r="AB322" s="614" t="str">
        <f>IF(AC322="DQ","DQ",IF(U322="","",U322+AA322))</f>
        <v/>
      </c>
      <c r="AC322" s="617"/>
    </row>
    <row r="323" spans="1:29" x14ac:dyDescent="0.25">
      <c r="A323" s="627"/>
      <c r="B323" s="630"/>
      <c r="C323" s="585"/>
      <c r="D323" s="44" t="s">
        <v>4</v>
      </c>
      <c r="E323" s="514" t="str">
        <f>IF(K323&lt;&gt;"",E322,"")</f>
        <v/>
      </c>
      <c r="F323" s="14" t="str">
        <f>IF(L323&lt;&gt;"",F322,"")</f>
        <v/>
      </c>
      <c r="G323" s="14" t="str">
        <f>IF(M323&lt;&gt;"",G322,"")</f>
        <v/>
      </c>
      <c r="H323" s="14" t="str">
        <f>IF(N323&lt;&gt;"",H322,"")</f>
        <v/>
      </c>
      <c r="I323" s="516" t="str">
        <f>IF(O323&lt;&gt;"",I322,"")</f>
        <v/>
      </c>
      <c r="J323" s="520" t="str">
        <f>IF(E323&lt;&gt;"",J322,"")</f>
        <v/>
      </c>
      <c r="K323" s="303"/>
      <c r="L323" s="303"/>
      <c r="M323" s="303"/>
      <c r="N323" s="303"/>
      <c r="O323" s="304"/>
      <c r="P323" s="14" t="str">
        <f>IF(B322="","",IF(SUM(E323:I323)=0,"",(SUM(E323:I323)+SUM(K323:O323)-J323)))</f>
        <v/>
      </c>
      <c r="Q323" s="523"/>
      <c r="R323" s="523" t="str">
        <f>IF(P322="","",ABS(P323-Q322))</f>
        <v/>
      </c>
      <c r="S323" s="523" t="str">
        <f>IF(P322="","",RANK(R323,R322:R326,0))</f>
        <v/>
      </c>
      <c r="T323" s="523" t="str">
        <f>IF(P322="","",IF(S323=1,"",P323))</f>
        <v/>
      </c>
      <c r="U323" s="606"/>
      <c r="V323" s="292"/>
      <c r="W323" s="293"/>
      <c r="X323" s="314"/>
      <c r="Y323" s="178" t="str">
        <f>IF(V323="","",IF(V323=999,999,V323*60+W323+X323/100))</f>
        <v/>
      </c>
      <c r="Z323" s="609"/>
      <c r="AA323" s="612"/>
      <c r="AB323" s="615"/>
      <c r="AC323" s="618"/>
    </row>
    <row r="324" spans="1:29" x14ac:dyDescent="0.25">
      <c r="A324" s="627"/>
      <c r="B324" s="630"/>
      <c r="C324" s="585"/>
      <c r="D324" s="44" t="s">
        <v>8</v>
      </c>
      <c r="E324" s="514" t="str">
        <f>IF(K324&lt;&gt;"",E322,"")</f>
        <v/>
      </c>
      <c r="F324" s="14" t="str">
        <f>IF(L324&lt;&gt;"",F322,"")</f>
        <v/>
      </c>
      <c r="G324" s="14" t="str">
        <f>IF(M324&lt;&gt;"",G322,"")</f>
        <v/>
      </c>
      <c r="H324" s="14" t="str">
        <f>IF(N324&lt;&gt;"",H322,"")</f>
        <v/>
      </c>
      <c r="I324" s="516" t="str">
        <f>IF(O324&lt;&gt;"",I322,"")</f>
        <v/>
      </c>
      <c r="J324" s="520" t="str">
        <f>IF(E324&lt;&gt;"",J322,"")</f>
        <v/>
      </c>
      <c r="K324" s="303"/>
      <c r="L324" s="303"/>
      <c r="M324" s="303"/>
      <c r="N324" s="303"/>
      <c r="O324" s="304"/>
      <c r="P324" s="14" t="str">
        <f>IF(B322="","",IF(SUM(E324:I324)=0,"",(SUM(E324:I324)+SUM(K324:O324)-J324)))</f>
        <v/>
      </c>
      <c r="Q324" s="523"/>
      <c r="R324" s="523" t="str">
        <f>IF(P322="","",ABS(P324-Q322))</f>
        <v/>
      </c>
      <c r="S324" s="523" t="str">
        <f>IF(P322="","",RANK(R324,R322:R326,0))</f>
        <v/>
      </c>
      <c r="T324" s="523" t="str">
        <f>IF(P322="","",IF(S324=1,"",P324))</f>
        <v/>
      </c>
      <c r="U324" s="606"/>
      <c r="V324" s="179"/>
      <c r="W324" s="180"/>
      <c r="X324" s="181"/>
      <c r="Y324" s="182"/>
      <c r="Z324" s="609"/>
      <c r="AA324" s="612"/>
      <c r="AB324" s="615"/>
      <c r="AC324" s="618"/>
    </row>
    <row r="325" spans="1:29" x14ac:dyDescent="0.25">
      <c r="A325" s="627"/>
      <c r="B325" s="630"/>
      <c r="C325" s="585"/>
      <c r="D325" s="44" t="s">
        <v>5</v>
      </c>
      <c r="E325" s="514" t="str">
        <f>IF(K325&lt;&gt;"",E322,"")</f>
        <v/>
      </c>
      <c r="F325" s="14" t="str">
        <f>IF(L325&lt;&gt;"",F322,"")</f>
        <v/>
      </c>
      <c r="G325" s="14" t="str">
        <f>IF(M325&lt;&gt;"",G322,"")</f>
        <v/>
      </c>
      <c r="H325" s="14" t="str">
        <f>IF(N325&lt;&gt;"",H322,"")</f>
        <v/>
      </c>
      <c r="I325" s="516" t="str">
        <f>IF(O325&lt;&gt;"",I322,"")</f>
        <v/>
      </c>
      <c r="J325" s="520" t="str">
        <f>IF(E325&lt;&gt;"",J322,"")</f>
        <v/>
      </c>
      <c r="K325" s="303"/>
      <c r="L325" s="303"/>
      <c r="M325" s="303"/>
      <c r="N325" s="303"/>
      <c r="O325" s="304"/>
      <c r="P325" s="14" t="str">
        <f>IF(B322="","",IF(SUM(E325:I325)=0,"",(SUM(E325:I325)+SUM(K325:O325)-J325)))</f>
        <v/>
      </c>
      <c r="Q325" s="523"/>
      <c r="R325" s="523" t="str">
        <f>IF(P322="","",ABS(P325-Q322))</f>
        <v/>
      </c>
      <c r="S325" s="523" t="str">
        <f>IF(P322="","",RANK(R325,R322:R326,0))</f>
        <v/>
      </c>
      <c r="T325" s="523" t="str">
        <f>IF(P322="","",IF(S325=1,"",P325))</f>
        <v/>
      </c>
      <c r="U325" s="606"/>
      <c r="V325" s="179"/>
      <c r="W325" s="180"/>
      <c r="X325" s="181"/>
      <c r="Y325" s="182"/>
      <c r="Z325" s="609"/>
      <c r="AA325" s="612"/>
      <c r="AB325" s="615"/>
      <c r="AC325" s="618"/>
    </row>
    <row r="326" spans="1:29" ht="15.75" thickBot="1" x14ac:dyDescent="0.3">
      <c r="A326" s="628"/>
      <c r="B326" s="631"/>
      <c r="C326" s="586"/>
      <c r="D326" s="45" t="s">
        <v>6</v>
      </c>
      <c r="E326" s="515" t="str">
        <f>IF(K326&lt;&gt;"",E322,"")</f>
        <v/>
      </c>
      <c r="F326" s="162" t="str">
        <f>IF(L326&lt;&gt;"",F322,"")</f>
        <v/>
      </c>
      <c r="G326" s="162" t="str">
        <f>IF(M326&lt;&gt;"",G322,"")</f>
        <v/>
      </c>
      <c r="H326" s="162" t="str">
        <f>IF(N326&lt;&gt;"",H322,"")</f>
        <v/>
      </c>
      <c r="I326" s="517" t="str">
        <f>IF(O326&lt;&gt;"",I322,"")</f>
        <v/>
      </c>
      <c r="J326" s="521" t="str">
        <f>IF(E326&lt;&gt;"",J322,"")</f>
        <v/>
      </c>
      <c r="K326" s="305"/>
      <c r="L326" s="305"/>
      <c r="M326" s="305"/>
      <c r="N326" s="305"/>
      <c r="O326" s="306"/>
      <c r="P326" s="162" t="str">
        <f>IF(B322="","",IF(SUM(E326:I326)=0,"",(SUM(E326:I326)+SUM(K326:O326)-J326)))</f>
        <v/>
      </c>
      <c r="Q326" s="524"/>
      <c r="R326" s="524"/>
      <c r="S326" s="524"/>
      <c r="T326" s="524"/>
      <c r="U326" s="607"/>
      <c r="V326" s="183"/>
      <c r="W326" s="184"/>
      <c r="X326" s="185"/>
      <c r="Y326" s="186"/>
      <c r="Z326" s="610"/>
      <c r="AA326" s="613"/>
      <c r="AB326" s="616"/>
      <c r="AC326" s="619"/>
    </row>
    <row r="327" spans="1:29" x14ac:dyDescent="0.25">
      <c r="A327" s="620" t="str">
        <f>IF('Names And Totals'!A69="","",'Names And Totals'!A69)</f>
        <v/>
      </c>
      <c r="B327" s="623" t="str">
        <f>IF('Names And Totals'!B69="","",'Names And Totals'!B69)</f>
        <v/>
      </c>
      <c r="C327" s="587" t="str">
        <f>IF(AB327="","",IF(AB327="DQ","DQ",RANK(AB327,$AB$7:$AB$502,0)+SUMPRODUCT(--(AB327=$AB$7:$AB$502),--(Z327&gt;$Z$7:$Z$502))))</f>
        <v/>
      </c>
      <c r="D327" s="88" t="s">
        <v>7</v>
      </c>
      <c r="E327" s="318"/>
      <c r="F327" s="546"/>
      <c r="G327" s="546"/>
      <c r="H327" s="546"/>
      <c r="I327" s="326"/>
      <c r="J327" s="547"/>
      <c r="K327" s="546"/>
      <c r="L327" s="546"/>
      <c r="M327" s="546"/>
      <c r="N327" s="546"/>
      <c r="O327" s="548"/>
      <c r="P327" s="163" t="str">
        <f>IF(B327="","",IF(SUM(E327:I327)=0,"",(SUM(E327:I327)+SUM(K327:O327)-J327)))</f>
        <v/>
      </c>
      <c r="Q327" s="128" t="str">
        <f>IF(P327="","",AVERAGE(P327:P330))</f>
        <v/>
      </c>
      <c r="R327" s="128" t="str">
        <f>IF(P327="","",ABS(P327-Q327))</f>
        <v/>
      </c>
      <c r="S327" s="128" t="str">
        <f>IF(P327="","",RANK(R327,R327:R331,0))</f>
        <v/>
      </c>
      <c r="T327" s="128" t="str">
        <f>IF(P327="","",IF(S327=1,"",P327))</f>
        <v/>
      </c>
      <c r="U327" s="590" t="str">
        <f>IF(P327="","",IF(AVERAGE(P327:P331)&lt;0,0,IF(P328="",P327,IF(P329="",AVERAGE(P327:P328),IF(P330="",AVERAGE(P327:P329),IF(P331="",AVERAGE(T327:T330),TRIMMEAN(P327:P331,0.4)))))))</f>
        <v/>
      </c>
      <c r="V327" s="318"/>
      <c r="W327" s="319"/>
      <c r="X327" s="320"/>
      <c r="Y327" s="549" t="str">
        <f>IF(V327="","",IF(V327=999,999,V327*60+W327+X327/100))</f>
        <v/>
      </c>
      <c r="Z327" s="593" t="str">
        <f>IF(B327="","",IF(Y328="",Y327,AVERAGE(Y327:Y328)))</f>
        <v/>
      </c>
      <c r="AA327" s="596" t="str">
        <f>IF(B327="","",IF(Z327="","",IF(($AC$1-Z327)&gt;75,5,IF(($AC$1-Z327)&gt;60,4,IF(($AC$1-Z327)&gt;45,3,IF(($AC$1-Z327)&gt;30,2,IF(($AC$1-Z327)&gt;15,1,IF(($AC$1-Z327)&lt;=15,0))))))))</f>
        <v/>
      </c>
      <c r="AB327" s="599" t="str">
        <f>IF(AC327="DQ","DQ",IF(U327="","",U327+AA327))</f>
        <v/>
      </c>
      <c r="AC327" s="602"/>
    </row>
    <row r="328" spans="1:29" x14ac:dyDescent="0.25">
      <c r="A328" s="621"/>
      <c r="B328" s="624"/>
      <c r="C328" s="588"/>
      <c r="D328" s="47" t="s">
        <v>4</v>
      </c>
      <c r="E328" s="283" t="str">
        <f>IF(K328&lt;&gt;"",E327,"")</f>
        <v/>
      </c>
      <c r="F328" s="347" t="str">
        <f>IF(L328&lt;&gt;"",F327,"")</f>
        <v/>
      </c>
      <c r="G328" s="347" t="str">
        <f>IF(M328&lt;&gt;"",G327,"")</f>
        <v/>
      </c>
      <c r="H328" s="347" t="str">
        <f>IF(N328&lt;&gt;"",H327,"")</f>
        <v/>
      </c>
      <c r="I328" s="284" t="str">
        <f>IF(O328&lt;&gt;"",I327,"")</f>
        <v/>
      </c>
      <c r="J328" s="428" t="str">
        <f>IF(E328&lt;&gt;"",J327,"")</f>
        <v/>
      </c>
      <c r="K328" s="348"/>
      <c r="L328" s="348"/>
      <c r="M328" s="348"/>
      <c r="N328" s="348"/>
      <c r="O328" s="349"/>
      <c r="P328" s="10" t="str">
        <f>IF(B327="","",IF(SUM(E328:I328)=0,"",(SUM(E328:I328)+SUM(K328:O328)-J328)))</f>
        <v/>
      </c>
      <c r="Q328" s="285"/>
      <c r="R328" s="285" t="str">
        <f>IF(P327="","",ABS(P328-Q327))</f>
        <v/>
      </c>
      <c r="S328" s="285" t="str">
        <f>IF(P327="","",RANK(R328,R327:R331,0))</f>
        <v/>
      </c>
      <c r="T328" s="285" t="str">
        <f>IF(P327="","",IF(S328=1,"",P328))</f>
        <v/>
      </c>
      <c r="U328" s="591"/>
      <c r="V328" s="321"/>
      <c r="W328" s="322"/>
      <c r="X328" s="323"/>
      <c r="Y328" s="350" t="str">
        <f>IF(V328="","",IF(V328=999,999,V328*60+W328+X328/100))</f>
        <v/>
      </c>
      <c r="Z328" s="594"/>
      <c r="AA328" s="597"/>
      <c r="AB328" s="600"/>
      <c r="AC328" s="603"/>
    </row>
    <row r="329" spans="1:29" x14ac:dyDescent="0.25">
      <c r="A329" s="621"/>
      <c r="B329" s="624"/>
      <c r="C329" s="588"/>
      <c r="D329" s="47" t="s">
        <v>8</v>
      </c>
      <c r="E329" s="283" t="str">
        <f>IF(K329&lt;&gt;"",E327,"")</f>
        <v/>
      </c>
      <c r="F329" s="347" t="str">
        <f>IF(L329&lt;&gt;"",F327,"")</f>
        <v/>
      </c>
      <c r="G329" s="347" t="str">
        <f>IF(M329&lt;&gt;"",G327,"")</f>
        <v/>
      </c>
      <c r="H329" s="347" t="str">
        <f>IF(N329&lt;&gt;"",H327,"")</f>
        <v/>
      </c>
      <c r="I329" s="284" t="str">
        <f>IF(O329&lt;&gt;"",I327,"")</f>
        <v/>
      </c>
      <c r="J329" s="428" t="str">
        <f>IF(E329&lt;&gt;"",J327,"")</f>
        <v/>
      </c>
      <c r="K329" s="348"/>
      <c r="L329" s="348"/>
      <c r="M329" s="348"/>
      <c r="N329" s="348"/>
      <c r="O329" s="349"/>
      <c r="P329" s="10" t="str">
        <f>IF(B327="","",IF(SUM(E329:I329)=0,"",(SUM(E329:I329)+SUM(K329:O329)-J329)))</f>
        <v/>
      </c>
      <c r="Q329" s="285"/>
      <c r="R329" s="285" t="str">
        <f>IF(P327="","",ABS(P329-Q327))</f>
        <v/>
      </c>
      <c r="S329" s="285" t="str">
        <f>IF(P327="","",RANK(R329,R327:R331,0))</f>
        <v/>
      </c>
      <c r="T329" s="285" t="str">
        <f>IF(P327="","",IF(S329=1,"",P329))</f>
        <v/>
      </c>
      <c r="U329" s="591"/>
      <c r="V329" s="189"/>
      <c r="W329" s="190"/>
      <c r="X329" s="191"/>
      <c r="Y329" s="192"/>
      <c r="Z329" s="594"/>
      <c r="AA329" s="597"/>
      <c r="AB329" s="600"/>
      <c r="AC329" s="603"/>
    </row>
    <row r="330" spans="1:29" x14ac:dyDescent="0.25">
      <c r="A330" s="621"/>
      <c r="B330" s="624"/>
      <c r="C330" s="588"/>
      <c r="D330" s="47" t="s">
        <v>5</v>
      </c>
      <c r="E330" s="283" t="str">
        <f>IF(K330&lt;&gt;"",E327,"")</f>
        <v/>
      </c>
      <c r="F330" s="347" t="str">
        <f>IF(L330&lt;&gt;"",F327,"")</f>
        <v/>
      </c>
      <c r="G330" s="347" t="str">
        <f>IF(M330&lt;&gt;"",G327,"")</f>
        <v/>
      </c>
      <c r="H330" s="347" t="str">
        <f>IF(N330&lt;&gt;"",H327,"")</f>
        <v/>
      </c>
      <c r="I330" s="284" t="str">
        <f>IF(O330&lt;&gt;"",I327,"")</f>
        <v/>
      </c>
      <c r="J330" s="428" t="str">
        <f>IF(E330&lt;&gt;"",J327,"")</f>
        <v/>
      </c>
      <c r="K330" s="348"/>
      <c r="L330" s="348"/>
      <c r="M330" s="348"/>
      <c r="N330" s="348"/>
      <c r="O330" s="349"/>
      <c r="P330" s="10" t="str">
        <f>IF(B327="","",IF(SUM(E330:I330)=0,"",(SUM(E330:I330)+SUM(K330:O330)-J330)))</f>
        <v/>
      </c>
      <c r="Q330" s="285"/>
      <c r="R330" s="285" t="str">
        <f>IF(P327="","",ABS(P330-Q327))</f>
        <v/>
      </c>
      <c r="S330" s="285" t="str">
        <f>IF(P327="","",RANK(R330,R327:R331,0))</f>
        <v/>
      </c>
      <c r="T330" s="285" t="str">
        <f>IF(P327="","",IF(S330=1,"",P330))</f>
        <v/>
      </c>
      <c r="U330" s="591"/>
      <c r="V330" s="189"/>
      <c r="W330" s="190"/>
      <c r="X330" s="191"/>
      <c r="Y330" s="192"/>
      <c r="Z330" s="594"/>
      <c r="AA330" s="597"/>
      <c r="AB330" s="600"/>
      <c r="AC330" s="603"/>
    </row>
    <row r="331" spans="1:29" ht="15.75" thickBot="1" x14ac:dyDescent="0.3">
      <c r="A331" s="622"/>
      <c r="B331" s="625"/>
      <c r="C331" s="589"/>
      <c r="D331" s="351" t="s">
        <v>6</v>
      </c>
      <c r="E331" s="352" t="str">
        <f>IF(K331&lt;&gt;"",E327,"")</f>
        <v/>
      </c>
      <c r="F331" s="353" t="str">
        <f>IF(L331&lt;&gt;"",F327,"")</f>
        <v/>
      </c>
      <c r="G331" s="353" t="str">
        <f>IF(M331&lt;&gt;"",G327,"")</f>
        <v/>
      </c>
      <c r="H331" s="353" t="str">
        <f>IF(N331&lt;&gt;"",H327,"")</f>
        <v/>
      </c>
      <c r="I331" s="354" t="str">
        <f>IF(O331&lt;&gt;"",I327,"")</f>
        <v/>
      </c>
      <c r="J331" s="466" t="str">
        <f>IF(E331&lt;&gt;"",J327,"")</f>
        <v/>
      </c>
      <c r="K331" s="355"/>
      <c r="L331" s="355"/>
      <c r="M331" s="355"/>
      <c r="N331" s="355"/>
      <c r="O331" s="356"/>
      <c r="P331" s="155" t="str">
        <f>IF(B327="","",IF(SUM(E331:I331)=0,"",(SUM(E331:I331)+SUM(K331:O331)-J331)))</f>
        <v/>
      </c>
      <c r="Q331" s="286"/>
      <c r="R331" s="286"/>
      <c r="S331" s="286"/>
      <c r="T331" s="286"/>
      <c r="U331" s="592"/>
      <c r="V331" s="357"/>
      <c r="W331" s="358"/>
      <c r="X331" s="359"/>
      <c r="Y331" s="360"/>
      <c r="Z331" s="595"/>
      <c r="AA331" s="598"/>
      <c r="AB331" s="601"/>
      <c r="AC331" s="604"/>
    </row>
    <row r="332" spans="1:29" x14ac:dyDescent="0.25">
      <c r="A332" s="626" t="str">
        <f>IF('Names And Totals'!A70="","",'Names And Totals'!A70)</f>
        <v/>
      </c>
      <c r="B332" s="629" t="str">
        <f>IF('Names And Totals'!B70="","",'Names And Totals'!B70)</f>
        <v/>
      </c>
      <c r="C332" s="584" t="str">
        <f>IF(AB332="","",IF(AB332="DQ","DQ",RANK(AB332,$AB$7:$AB$502,0)+SUMPRODUCT(--(AB332=$AB$7:$AB$502),--(Z332&gt;$Z$7:$Z$502))))</f>
        <v/>
      </c>
      <c r="D332" s="43" t="s">
        <v>7</v>
      </c>
      <c r="E332" s="311"/>
      <c r="F332" s="301"/>
      <c r="G332" s="301"/>
      <c r="H332" s="301"/>
      <c r="I332" s="525"/>
      <c r="J332" s="518"/>
      <c r="K332" s="301"/>
      <c r="L332" s="301"/>
      <c r="M332" s="301"/>
      <c r="N332" s="301"/>
      <c r="O332" s="302"/>
      <c r="P332" s="160" t="str">
        <f>IF(B332="","",IF(SUM(E332:I332)=0,"",(SUM(E332:I332)+SUM(K332:O332)-J332)))</f>
        <v/>
      </c>
      <c r="Q332" s="522" t="str">
        <f>IF(P332="","",AVERAGE(P332:P335))</f>
        <v/>
      </c>
      <c r="R332" s="522" t="str">
        <f>IF(P332="","",ABS(P332-Q332))</f>
        <v/>
      </c>
      <c r="S332" s="522" t="str">
        <f>IF(P332="","",RANK(R332,R332:R336,0))</f>
        <v/>
      </c>
      <c r="T332" s="522" t="str">
        <f>IF(P332="","",IF(S332=1,"",P332))</f>
        <v/>
      </c>
      <c r="U332" s="605" t="str">
        <f>IF(P332="","",IF(AVERAGE(P332:P336)&lt;0,0,IF(P333="",P332,IF(P334="",AVERAGE(P332:P333),IF(P335="",AVERAGE(P332:P334),IF(P336="",AVERAGE(T332:T335),TRIMMEAN(P332:P336,0.4)))))))</f>
        <v/>
      </c>
      <c r="V332" s="311"/>
      <c r="W332" s="312"/>
      <c r="X332" s="313"/>
      <c r="Y332" s="177" t="str">
        <f>IF(V332="","",IF(V332=999,999,V332*60+W332+X332/100))</f>
        <v/>
      </c>
      <c r="Z332" s="608" t="str">
        <f>IF(B332="","",IF(Y333="",Y332,AVERAGE(Y332:Y333)))</f>
        <v/>
      </c>
      <c r="AA332" s="611" t="str">
        <f>IF(B332="","",IF(Z332="","",IF(($AC$1-Z332)&gt;75,5,IF(($AC$1-Z332)&gt;60,4,IF(($AC$1-Z332)&gt;45,3,IF(($AC$1-Z332)&gt;30,2,IF(($AC$1-Z332)&gt;15,1,IF(($AC$1-Z332)&lt;=15,0))))))))</f>
        <v/>
      </c>
      <c r="AB332" s="614" t="str">
        <f>IF(AC332="DQ","DQ",IF(U332="","",U332+AA332))</f>
        <v/>
      </c>
      <c r="AC332" s="617"/>
    </row>
    <row r="333" spans="1:29" x14ac:dyDescent="0.25">
      <c r="A333" s="627"/>
      <c r="B333" s="630"/>
      <c r="C333" s="585"/>
      <c r="D333" s="44" t="s">
        <v>4</v>
      </c>
      <c r="E333" s="514" t="str">
        <f>IF(K333&lt;&gt;"",E332,"")</f>
        <v/>
      </c>
      <c r="F333" s="14" t="str">
        <f>IF(L333&lt;&gt;"",F332,"")</f>
        <v/>
      </c>
      <c r="G333" s="14" t="str">
        <f>IF(M333&lt;&gt;"",G332,"")</f>
        <v/>
      </c>
      <c r="H333" s="14" t="str">
        <f>IF(N333&lt;&gt;"",H332,"")</f>
        <v/>
      </c>
      <c r="I333" s="516" t="str">
        <f>IF(O333&lt;&gt;"",I332,"")</f>
        <v/>
      </c>
      <c r="J333" s="520" t="str">
        <f>IF(E333&lt;&gt;"",J332,"")</f>
        <v/>
      </c>
      <c r="K333" s="303"/>
      <c r="L333" s="303"/>
      <c r="M333" s="303"/>
      <c r="N333" s="303"/>
      <c r="O333" s="304"/>
      <c r="P333" s="14" t="str">
        <f>IF(B332="","",IF(SUM(E333:I333)=0,"",(SUM(E333:I333)+SUM(K333:O333)-J333)))</f>
        <v/>
      </c>
      <c r="Q333" s="523"/>
      <c r="R333" s="523" t="str">
        <f>IF(P332="","",ABS(P333-Q332))</f>
        <v/>
      </c>
      <c r="S333" s="523" t="str">
        <f>IF(P332="","",RANK(R333,R332:R336,0))</f>
        <v/>
      </c>
      <c r="T333" s="523" t="str">
        <f>IF(P332="","",IF(S333=1,"",P333))</f>
        <v/>
      </c>
      <c r="U333" s="606"/>
      <c r="V333" s="292"/>
      <c r="W333" s="293"/>
      <c r="X333" s="314"/>
      <c r="Y333" s="178" t="str">
        <f>IF(V333="","",IF(V333=999,999,V333*60+W333+X333/100))</f>
        <v/>
      </c>
      <c r="Z333" s="609"/>
      <c r="AA333" s="612"/>
      <c r="AB333" s="615"/>
      <c r="AC333" s="618"/>
    </row>
    <row r="334" spans="1:29" x14ac:dyDescent="0.25">
      <c r="A334" s="627"/>
      <c r="B334" s="630"/>
      <c r="C334" s="585"/>
      <c r="D334" s="44" t="s">
        <v>8</v>
      </c>
      <c r="E334" s="514" t="str">
        <f>IF(K334&lt;&gt;"",E332,"")</f>
        <v/>
      </c>
      <c r="F334" s="14" t="str">
        <f>IF(L334&lt;&gt;"",F332,"")</f>
        <v/>
      </c>
      <c r="G334" s="14" t="str">
        <f>IF(M334&lt;&gt;"",G332,"")</f>
        <v/>
      </c>
      <c r="H334" s="14" t="str">
        <f>IF(N334&lt;&gt;"",H332,"")</f>
        <v/>
      </c>
      <c r="I334" s="516" t="str">
        <f>IF(O334&lt;&gt;"",I332,"")</f>
        <v/>
      </c>
      <c r="J334" s="520" t="str">
        <f>IF(E334&lt;&gt;"",J332,"")</f>
        <v/>
      </c>
      <c r="K334" s="303"/>
      <c r="L334" s="303"/>
      <c r="M334" s="303"/>
      <c r="N334" s="303"/>
      <c r="O334" s="304"/>
      <c r="P334" s="14" t="str">
        <f>IF(B332="","",IF(SUM(E334:I334)=0,"",(SUM(E334:I334)+SUM(K334:O334)-J334)))</f>
        <v/>
      </c>
      <c r="Q334" s="523"/>
      <c r="R334" s="523" t="str">
        <f>IF(P332="","",ABS(P334-Q332))</f>
        <v/>
      </c>
      <c r="S334" s="523" t="str">
        <f>IF(P332="","",RANK(R334,R332:R336,0))</f>
        <v/>
      </c>
      <c r="T334" s="523" t="str">
        <f>IF(P332="","",IF(S334=1,"",P334))</f>
        <v/>
      </c>
      <c r="U334" s="606"/>
      <c r="V334" s="179"/>
      <c r="W334" s="180"/>
      <c r="X334" s="181"/>
      <c r="Y334" s="182"/>
      <c r="Z334" s="609"/>
      <c r="AA334" s="612"/>
      <c r="AB334" s="615"/>
      <c r="AC334" s="618"/>
    </row>
    <row r="335" spans="1:29" x14ac:dyDescent="0.25">
      <c r="A335" s="627"/>
      <c r="B335" s="630"/>
      <c r="C335" s="585"/>
      <c r="D335" s="44" t="s">
        <v>5</v>
      </c>
      <c r="E335" s="514" t="str">
        <f>IF(K335&lt;&gt;"",E332,"")</f>
        <v/>
      </c>
      <c r="F335" s="14" t="str">
        <f>IF(L335&lt;&gt;"",F332,"")</f>
        <v/>
      </c>
      <c r="G335" s="14" t="str">
        <f>IF(M335&lt;&gt;"",G332,"")</f>
        <v/>
      </c>
      <c r="H335" s="14" t="str">
        <f>IF(N335&lt;&gt;"",H332,"")</f>
        <v/>
      </c>
      <c r="I335" s="516" t="str">
        <f>IF(O335&lt;&gt;"",I332,"")</f>
        <v/>
      </c>
      <c r="J335" s="520" t="str">
        <f>IF(E335&lt;&gt;"",J332,"")</f>
        <v/>
      </c>
      <c r="K335" s="303"/>
      <c r="L335" s="303"/>
      <c r="M335" s="303"/>
      <c r="N335" s="303"/>
      <c r="O335" s="304"/>
      <c r="P335" s="14" t="str">
        <f>IF(B332="","",IF(SUM(E335:I335)=0,"",(SUM(E335:I335)+SUM(K335:O335)-J335)))</f>
        <v/>
      </c>
      <c r="Q335" s="523"/>
      <c r="R335" s="523" t="str">
        <f>IF(P332="","",ABS(P335-Q332))</f>
        <v/>
      </c>
      <c r="S335" s="523" t="str">
        <f>IF(P332="","",RANK(R335,R332:R336,0))</f>
        <v/>
      </c>
      <c r="T335" s="523" t="str">
        <f>IF(P332="","",IF(S335=1,"",P335))</f>
        <v/>
      </c>
      <c r="U335" s="606"/>
      <c r="V335" s="179"/>
      <c r="W335" s="180"/>
      <c r="X335" s="181"/>
      <c r="Y335" s="182"/>
      <c r="Z335" s="609"/>
      <c r="AA335" s="612"/>
      <c r="AB335" s="615"/>
      <c r="AC335" s="618"/>
    </row>
    <row r="336" spans="1:29" ht="15.75" thickBot="1" x14ac:dyDescent="0.3">
      <c r="A336" s="628"/>
      <c r="B336" s="631"/>
      <c r="C336" s="586"/>
      <c r="D336" s="45" t="s">
        <v>6</v>
      </c>
      <c r="E336" s="515" t="str">
        <f>IF(K336&lt;&gt;"",E332,"")</f>
        <v/>
      </c>
      <c r="F336" s="162" t="str">
        <f>IF(L336&lt;&gt;"",F332,"")</f>
        <v/>
      </c>
      <c r="G336" s="162" t="str">
        <f>IF(M336&lt;&gt;"",G332,"")</f>
        <v/>
      </c>
      <c r="H336" s="162" t="str">
        <f>IF(N336&lt;&gt;"",H332,"")</f>
        <v/>
      </c>
      <c r="I336" s="517" t="str">
        <f>IF(O336&lt;&gt;"",I332,"")</f>
        <v/>
      </c>
      <c r="J336" s="521" t="str">
        <f>IF(E336&lt;&gt;"",J332,"")</f>
        <v/>
      </c>
      <c r="K336" s="305"/>
      <c r="L336" s="305"/>
      <c r="M336" s="305"/>
      <c r="N336" s="305"/>
      <c r="O336" s="306"/>
      <c r="P336" s="162" t="str">
        <f>IF(B332="","",IF(SUM(E336:I336)=0,"",(SUM(E336:I336)+SUM(K336:O336)-J336)))</f>
        <v/>
      </c>
      <c r="Q336" s="524"/>
      <c r="R336" s="524"/>
      <c r="S336" s="524"/>
      <c r="T336" s="524"/>
      <c r="U336" s="607"/>
      <c r="V336" s="183"/>
      <c r="W336" s="184"/>
      <c r="X336" s="185"/>
      <c r="Y336" s="186"/>
      <c r="Z336" s="610"/>
      <c r="AA336" s="613"/>
      <c r="AB336" s="616"/>
      <c r="AC336" s="619"/>
    </row>
    <row r="337" spans="1:29" x14ac:dyDescent="0.25">
      <c r="A337" s="620" t="str">
        <f>IF('Names And Totals'!A71="","",'Names And Totals'!A71)</f>
        <v/>
      </c>
      <c r="B337" s="623" t="str">
        <f>IF('Names And Totals'!B71="","",'Names And Totals'!B71)</f>
        <v/>
      </c>
      <c r="C337" s="587" t="str">
        <f>IF(AB337="","",IF(AB337="DQ","DQ",RANK(AB337,$AB$7:$AB$502,0)+SUMPRODUCT(--(AB337=$AB$7:$AB$502),--(Z337&gt;$Z$7:$Z$502))))</f>
        <v/>
      </c>
      <c r="D337" s="88" t="s">
        <v>7</v>
      </c>
      <c r="E337" s="318"/>
      <c r="F337" s="546"/>
      <c r="G337" s="546"/>
      <c r="H337" s="546"/>
      <c r="I337" s="326"/>
      <c r="J337" s="547"/>
      <c r="K337" s="546"/>
      <c r="L337" s="546"/>
      <c r="M337" s="546"/>
      <c r="N337" s="546"/>
      <c r="O337" s="548"/>
      <c r="P337" s="163" t="str">
        <f>IF(B337="","",IF(SUM(E337:I337)=0,"",(SUM(E337:I337)+SUM(K337:O337)-J337)))</f>
        <v/>
      </c>
      <c r="Q337" s="128" t="str">
        <f>IF(P337="","",AVERAGE(P337:P340))</f>
        <v/>
      </c>
      <c r="R337" s="128" t="str">
        <f>IF(P337="","",ABS(P337-Q337))</f>
        <v/>
      </c>
      <c r="S337" s="128" t="str">
        <f>IF(P337="","",RANK(R337,R337:R341,0))</f>
        <v/>
      </c>
      <c r="T337" s="128" t="str">
        <f>IF(P337="","",IF(S337=1,"",P337))</f>
        <v/>
      </c>
      <c r="U337" s="590" t="str">
        <f>IF(P337="","",IF(AVERAGE(P337:P341)&lt;0,0,IF(P338="",P337,IF(P339="",AVERAGE(P337:P338),IF(P340="",AVERAGE(P337:P339),IF(P341="",AVERAGE(T337:T340),TRIMMEAN(P337:P341,0.4)))))))</f>
        <v/>
      </c>
      <c r="V337" s="318"/>
      <c r="W337" s="319"/>
      <c r="X337" s="320"/>
      <c r="Y337" s="549" t="str">
        <f>IF(V337="","",IF(V337=999,999,V337*60+W337+X337/100))</f>
        <v/>
      </c>
      <c r="Z337" s="593" t="str">
        <f>IF(B337="","",IF(Y338="",Y337,AVERAGE(Y337:Y338)))</f>
        <v/>
      </c>
      <c r="AA337" s="596" t="str">
        <f>IF(B337="","",IF(Z337="","",IF(($AC$1-Z337)&gt;75,5,IF(($AC$1-Z337)&gt;60,4,IF(($AC$1-Z337)&gt;45,3,IF(($AC$1-Z337)&gt;30,2,IF(($AC$1-Z337)&gt;15,1,IF(($AC$1-Z337)&lt;=15,0))))))))</f>
        <v/>
      </c>
      <c r="AB337" s="599" t="str">
        <f>IF(AC337="DQ","DQ",IF(U337="","",U337+AA337))</f>
        <v/>
      </c>
      <c r="AC337" s="602"/>
    </row>
    <row r="338" spans="1:29" x14ac:dyDescent="0.25">
      <c r="A338" s="621"/>
      <c r="B338" s="624"/>
      <c r="C338" s="588"/>
      <c r="D338" s="47" t="s">
        <v>4</v>
      </c>
      <c r="E338" s="283" t="str">
        <f>IF(K338&lt;&gt;"",E337,"")</f>
        <v/>
      </c>
      <c r="F338" s="347" t="str">
        <f>IF(L338&lt;&gt;"",F337,"")</f>
        <v/>
      </c>
      <c r="G338" s="347" t="str">
        <f>IF(M338&lt;&gt;"",G337,"")</f>
        <v/>
      </c>
      <c r="H338" s="347" t="str">
        <f>IF(N338&lt;&gt;"",H337,"")</f>
        <v/>
      </c>
      <c r="I338" s="284" t="str">
        <f>IF(O338&lt;&gt;"",I337,"")</f>
        <v/>
      </c>
      <c r="J338" s="428" t="str">
        <f>IF(E338&lt;&gt;"",J337,"")</f>
        <v/>
      </c>
      <c r="K338" s="348"/>
      <c r="L338" s="348"/>
      <c r="M338" s="348"/>
      <c r="N338" s="348"/>
      <c r="O338" s="349"/>
      <c r="P338" s="10" t="str">
        <f>IF(B337="","",IF(SUM(E338:I338)=0,"",(SUM(E338:I338)+SUM(K338:O338)-J338)))</f>
        <v/>
      </c>
      <c r="Q338" s="285"/>
      <c r="R338" s="285" t="str">
        <f>IF(P337="","",ABS(P338-Q337))</f>
        <v/>
      </c>
      <c r="S338" s="285" t="str">
        <f>IF(P337="","",RANK(R338,R337:R341,0))</f>
        <v/>
      </c>
      <c r="T338" s="285" t="str">
        <f>IF(P337="","",IF(S338=1,"",P338))</f>
        <v/>
      </c>
      <c r="U338" s="591"/>
      <c r="V338" s="321"/>
      <c r="W338" s="322"/>
      <c r="X338" s="323"/>
      <c r="Y338" s="350" t="str">
        <f>IF(V338="","",IF(V338=999,999,V338*60+W338+X338/100))</f>
        <v/>
      </c>
      <c r="Z338" s="594"/>
      <c r="AA338" s="597"/>
      <c r="AB338" s="600"/>
      <c r="AC338" s="603"/>
    </row>
    <row r="339" spans="1:29" x14ac:dyDescent="0.25">
      <c r="A339" s="621"/>
      <c r="B339" s="624"/>
      <c r="C339" s="588"/>
      <c r="D339" s="47" t="s">
        <v>8</v>
      </c>
      <c r="E339" s="283" t="str">
        <f>IF(K339&lt;&gt;"",E337,"")</f>
        <v/>
      </c>
      <c r="F339" s="347" t="str">
        <f>IF(L339&lt;&gt;"",F337,"")</f>
        <v/>
      </c>
      <c r="G339" s="347" t="str">
        <f>IF(M339&lt;&gt;"",G337,"")</f>
        <v/>
      </c>
      <c r="H339" s="347" t="str">
        <f>IF(N339&lt;&gt;"",H337,"")</f>
        <v/>
      </c>
      <c r="I339" s="284" t="str">
        <f>IF(O339&lt;&gt;"",I337,"")</f>
        <v/>
      </c>
      <c r="J339" s="428" t="str">
        <f>IF(E339&lt;&gt;"",J337,"")</f>
        <v/>
      </c>
      <c r="K339" s="348"/>
      <c r="L339" s="348"/>
      <c r="M339" s="348"/>
      <c r="N339" s="348"/>
      <c r="O339" s="349"/>
      <c r="P339" s="10" t="str">
        <f>IF(B337="","",IF(SUM(E339:I339)=0,"",(SUM(E339:I339)+SUM(K339:O339)-J339)))</f>
        <v/>
      </c>
      <c r="Q339" s="285"/>
      <c r="R339" s="285" t="str">
        <f>IF(P337="","",ABS(P339-Q337))</f>
        <v/>
      </c>
      <c r="S339" s="285" t="str">
        <f>IF(P337="","",RANK(R339,R337:R341,0))</f>
        <v/>
      </c>
      <c r="T339" s="285" t="str">
        <f>IF(P337="","",IF(S339=1,"",P339))</f>
        <v/>
      </c>
      <c r="U339" s="591"/>
      <c r="V339" s="189"/>
      <c r="W339" s="190"/>
      <c r="X339" s="191"/>
      <c r="Y339" s="192"/>
      <c r="Z339" s="594"/>
      <c r="AA339" s="597"/>
      <c r="AB339" s="600"/>
      <c r="AC339" s="603"/>
    </row>
    <row r="340" spans="1:29" x14ac:dyDescent="0.25">
      <c r="A340" s="621"/>
      <c r="B340" s="624"/>
      <c r="C340" s="588"/>
      <c r="D340" s="47" t="s">
        <v>5</v>
      </c>
      <c r="E340" s="283" t="str">
        <f>IF(K340&lt;&gt;"",E337,"")</f>
        <v/>
      </c>
      <c r="F340" s="347" t="str">
        <f>IF(L340&lt;&gt;"",F337,"")</f>
        <v/>
      </c>
      <c r="G340" s="347" t="str">
        <f>IF(M340&lt;&gt;"",G337,"")</f>
        <v/>
      </c>
      <c r="H340" s="347" t="str">
        <f>IF(N340&lt;&gt;"",H337,"")</f>
        <v/>
      </c>
      <c r="I340" s="284" t="str">
        <f>IF(O340&lt;&gt;"",I337,"")</f>
        <v/>
      </c>
      <c r="J340" s="428" t="str">
        <f>IF(E340&lt;&gt;"",J337,"")</f>
        <v/>
      </c>
      <c r="K340" s="348"/>
      <c r="L340" s="348"/>
      <c r="M340" s="348"/>
      <c r="N340" s="348"/>
      <c r="O340" s="349"/>
      <c r="P340" s="10" t="str">
        <f>IF(B337="","",IF(SUM(E340:I340)=0,"",(SUM(E340:I340)+SUM(K340:O340)-J340)))</f>
        <v/>
      </c>
      <c r="Q340" s="285"/>
      <c r="R340" s="285" t="str">
        <f>IF(P337="","",ABS(P340-Q337))</f>
        <v/>
      </c>
      <c r="S340" s="285" t="str">
        <f>IF(P337="","",RANK(R340,R337:R341,0))</f>
        <v/>
      </c>
      <c r="T340" s="285" t="str">
        <f>IF(P337="","",IF(S340=1,"",P340))</f>
        <v/>
      </c>
      <c r="U340" s="591"/>
      <c r="V340" s="189"/>
      <c r="W340" s="190"/>
      <c r="X340" s="191"/>
      <c r="Y340" s="192"/>
      <c r="Z340" s="594"/>
      <c r="AA340" s="597"/>
      <c r="AB340" s="600"/>
      <c r="AC340" s="603"/>
    </row>
    <row r="341" spans="1:29" ht="15.75" thickBot="1" x14ac:dyDescent="0.3">
      <c r="A341" s="622"/>
      <c r="B341" s="625"/>
      <c r="C341" s="589"/>
      <c r="D341" s="351" t="s">
        <v>6</v>
      </c>
      <c r="E341" s="352" t="str">
        <f>IF(K341&lt;&gt;"",E337,"")</f>
        <v/>
      </c>
      <c r="F341" s="353" t="str">
        <f>IF(L341&lt;&gt;"",F337,"")</f>
        <v/>
      </c>
      <c r="G341" s="353" t="str">
        <f>IF(M341&lt;&gt;"",G337,"")</f>
        <v/>
      </c>
      <c r="H341" s="353" t="str">
        <f>IF(N341&lt;&gt;"",H337,"")</f>
        <v/>
      </c>
      <c r="I341" s="354" t="str">
        <f>IF(O341&lt;&gt;"",I337,"")</f>
        <v/>
      </c>
      <c r="J341" s="466" t="str">
        <f>IF(E341&lt;&gt;"",J337,"")</f>
        <v/>
      </c>
      <c r="K341" s="355"/>
      <c r="L341" s="355"/>
      <c r="M341" s="355"/>
      <c r="N341" s="355"/>
      <c r="O341" s="356"/>
      <c r="P341" s="155" t="str">
        <f>IF(B337="","",IF(SUM(E341:I341)=0,"",(SUM(E341:I341)+SUM(K341:O341)-J341)))</f>
        <v/>
      </c>
      <c r="Q341" s="286"/>
      <c r="R341" s="286"/>
      <c r="S341" s="286"/>
      <c r="T341" s="286"/>
      <c r="U341" s="592"/>
      <c r="V341" s="357"/>
      <c r="W341" s="358"/>
      <c r="X341" s="359"/>
      <c r="Y341" s="360"/>
      <c r="Z341" s="595"/>
      <c r="AA341" s="598"/>
      <c r="AB341" s="601"/>
      <c r="AC341" s="604"/>
    </row>
    <row r="342" spans="1:29" x14ac:dyDescent="0.25">
      <c r="A342" s="626" t="str">
        <f>IF('Names And Totals'!A72="","",'Names And Totals'!A72)</f>
        <v/>
      </c>
      <c r="B342" s="629" t="str">
        <f>IF('Names And Totals'!B72="","",'Names And Totals'!B72)</f>
        <v/>
      </c>
      <c r="C342" s="584" t="str">
        <f>IF(AB342="","",IF(AB342="DQ","DQ",RANK(AB342,$AB$7:$AB$502,0)+SUMPRODUCT(--(AB342=$AB$7:$AB$502),--(Z342&gt;$Z$7:$Z$502))))</f>
        <v/>
      </c>
      <c r="D342" s="43" t="s">
        <v>7</v>
      </c>
      <c r="E342" s="311"/>
      <c r="F342" s="301"/>
      <c r="G342" s="301"/>
      <c r="H342" s="301"/>
      <c r="I342" s="525"/>
      <c r="J342" s="518"/>
      <c r="K342" s="301"/>
      <c r="L342" s="301"/>
      <c r="M342" s="301"/>
      <c r="N342" s="301"/>
      <c r="O342" s="302"/>
      <c r="P342" s="160" t="str">
        <f>IF(B342="","",IF(SUM(E342:I342)=0,"",(SUM(E342:I342)+SUM(K342:O342)-J342)))</f>
        <v/>
      </c>
      <c r="Q342" s="522" t="str">
        <f>IF(P342="","",AVERAGE(P342:P345))</f>
        <v/>
      </c>
      <c r="R342" s="522" t="str">
        <f>IF(P342="","",ABS(P342-Q342))</f>
        <v/>
      </c>
      <c r="S342" s="522" t="str">
        <f>IF(P342="","",RANK(R342,R342:R346,0))</f>
        <v/>
      </c>
      <c r="T342" s="522" t="str">
        <f>IF(P342="","",IF(S342=1,"",P342))</f>
        <v/>
      </c>
      <c r="U342" s="605" t="str">
        <f>IF(P342="","",IF(AVERAGE(P342:P346)&lt;0,0,IF(P343="",P342,IF(P344="",AVERAGE(P342:P343),IF(P345="",AVERAGE(P342:P344),IF(P346="",AVERAGE(T342:T345),TRIMMEAN(P342:P346,0.4)))))))</f>
        <v/>
      </c>
      <c r="V342" s="311"/>
      <c r="W342" s="312"/>
      <c r="X342" s="313"/>
      <c r="Y342" s="177" t="str">
        <f>IF(V342="","",IF(V342=999,999,V342*60+W342+X342/100))</f>
        <v/>
      </c>
      <c r="Z342" s="608" t="str">
        <f>IF(B342="","",IF(Y343="",Y342,AVERAGE(Y342:Y343)))</f>
        <v/>
      </c>
      <c r="AA342" s="611" t="str">
        <f>IF(B342="","",IF(Z342="","",IF(($AC$1-Z342)&gt;75,5,IF(($AC$1-Z342)&gt;60,4,IF(($AC$1-Z342)&gt;45,3,IF(($AC$1-Z342)&gt;30,2,IF(($AC$1-Z342)&gt;15,1,IF(($AC$1-Z342)&lt;=15,0))))))))</f>
        <v/>
      </c>
      <c r="AB342" s="614" t="str">
        <f>IF(AC342="DQ","DQ",IF(U342="","",U342+AA342))</f>
        <v/>
      </c>
      <c r="AC342" s="617"/>
    </row>
    <row r="343" spans="1:29" x14ac:dyDescent="0.25">
      <c r="A343" s="627"/>
      <c r="B343" s="630"/>
      <c r="C343" s="585"/>
      <c r="D343" s="44" t="s">
        <v>4</v>
      </c>
      <c r="E343" s="514" t="str">
        <f>IF(K343&lt;&gt;"",E342,"")</f>
        <v/>
      </c>
      <c r="F343" s="14" t="str">
        <f>IF(L343&lt;&gt;"",F342,"")</f>
        <v/>
      </c>
      <c r="G343" s="14" t="str">
        <f>IF(M343&lt;&gt;"",G342,"")</f>
        <v/>
      </c>
      <c r="H343" s="14" t="str">
        <f>IF(N343&lt;&gt;"",H342,"")</f>
        <v/>
      </c>
      <c r="I343" s="516" t="str">
        <f>IF(O343&lt;&gt;"",I342,"")</f>
        <v/>
      </c>
      <c r="J343" s="520" t="str">
        <f>IF(E343&lt;&gt;"",J342,"")</f>
        <v/>
      </c>
      <c r="K343" s="303"/>
      <c r="L343" s="303"/>
      <c r="M343" s="303"/>
      <c r="N343" s="303"/>
      <c r="O343" s="304"/>
      <c r="P343" s="14" t="str">
        <f>IF(B342="","",IF(SUM(E343:I343)=0,"",(SUM(E343:I343)+SUM(K343:O343)-J343)))</f>
        <v/>
      </c>
      <c r="Q343" s="523"/>
      <c r="R343" s="523" t="str">
        <f>IF(P342="","",ABS(P343-Q342))</f>
        <v/>
      </c>
      <c r="S343" s="523" t="str">
        <f>IF(P342="","",RANK(R343,R342:R346,0))</f>
        <v/>
      </c>
      <c r="T343" s="523" t="str">
        <f>IF(P342="","",IF(S343=1,"",P343))</f>
        <v/>
      </c>
      <c r="U343" s="606"/>
      <c r="V343" s="292"/>
      <c r="W343" s="293"/>
      <c r="X343" s="314"/>
      <c r="Y343" s="178" t="str">
        <f>IF(V343="","",IF(V343=999,999,V343*60+W343+X343/100))</f>
        <v/>
      </c>
      <c r="Z343" s="609"/>
      <c r="AA343" s="612"/>
      <c r="AB343" s="615"/>
      <c r="AC343" s="618"/>
    </row>
    <row r="344" spans="1:29" x14ac:dyDescent="0.25">
      <c r="A344" s="627"/>
      <c r="B344" s="630"/>
      <c r="C344" s="585"/>
      <c r="D344" s="44" t="s">
        <v>8</v>
      </c>
      <c r="E344" s="514" t="str">
        <f>IF(K344&lt;&gt;"",E342,"")</f>
        <v/>
      </c>
      <c r="F344" s="14" t="str">
        <f>IF(L344&lt;&gt;"",F342,"")</f>
        <v/>
      </c>
      <c r="G344" s="14" t="str">
        <f>IF(M344&lt;&gt;"",G342,"")</f>
        <v/>
      </c>
      <c r="H344" s="14" t="str">
        <f>IF(N344&lt;&gt;"",H342,"")</f>
        <v/>
      </c>
      <c r="I344" s="516" t="str">
        <f>IF(O344&lt;&gt;"",I342,"")</f>
        <v/>
      </c>
      <c r="J344" s="520" t="str">
        <f>IF(E344&lt;&gt;"",J342,"")</f>
        <v/>
      </c>
      <c r="K344" s="303"/>
      <c r="L344" s="303"/>
      <c r="M344" s="303"/>
      <c r="N344" s="303"/>
      <c r="O344" s="304"/>
      <c r="P344" s="14" t="str">
        <f>IF(B342="","",IF(SUM(E344:I344)=0,"",(SUM(E344:I344)+SUM(K344:O344)-J344)))</f>
        <v/>
      </c>
      <c r="Q344" s="523"/>
      <c r="R344" s="523" t="str">
        <f>IF(P342="","",ABS(P344-Q342))</f>
        <v/>
      </c>
      <c r="S344" s="523" t="str">
        <f>IF(P342="","",RANK(R344,R342:R346,0))</f>
        <v/>
      </c>
      <c r="T344" s="523" t="str">
        <f>IF(P342="","",IF(S344=1,"",P344))</f>
        <v/>
      </c>
      <c r="U344" s="606"/>
      <c r="V344" s="179"/>
      <c r="W344" s="180"/>
      <c r="X344" s="181"/>
      <c r="Y344" s="182"/>
      <c r="Z344" s="609"/>
      <c r="AA344" s="612"/>
      <c r="AB344" s="615"/>
      <c r="AC344" s="618"/>
    </row>
    <row r="345" spans="1:29" x14ac:dyDescent="0.25">
      <c r="A345" s="627"/>
      <c r="B345" s="630"/>
      <c r="C345" s="585"/>
      <c r="D345" s="44" t="s">
        <v>5</v>
      </c>
      <c r="E345" s="514" t="str">
        <f>IF(K345&lt;&gt;"",E342,"")</f>
        <v/>
      </c>
      <c r="F345" s="14" t="str">
        <f>IF(L345&lt;&gt;"",F342,"")</f>
        <v/>
      </c>
      <c r="G345" s="14" t="str">
        <f>IF(M345&lt;&gt;"",G342,"")</f>
        <v/>
      </c>
      <c r="H345" s="14" t="str">
        <f>IF(N345&lt;&gt;"",H342,"")</f>
        <v/>
      </c>
      <c r="I345" s="516" t="str">
        <f>IF(O345&lt;&gt;"",I342,"")</f>
        <v/>
      </c>
      <c r="J345" s="520" t="str">
        <f>IF(E345&lt;&gt;"",J342,"")</f>
        <v/>
      </c>
      <c r="K345" s="303"/>
      <c r="L345" s="303"/>
      <c r="M345" s="303"/>
      <c r="N345" s="303"/>
      <c r="O345" s="304"/>
      <c r="P345" s="14" t="str">
        <f>IF(B342="","",IF(SUM(E345:I345)=0,"",(SUM(E345:I345)+SUM(K345:O345)-J345)))</f>
        <v/>
      </c>
      <c r="Q345" s="523"/>
      <c r="R345" s="523" t="str">
        <f>IF(P342="","",ABS(P345-Q342))</f>
        <v/>
      </c>
      <c r="S345" s="523" t="str">
        <f>IF(P342="","",RANK(R345,R342:R346,0))</f>
        <v/>
      </c>
      <c r="T345" s="523" t="str">
        <f>IF(P342="","",IF(S345=1,"",P345))</f>
        <v/>
      </c>
      <c r="U345" s="606"/>
      <c r="V345" s="179"/>
      <c r="W345" s="180"/>
      <c r="X345" s="181"/>
      <c r="Y345" s="182"/>
      <c r="Z345" s="609"/>
      <c r="AA345" s="612"/>
      <c r="AB345" s="615"/>
      <c r="AC345" s="618"/>
    </row>
    <row r="346" spans="1:29" ht="15.75" thickBot="1" x14ac:dyDescent="0.3">
      <c r="A346" s="628"/>
      <c r="B346" s="631"/>
      <c r="C346" s="586"/>
      <c r="D346" s="45" t="s">
        <v>6</v>
      </c>
      <c r="E346" s="515" t="str">
        <f>IF(K346&lt;&gt;"",E342,"")</f>
        <v/>
      </c>
      <c r="F346" s="162" t="str">
        <f>IF(L346&lt;&gt;"",F342,"")</f>
        <v/>
      </c>
      <c r="G346" s="162" t="str">
        <f>IF(M346&lt;&gt;"",G342,"")</f>
        <v/>
      </c>
      <c r="H346" s="162" t="str">
        <f>IF(N346&lt;&gt;"",H342,"")</f>
        <v/>
      </c>
      <c r="I346" s="517" t="str">
        <f>IF(O346&lt;&gt;"",I342,"")</f>
        <v/>
      </c>
      <c r="J346" s="521" t="str">
        <f>IF(E346&lt;&gt;"",J342,"")</f>
        <v/>
      </c>
      <c r="K346" s="305"/>
      <c r="L346" s="305"/>
      <c r="M346" s="305"/>
      <c r="N346" s="305"/>
      <c r="O346" s="306"/>
      <c r="P346" s="162" t="str">
        <f>IF(B342="","",IF(SUM(E346:I346)=0,"",(SUM(E346:I346)+SUM(K346:O346)-J346)))</f>
        <v/>
      </c>
      <c r="Q346" s="524"/>
      <c r="R346" s="524"/>
      <c r="S346" s="524"/>
      <c r="T346" s="524"/>
      <c r="U346" s="607"/>
      <c r="V346" s="183"/>
      <c r="W346" s="184"/>
      <c r="X346" s="185"/>
      <c r="Y346" s="186"/>
      <c r="Z346" s="610"/>
      <c r="AA346" s="613"/>
      <c r="AB346" s="616"/>
      <c r="AC346" s="619"/>
    </row>
    <row r="347" spans="1:29" x14ac:dyDescent="0.25">
      <c r="A347" s="620" t="str">
        <f>IF('Names And Totals'!A73="","",'Names And Totals'!A73)</f>
        <v/>
      </c>
      <c r="B347" s="623" t="str">
        <f>IF('Names And Totals'!B73="","",'Names And Totals'!B73)</f>
        <v/>
      </c>
      <c r="C347" s="587" t="str">
        <f>IF(AB347="","",IF(AB347="DQ","DQ",RANK(AB347,$AB$7:$AB$502,0)+SUMPRODUCT(--(AB347=$AB$7:$AB$502),--(Z347&gt;$Z$7:$Z$502))))</f>
        <v/>
      </c>
      <c r="D347" s="88" t="s">
        <v>7</v>
      </c>
      <c r="E347" s="318"/>
      <c r="F347" s="546"/>
      <c r="G347" s="546"/>
      <c r="H347" s="546"/>
      <c r="I347" s="326"/>
      <c r="J347" s="547"/>
      <c r="K347" s="546"/>
      <c r="L347" s="546"/>
      <c r="M347" s="546"/>
      <c r="N347" s="546"/>
      <c r="O347" s="548"/>
      <c r="P347" s="163" t="str">
        <f>IF(B347="","",IF(SUM(E347:I347)=0,"",(SUM(E347:I347)+SUM(K347:O347)-J347)))</f>
        <v/>
      </c>
      <c r="Q347" s="128" t="str">
        <f>IF(P347="","",AVERAGE(P347:P350))</f>
        <v/>
      </c>
      <c r="R347" s="128" t="str">
        <f>IF(P347="","",ABS(P347-Q347))</f>
        <v/>
      </c>
      <c r="S347" s="128" t="str">
        <f>IF(P347="","",RANK(R347,R347:R351,0))</f>
        <v/>
      </c>
      <c r="T347" s="128" t="str">
        <f>IF(P347="","",IF(S347=1,"",P347))</f>
        <v/>
      </c>
      <c r="U347" s="590" t="str">
        <f>IF(P347="","",IF(AVERAGE(P347:P351)&lt;0,0,IF(P348="",P347,IF(P349="",AVERAGE(P347:P348),IF(P350="",AVERAGE(P347:P349),IF(P351="",AVERAGE(T347:T350),TRIMMEAN(P347:P351,0.4)))))))</f>
        <v/>
      </c>
      <c r="V347" s="318"/>
      <c r="W347" s="319"/>
      <c r="X347" s="320"/>
      <c r="Y347" s="549" t="str">
        <f>IF(V347="","",IF(V347=999,999,V347*60+W347+X347/100))</f>
        <v/>
      </c>
      <c r="Z347" s="593" t="str">
        <f>IF(B347="","",IF(Y348="",Y347,AVERAGE(Y347:Y348)))</f>
        <v/>
      </c>
      <c r="AA347" s="596" t="str">
        <f>IF(B347="","",IF(Z347="","",IF(($AC$1-Z347)&gt;75,5,IF(($AC$1-Z347)&gt;60,4,IF(($AC$1-Z347)&gt;45,3,IF(($AC$1-Z347)&gt;30,2,IF(($AC$1-Z347)&gt;15,1,IF(($AC$1-Z347)&lt;=15,0))))))))</f>
        <v/>
      </c>
      <c r="AB347" s="599" t="str">
        <f>IF(AC347="DQ","DQ",IF(U347="","",U347+AA347))</f>
        <v/>
      </c>
      <c r="AC347" s="602"/>
    </row>
    <row r="348" spans="1:29" x14ac:dyDescent="0.25">
      <c r="A348" s="621"/>
      <c r="B348" s="624"/>
      <c r="C348" s="588"/>
      <c r="D348" s="47" t="s">
        <v>4</v>
      </c>
      <c r="E348" s="283" t="str">
        <f>IF(K348&lt;&gt;"",E347,"")</f>
        <v/>
      </c>
      <c r="F348" s="347" t="str">
        <f>IF(L348&lt;&gt;"",F347,"")</f>
        <v/>
      </c>
      <c r="G348" s="347" t="str">
        <f>IF(M348&lt;&gt;"",G347,"")</f>
        <v/>
      </c>
      <c r="H348" s="347" t="str">
        <f>IF(N348&lt;&gt;"",H347,"")</f>
        <v/>
      </c>
      <c r="I348" s="284" t="str">
        <f>IF(O348&lt;&gt;"",I347,"")</f>
        <v/>
      </c>
      <c r="J348" s="428" t="str">
        <f>IF(E348&lt;&gt;"",J347,"")</f>
        <v/>
      </c>
      <c r="K348" s="348"/>
      <c r="L348" s="348"/>
      <c r="M348" s="348"/>
      <c r="N348" s="348"/>
      <c r="O348" s="349"/>
      <c r="P348" s="10" t="str">
        <f>IF(B347="","",IF(SUM(E348:I348)=0,"",(SUM(E348:I348)+SUM(K348:O348)-J348)))</f>
        <v/>
      </c>
      <c r="Q348" s="285"/>
      <c r="R348" s="285" t="str">
        <f>IF(P347="","",ABS(P348-Q347))</f>
        <v/>
      </c>
      <c r="S348" s="285" t="str">
        <f>IF(P347="","",RANK(R348,R347:R351,0))</f>
        <v/>
      </c>
      <c r="T348" s="285" t="str">
        <f>IF(P347="","",IF(S348=1,"",P348))</f>
        <v/>
      </c>
      <c r="U348" s="591"/>
      <c r="V348" s="321"/>
      <c r="W348" s="322"/>
      <c r="X348" s="323"/>
      <c r="Y348" s="350" t="str">
        <f>IF(V348="","",IF(V348=999,999,V348*60+W348+X348/100))</f>
        <v/>
      </c>
      <c r="Z348" s="594"/>
      <c r="AA348" s="597"/>
      <c r="AB348" s="600"/>
      <c r="AC348" s="603"/>
    </row>
    <row r="349" spans="1:29" x14ac:dyDescent="0.25">
      <c r="A349" s="621"/>
      <c r="B349" s="624"/>
      <c r="C349" s="588"/>
      <c r="D349" s="47" t="s">
        <v>8</v>
      </c>
      <c r="E349" s="283" t="str">
        <f>IF(K349&lt;&gt;"",E347,"")</f>
        <v/>
      </c>
      <c r="F349" s="347" t="str">
        <f>IF(L349&lt;&gt;"",F347,"")</f>
        <v/>
      </c>
      <c r="G349" s="347" t="str">
        <f>IF(M349&lt;&gt;"",G347,"")</f>
        <v/>
      </c>
      <c r="H349" s="347" t="str">
        <f>IF(N349&lt;&gt;"",H347,"")</f>
        <v/>
      </c>
      <c r="I349" s="284" t="str">
        <f>IF(O349&lt;&gt;"",I347,"")</f>
        <v/>
      </c>
      <c r="J349" s="428" t="str">
        <f>IF(E349&lt;&gt;"",J347,"")</f>
        <v/>
      </c>
      <c r="K349" s="348"/>
      <c r="L349" s="348"/>
      <c r="M349" s="348"/>
      <c r="N349" s="348"/>
      <c r="O349" s="349"/>
      <c r="P349" s="10" t="str">
        <f>IF(B347="","",IF(SUM(E349:I349)=0,"",(SUM(E349:I349)+SUM(K349:O349)-J349)))</f>
        <v/>
      </c>
      <c r="Q349" s="285"/>
      <c r="R349" s="285" t="str">
        <f>IF(P347="","",ABS(P349-Q347))</f>
        <v/>
      </c>
      <c r="S349" s="285" t="str">
        <f>IF(P347="","",RANK(R349,R347:R351,0))</f>
        <v/>
      </c>
      <c r="T349" s="285" t="str">
        <f>IF(P347="","",IF(S349=1,"",P349))</f>
        <v/>
      </c>
      <c r="U349" s="591"/>
      <c r="V349" s="189"/>
      <c r="W349" s="190"/>
      <c r="X349" s="191"/>
      <c r="Y349" s="192"/>
      <c r="Z349" s="594"/>
      <c r="AA349" s="597"/>
      <c r="AB349" s="600"/>
      <c r="AC349" s="603"/>
    </row>
    <row r="350" spans="1:29" x14ac:dyDescent="0.25">
      <c r="A350" s="621"/>
      <c r="B350" s="624"/>
      <c r="C350" s="588"/>
      <c r="D350" s="47" t="s">
        <v>5</v>
      </c>
      <c r="E350" s="283" t="str">
        <f>IF(K350&lt;&gt;"",E347,"")</f>
        <v/>
      </c>
      <c r="F350" s="347" t="str">
        <f>IF(L350&lt;&gt;"",F347,"")</f>
        <v/>
      </c>
      <c r="G350" s="347" t="str">
        <f>IF(M350&lt;&gt;"",G347,"")</f>
        <v/>
      </c>
      <c r="H350" s="347" t="str">
        <f>IF(N350&lt;&gt;"",H347,"")</f>
        <v/>
      </c>
      <c r="I350" s="284" t="str">
        <f>IF(O350&lt;&gt;"",I347,"")</f>
        <v/>
      </c>
      <c r="J350" s="428" t="str">
        <f>IF(E350&lt;&gt;"",J347,"")</f>
        <v/>
      </c>
      <c r="K350" s="348"/>
      <c r="L350" s="348"/>
      <c r="M350" s="348"/>
      <c r="N350" s="348"/>
      <c r="O350" s="349"/>
      <c r="P350" s="10" t="str">
        <f>IF(B347="","",IF(SUM(E350:I350)=0,"",(SUM(E350:I350)+SUM(K350:O350)-J350)))</f>
        <v/>
      </c>
      <c r="Q350" s="285"/>
      <c r="R350" s="285" t="str">
        <f>IF(P347="","",ABS(P350-Q347))</f>
        <v/>
      </c>
      <c r="S350" s="285" t="str">
        <f>IF(P347="","",RANK(R350,R347:R351,0))</f>
        <v/>
      </c>
      <c r="T350" s="285" t="str">
        <f>IF(P347="","",IF(S350=1,"",P350))</f>
        <v/>
      </c>
      <c r="U350" s="591"/>
      <c r="V350" s="189"/>
      <c r="W350" s="190"/>
      <c r="X350" s="191"/>
      <c r="Y350" s="192"/>
      <c r="Z350" s="594"/>
      <c r="AA350" s="597"/>
      <c r="AB350" s="600"/>
      <c r="AC350" s="603"/>
    </row>
    <row r="351" spans="1:29" ht="15.75" thickBot="1" x14ac:dyDescent="0.3">
      <c r="A351" s="622"/>
      <c r="B351" s="625"/>
      <c r="C351" s="589"/>
      <c r="D351" s="351" t="s">
        <v>6</v>
      </c>
      <c r="E351" s="352" t="str">
        <f>IF(K351&lt;&gt;"",E347,"")</f>
        <v/>
      </c>
      <c r="F351" s="353" t="str">
        <f>IF(L351&lt;&gt;"",F347,"")</f>
        <v/>
      </c>
      <c r="G351" s="353" t="str">
        <f>IF(M351&lt;&gt;"",G347,"")</f>
        <v/>
      </c>
      <c r="H351" s="353" t="str">
        <f>IF(N351&lt;&gt;"",H347,"")</f>
        <v/>
      </c>
      <c r="I351" s="354" t="str">
        <f>IF(O351&lt;&gt;"",I347,"")</f>
        <v/>
      </c>
      <c r="J351" s="466" t="str">
        <f>IF(E351&lt;&gt;"",J347,"")</f>
        <v/>
      </c>
      <c r="K351" s="355"/>
      <c r="L351" s="355"/>
      <c r="M351" s="355"/>
      <c r="N351" s="355"/>
      <c r="O351" s="356"/>
      <c r="P351" s="155" t="str">
        <f>IF(B347="","",IF(SUM(E351:I351)=0,"",(SUM(E351:I351)+SUM(K351:O351)-J351)))</f>
        <v/>
      </c>
      <c r="Q351" s="286"/>
      <c r="R351" s="286"/>
      <c r="S351" s="286"/>
      <c r="T351" s="286"/>
      <c r="U351" s="592"/>
      <c r="V351" s="357"/>
      <c r="W351" s="358"/>
      <c r="X351" s="359"/>
      <c r="Y351" s="360"/>
      <c r="Z351" s="595"/>
      <c r="AA351" s="598"/>
      <c r="AB351" s="601"/>
      <c r="AC351" s="604"/>
    </row>
    <row r="352" spans="1:29" x14ac:dyDescent="0.25">
      <c r="A352" s="626" t="str">
        <f>IF('Names And Totals'!A74="","",'Names And Totals'!A74)</f>
        <v/>
      </c>
      <c r="B352" s="629" t="str">
        <f>IF('Names And Totals'!B74="","",'Names And Totals'!B74)</f>
        <v/>
      </c>
      <c r="C352" s="584" t="str">
        <f>IF(AB352="","",IF(AB352="DQ","DQ",RANK(AB352,$AB$7:$AB$502,0)+SUMPRODUCT(--(AB352=$AB$7:$AB$502),--(Z352&gt;$Z$7:$Z$502))))</f>
        <v/>
      </c>
      <c r="D352" s="43" t="s">
        <v>7</v>
      </c>
      <c r="E352" s="311"/>
      <c r="F352" s="301"/>
      <c r="G352" s="301"/>
      <c r="H352" s="301"/>
      <c r="I352" s="525"/>
      <c r="J352" s="518"/>
      <c r="K352" s="301"/>
      <c r="L352" s="301"/>
      <c r="M352" s="301"/>
      <c r="N352" s="301"/>
      <c r="O352" s="302"/>
      <c r="P352" s="160" t="str">
        <f>IF(B352="","",IF(SUM(E352:I352)=0,"",(SUM(E352:I352)+SUM(K352:O352)-J352)))</f>
        <v/>
      </c>
      <c r="Q352" s="522" t="str">
        <f>IF(P352="","",AVERAGE(P352:P355))</f>
        <v/>
      </c>
      <c r="R352" s="522" t="str">
        <f>IF(P352="","",ABS(P352-Q352))</f>
        <v/>
      </c>
      <c r="S352" s="522" t="str">
        <f>IF(P352="","",RANK(R352,R352:R356,0))</f>
        <v/>
      </c>
      <c r="T352" s="522" t="str">
        <f>IF(P352="","",IF(S352=1,"",P352))</f>
        <v/>
      </c>
      <c r="U352" s="605" t="str">
        <f>IF(P352="","",IF(AVERAGE(P352:P356)&lt;0,0,IF(P353="",P352,IF(P354="",AVERAGE(P352:P353),IF(P355="",AVERAGE(P352:P354),IF(P356="",AVERAGE(T352:T355),TRIMMEAN(P352:P356,0.4)))))))</f>
        <v/>
      </c>
      <c r="V352" s="311"/>
      <c r="W352" s="312"/>
      <c r="X352" s="313"/>
      <c r="Y352" s="177" t="str">
        <f>IF(V352="","",IF(V352=999,999,V352*60+W352+X352/100))</f>
        <v/>
      </c>
      <c r="Z352" s="608" t="str">
        <f>IF(B352="","",IF(Y353="",Y352,AVERAGE(Y352:Y353)))</f>
        <v/>
      </c>
      <c r="AA352" s="611" t="str">
        <f>IF(B352="","",IF(Z352="","",IF(($AC$1-Z352)&gt;75,5,IF(($AC$1-Z352)&gt;60,4,IF(($AC$1-Z352)&gt;45,3,IF(($AC$1-Z352)&gt;30,2,IF(($AC$1-Z352)&gt;15,1,IF(($AC$1-Z352)&lt;=15,0))))))))</f>
        <v/>
      </c>
      <c r="AB352" s="614" t="str">
        <f>IF(AC352="DQ","DQ",IF(U352="","",U352+AA352))</f>
        <v/>
      </c>
      <c r="AC352" s="617"/>
    </row>
    <row r="353" spans="1:29" x14ac:dyDescent="0.25">
      <c r="A353" s="627"/>
      <c r="B353" s="630"/>
      <c r="C353" s="585"/>
      <c r="D353" s="44" t="s">
        <v>4</v>
      </c>
      <c r="E353" s="514" t="str">
        <f>IF(K353&lt;&gt;"",E352,"")</f>
        <v/>
      </c>
      <c r="F353" s="14" t="str">
        <f>IF(L353&lt;&gt;"",F352,"")</f>
        <v/>
      </c>
      <c r="G353" s="14" t="str">
        <f>IF(M353&lt;&gt;"",G352,"")</f>
        <v/>
      </c>
      <c r="H353" s="14" t="str">
        <f>IF(N353&lt;&gt;"",H352,"")</f>
        <v/>
      </c>
      <c r="I353" s="516" t="str">
        <f>IF(O353&lt;&gt;"",I352,"")</f>
        <v/>
      </c>
      <c r="J353" s="520" t="str">
        <f>IF(E353&lt;&gt;"",J352,"")</f>
        <v/>
      </c>
      <c r="K353" s="303"/>
      <c r="L353" s="303"/>
      <c r="M353" s="303"/>
      <c r="N353" s="303"/>
      <c r="O353" s="304"/>
      <c r="P353" s="14" t="str">
        <f>IF(B352="","",IF(SUM(E353:I353)=0,"",(SUM(E353:I353)+SUM(K353:O353)-J353)))</f>
        <v/>
      </c>
      <c r="Q353" s="523"/>
      <c r="R353" s="523" t="str">
        <f>IF(P352="","",ABS(P353-Q352))</f>
        <v/>
      </c>
      <c r="S353" s="523" t="str">
        <f>IF(P352="","",RANK(R353,R352:R356,0))</f>
        <v/>
      </c>
      <c r="T353" s="523" t="str">
        <f>IF(P352="","",IF(S353=1,"",P353))</f>
        <v/>
      </c>
      <c r="U353" s="606"/>
      <c r="V353" s="292"/>
      <c r="W353" s="293"/>
      <c r="X353" s="314"/>
      <c r="Y353" s="178" t="str">
        <f>IF(V353="","",IF(V353=999,999,V353*60+W353+X353/100))</f>
        <v/>
      </c>
      <c r="Z353" s="609"/>
      <c r="AA353" s="612"/>
      <c r="AB353" s="615"/>
      <c r="AC353" s="618"/>
    </row>
    <row r="354" spans="1:29" x14ac:dyDescent="0.25">
      <c r="A354" s="627"/>
      <c r="B354" s="630"/>
      <c r="C354" s="585"/>
      <c r="D354" s="44" t="s">
        <v>8</v>
      </c>
      <c r="E354" s="514" t="str">
        <f>IF(K354&lt;&gt;"",E352,"")</f>
        <v/>
      </c>
      <c r="F354" s="14" t="str">
        <f>IF(L354&lt;&gt;"",F352,"")</f>
        <v/>
      </c>
      <c r="G354" s="14" t="str">
        <f>IF(M354&lt;&gt;"",G352,"")</f>
        <v/>
      </c>
      <c r="H354" s="14" t="str">
        <f>IF(N354&lt;&gt;"",H352,"")</f>
        <v/>
      </c>
      <c r="I354" s="516" t="str">
        <f>IF(O354&lt;&gt;"",I352,"")</f>
        <v/>
      </c>
      <c r="J354" s="520" t="str">
        <f>IF(E354&lt;&gt;"",J352,"")</f>
        <v/>
      </c>
      <c r="K354" s="303"/>
      <c r="L354" s="303"/>
      <c r="M354" s="303"/>
      <c r="N354" s="303"/>
      <c r="O354" s="304"/>
      <c r="P354" s="14" t="str">
        <f>IF(B352="","",IF(SUM(E354:I354)=0,"",(SUM(E354:I354)+SUM(K354:O354)-J354)))</f>
        <v/>
      </c>
      <c r="Q354" s="523"/>
      <c r="R354" s="523" t="str">
        <f>IF(P352="","",ABS(P354-Q352))</f>
        <v/>
      </c>
      <c r="S354" s="523" t="str">
        <f>IF(P352="","",RANK(R354,R352:R356,0))</f>
        <v/>
      </c>
      <c r="T354" s="523" t="str">
        <f>IF(P352="","",IF(S354=1,"",P354))</f>
        <v/>
      </c>
      <c r="U354" s="606"/>
      <c r="V354" s="179"/>
      <c r="W354" s="180"/>
      <c r="X354" s="181"/>
      <c r="Y354" s="182"/>
      <c r="Z354" s="609"/>
      <c r="AA354" s="612"/>
      <c r="AB354" s="615"/>
      <c r="AC354" s="618"/>
    </row>
    <row r="355" spans="1:29" x14ac:dyDescent="0.25">
      <c r="A355" s="627"/>
      <c r="B355" s="630"/>
      <c r="C355" s="585"/>
      <c r="D355" s="44" t="s">
        <v>5</v>
      </c>
      <c r="E355" s="514" t="str">
        <f>IF(K355&lt;&gt;"",E352,"")</f>
        <v/>
      </c>
      <c r="F355" s="14" t="str">
        <f>IF(L355&lt;&gt;"",F352,"")</f>
        <v/>
      </c>
      <c r="G355" s="14" t="str">
        <f>IF(M355&lt;&gt;"",G352,"")</f>
        <v/>
      </c>
      <c r="H355" s="14" t="str">
        <f>IF(N355&lt;&gt;"",H352,"")</f>
        <v/>
      </c>
      <c r="I355" s="516" t="str">
        <f>IF(O355&lt;&gt;"",I352,"")</f>
        <v/>
      </c>
      <c r="J355" s="520" t="str">
        <f>IF(E355&lt;&gt;"",J352,"")</f>
        <v/>
      </c>
      <c r="K355" s="303"/>
      <c r="L355" s="303"/>
      <c r="M355" s="303"/>
      <c r="N355" s="303"/>
      <c r="O355" s="304"/>
      <c r="P355" s="14" t="str">
        <f>IF(B352="","",IF(SUM(E355:I355)=0,"",(SUM(E355:I355)+SUM(K355:O355)-J355)))</f>
        <v/>
      </c>
      <c r="Q355" s="523"/>
      <c r="R355" s="523" t="str">
        <f>IF(P352="","",ABS(P355-Q352))</f>
        <v/>
      </c>
      <c r="S355" s="523" t="str">
        <f>IF(P352="","",RANK(R355,R352:R356,0))</f>
        <v/>
      </c>
      <c r="T355" s="523" t="str">
        <f>IF(P352="","",IF(S355=1,"",P355))</f>
        <v/>
      </c>
      <c r="U355" s="606"/>
      <c r="V355" s="179"/>
      <c r="W355" s="180"/>
      <c r="X355" s="181"/>
      <c r="Y355" s="182"/>
      <c r="Z355" s="609"/>
      <c r="AA355" s="612"/>
      <c r="AB355" s="615"/>
      <c r="AC355" s="618"/>
    </row>
    <row r="356" spans="1:29" ht="15.75" thickBot="1" x14ac:dyDescent="0.3">
      <c r="A356" s="628"/>
      <c r="B356" s="631"/>
      <c r="C356" s="586"/>
      <c r="D356" s="45" t="s">
        <v>6</v>
      </c>
      <c r="E356" s="515" t="str">
        <f>IF(K356&lt;&gt;"",E352,"")</f>
        <v/>
      </c>
      <c r="F356" s="162" t="str">
        <f>IF(L356&lt;&gt;"",F352,"")</f>
        <v/>
      </c>
      <c r="G356" s="162" t="str">
        <f>IF(M356&lt;&gt;"",G352,"")</f>
        <v/>
      </c>
      <c r="H356" s="162" t="str">
        <f>IF(N356&lt;&gt;"",H352,"")</f>
        <v/>
      </c>
      <c r="I356" s="517" t="str">
        <f>IF(O356&lt;&gt;"",I352,"")</f>
        <v/>
      </c>
      <c r="J356" s="521" t="str">
        <f>IF(E356&lt;&gt;"",J352,"")</f>
        <v/>
      </c>
      <c r="K356" s="305"/>
      <c r="L356" s="305"/>
      <c r="M356" s="305"/>
      <c r="N356" s="305"/>
      <c r="O356" s="306"/>
      <c r="P356" s="162" t="str">
        <f>IF(B352="","",IF(SUM(E356:I356)=0,"",(SUM(E356:I356)+SUM(K356:O356)-J356)))</f>
        <v/>
      </c>
      <c r="Q356" s="524"/>
      <c r="R356" s="524"/>
      <c r="S356" s="524"/>
      <c r="T356" s="524"/>
      <c r="U356" s="607"/>
      <c r="V356" s="183"/>
      <c r="W356" s="184"/>
      <c r="X356" s="185"/>
      <c r="Y356" s="186"/>
      <c r="Z356" s="610"/>
      <c r="AA356" s="613"/>
      <c r="AB356" s="616"/>
      <c r="AC356" s="619"/>
    </row>
    <row r="357" spans="1:29" x14ac:dyDescent="0.25">
      <c r="A357" s="620" t="str">
        <f>IF('Names And Totals'!A75="","",'Names And Totals'!A75)</f>
        <v/>
      </c>
      <c r="B357" s="632" t="str">
        <f>IF('Names And Totals'!B75="","",'Names And Totals'!B75)</f>
        <v/>
      </c>
      <c r="C357" s="587" t="str">
        <f>IF(AB357="","",IF(AB357="DQ","DQ",RANK(AB357,$AB$7:$AB$502,0)+SUMPRODUCT(--(AB357=$AB$7:$AB$502),--(Z357&gt;$Z$7:$Z$502))))</f>
        <v/>
      </c>
      <c r="D357" s="88" t="s">
        <v>7</v>
      </c>
      <c r="E357" s="318"/>
      <c r="F357" s="546"/>
      <c r="G357" s="546"/>
      <c r="H357" s="546"/>
      <c r="I357" s="326"/>
      <c r="J357" s="547"/>
      <c r="K357" s="546"/>
      <c r="L357" s="546"/>
      <c r="M357" s="546"/>
      <c r="N357" s="546"/>
      <c r="O357" s="548"/>
      <c r="P357" s="163" t="str">
        <f>IF(B357="","",IF(SUM(E357:I357)=0,"",(SUM(E357:I357)+SUM(K357:O357)-J357)))</f>
        <v/>
      </c>
      <c r="Q357" s="128" t="str">
        <f>IF(P357="","",AVERAGE(P357:P360))</f>
        <v/>
      </c>
      <c r="R357" s="128" t="str">
        <f>IF(P357="","",ABS(P357-Q357))</f>
        <v/>
      </c>
      <c r="S357" s="128" t="str">
        <f>IF(P357="","",RANK(R357,R357:R361,0))</f>
        <v/>
      </c>
      <c r="T357" s="128" t="str">
        <f>IF(P357="","",IF(S357=1,"",P357))</f>
        <v/>
      </c>
      <c r="U357" s="590" t="str">
        <f>IF(P357="","",IF(AVERAGE(P357:P361)&lt;0,0,IF(P358="",P357,IF(P359="",AVERAGE(P357:P358),IF(P360="",AVERAGE(P357:P359),IF(P361="",AVERAGE(T357:T360),TRIMMEAN(P357:P361,0.4)))))))</f>
        <v/>
      </c>
      <c r="V357" s="318"/>
      <c r="W357" s="319"/>
      <c r="X357" s="320"/>
      <c r="Y357" s="549" t="str">
        <f>IF(V357="","",IF(V357=999,999,V357*60+W357+X357/100))</f>
        <v/>
      </c>
      <c r="Z357" s="593" t="str">
        <f>IF(B357="","",IF(Y358="",Y357,AVERAGE(Y357:Y358)))</f>
        <v/>
      </c>
      <c r="AA357" s="596" t="str">
        <f>IF(B357="","",IF(Z357="","",IF(($AC$1-Z357)&gt;75,5,IF(($AC$1-Z357)&gt;60,4,IF(($AC$1-Z357)&gt;45,3,IF(($AC$1-Z357)&gt;30,2,IF(($AC$1-Z357)&gt;15,1,IF(($AC$1-Z357)&lt;=15,0))))))))</f>
        <v/>
      </c>
      <c r="AB357" s="599" t="str">
        <f>IF(AC357="DQ","DQ",IF(U357="","",U357+AA357))</f>
        <v/>
      </c>
      <c r="AC357" s="602"/>
    </row>
    <row r="358" spans="1:29" x14ac:dyDescent="0.25">
      <c r="A358" s="621"/>
      <c r="B358" s="633"/>
      <c r="C358" s="588"/>
      <c r="D358" s="47" t="s">
        <v>4</v>
      </c>
      <c r="E358" s="283" t="str">
        <f>IF(K358&lt;&gt;"",E357,"")</f>
        <v/>
      </c>
      <c r="F358" s="347" t="str">
        <f>IF(L358&lt;&gt;"",F357,"")</f>
        <v/>
      </c>
      <c r="G358" s="347" t="str">
        <f>IF(M358&lt;&gt;"",G357,"")</f>
        <v/>
      </c>
      <c r="H358" s="347" t="str">
        <f>IF(N358&lt;&gt;"",H357,"")</f>
        <v/>
      </c>
      <c r="I358" s="284" t="str">
        <f>IF(O358&lt;&gt;"",I357,"")</f>
        <v/>
      </c>
      <c r="J358" s="428" t="str">
        <f>IF(E358&lt;&gt;"",J357,"")</f>
        <v/>
      </c>
      <c r="K358" s="348"/>
      <c r="L358" s="348"/>
      <c r="M358" s="348"/>
      <c r="N358" s="348"/>
      <c r="O358" s="349"/>
      <c r="P358" s="10" t="str">
        <f>IF(B357="","",IF(SUM(E358:I358)=0,"",(SUM(E358:I358)+SUM(K358:O358)-J358)))</f>
        <v/>
      </c>
      <c r="Q358" s="285"/>
      <c r="R358" s="285" t="str">
        <f>IF(P357="","",ABS(P358-Q357))</f>
        <v/>
      </c>
      <c r="S358" s="285" t="str">
        <f>IF(P357="","",RANK(R358,R357:R361,0))</f>
        <v/>
      </c>
      <c r="T358" s="285" t="str">
        <f>IF(P357="","",IF(S358=1,"",P358))</f>
        <v/>
      </c>
      <c r="U358" s="591"/>
      <c r="V358" s="321"/>
      <c r="W358" s="322"/>
      <c r="X358" s="323"/>
      <c r="Y358" s="350" t="str">
        <f>IF(V358="","",IF(V358=999,999,V358*60+W358+X358/100))</f>
        <v/>
      </c>
      <c r="Z358" s="594"/>
      <c r="AA358" s="597"/>
      <c r="AB358" s="600"/>
      <c r="AC358" s="603"/>
    </row>
    <row r="359" spans="1:29" x14ac:dyDescent="0.25">
      <c r="A359" s="621"/>
      <c r="B359" s="633"/>
      <c r="C359" s="588"/>
      <c r="D359" s="47" t="s">
        <v>8</v>
      </c>
      <c r="E359" s="283" t="str">
        <f>IF(K359&lt;&gt;"",E357,"")</f>
        <v/>
      </c>
      <c r="F359" s="347" t="str">
        <f>IF(L359&lt;&gt;"",F357,"")</f>
        <v/>
      </c>
      <c r="G359" s="347" t="str">
        <f>IF(M359&lt;&gt;"",G357,"")</f>
        <v/>
      </c>
      <c r="H359" s="347" t="str">
        <f>IF(N359&lt;&gt;"",H357,"")</f>
        <v/>
      </c>
      <c r="I359" s="284" t="str">
        <f>IF(O359&lt;&gt;"",I357,"")</f>
        <v/>
      </c>
      <c r="J359" s="428" t="str">
        <f>IF(E359&lt;&gt;"",J357,"")</f>
        <v/>
      </c>
      <c r="K359" s="348"/>
      <c r="L359" s="348"/>
      <c r="M359" s="348"/>
      <c r="N359" s="348"/>
      <c r="O359" s="349"/>
      <c r="P359" s="10" t="str">
        <f>IF(B357="","",IF(SUM(E359:I359)=0,"",(SUM(E359:I359)+SUM(K359:O359)-J359)))</f>
        <v/>
      </c>
      <c r="Q359" s="285"/>
      <c r="R359" s="285" t="str">
        <f>IF(P357="","",ABS(P359-Q357))</f>
        <v/>
      </c>
      <c r="S359" s="285" t="str">
        <f>IF(P357="","",RANK(R359,R357:R361,0))</f>
        <v/>
      </c>
      <c r="T359" s="285" t="str">
        <f>IF(P357="","",IF(S359=1,"",P359))</f>
        <v/>
      </c>
      <c r="U359" s="591"/>
      <c r="V359" s="189"/>
      <c r="W359" s="190"/>
      <c r="X359" s="191"/>
      <c r="Y359" s="192"/>
      <c r="Z359" s="594"/>
      <c r="AA359" s="597"/>
      <c r="AB359" s="600"/>
      <c r="AC359" s="603"/>
    </row>
    <row r="360" spans="1:29" x14ac:dyDescent="0.25">
      <c r="A360" s="621"/>
      <c r="B360" s="633"/>
      <c r="C360" s="588"/>
      <c r="D360" s="47" t="s">
        <v>5</v>
      </c>
      <c r="E360" s="283" t="str">
        <f>IF(K360&lt;&gt;"",E357,"")</f>
        <v/>
      </c>
      <c r="F360" s="347" t="str">
        <f>IF(L360&lt;&gt;"",F357,"")</f>
        <v/>
      </c>
      <c r="G360" s="347" t="str">
        <f>IF(M360&lt;&gt;"",G357,"")</f>
        <v/>
      </c>
      <c r="H360" s="347" t="str">
        <f>IF(N360&lt;&gt;"",H357,"")</f>
        <v/>
      </c>
      <c r="I360" s="284" t="str">
        <f>IF(O360&lt;&gt;"",I357,"")</f>
        <v/>
      </c>
      <c r="J360" s="428" t="str">
        <f>IF(E360&lt;&gt;"",J357,"")</f>
        <v/>
      </c>
      <c r="K360" s="348"/>
      <c r="L360" s="348"/>
      <c r="M360" s="348"/>
      <c r="N360" s="348"/>
      <c r="O360" s="349"/>
      <c r="P360" s="10" t="str">
        <f>IF(B357="","",IF(SUM(E360:I360)=0,"",(SUM(E360:I360)+SUM(K360:O360)-J360)))</f>
        <v/>
      </c>
      <c r="Q360" s="285"/>
      <c r="R360" s="285" t="str">
        <f>IF(P357="","",ABS(P360-Q357))</f>
        <v/>
      </c>
      <c r="S360" s="285" t="str">
        <f>IF(P357="","",RANK(R360,R357:R361,0))</f>
        <v/>
      </c>
      <c r="T360" s="285" t="str">
        <f>IF(P357="","",IF(S360=1,"",P360))</f>
        <v/>
      </c>
      <c r="U360" s="591"/>
      <c r="V360" s="189"/>
      <c r="W360" s="190"/>
      <c r="X360" s="191"/>
      <c r="Y360" s="192"/>
      <c r="Z360" s="594"/>
      <c r="AA360" s="597"/>
      <c r="AB360" s="600"/>
      <c r="AC360" s="603"/>
    </row>
    <row r="361" spans="1:29" ht="15.75" thickBot="1" x14ac:dyDescent="0.3">
      <c r="A361" s="622"/>
      <c r="B361" s="634"/>
      <c r="C361" s="589"/>
      <c r="D361" s="351" t="s">
        <v>6</v>
      </c>
      <c r="E361" s="352" t="str">
        <f>IF(K361&lt;&gt;"",E357,"")</f>
        <v/>
      </c>
      <c r="F361" s="353" t="str">
        <f>IF(L361&lt;&gt;"",F357,"")</f>
        <v/>
      </c>
      <c r="G361" s="353" t="str">
        <f>IF(M361&lt;&gt;"",G357,"")</f>
        <v/>
      </c>
      <c r="H361" s="353" t="str">
        <f>IF(N361&lt;&gt;"",H357,"")</f>
        <v/>
      </c>
      <c r="I361" s="354" t="str">
        <f>IF(O361&lt;&gt;"",I357,"")</f>
        <v/>
      </c>
      <c r="J361" s="466" t="str">
        <f>IF(E361&lt;&gt;"",J357,"")</f>
        <v/>
      </c>
      <c r="K361" s="355"/>
      <c r="L361" s="355"/>
      <c r="M361" s="355"/>
      <c r="N361" s="355"/>
      <c r="O361" s="356"/>
      <c r="P361" s="155" t="str">
        <f>IF(B357="","",IF(SUM(E361:I361)=0,"",(SUM(E361:I361)+SUM(K361:O361)-J361)))</f>
        <v/>
      </c>
      <c r="Q361" s="286"/>
      <c r="R361" s="286"/>
      <c r="S361" s="286"/>
      <c r="T361" s="286"/>
      <c r="U361" s="592"/>
      <c r="V361" s="357"/>
      <c r="W361" s="358"/>
      <c r="X361" s="359"/>
      <c r="Y361" s="360"/>
      <c r="Z361" s="595"/>
      <c r="AA361" s="598"/>
      <c r="AB361" s="601"/>
      <c r="AC361" s="604"/>
    </row>
    <row r="362" spans="1:29" x14ac:dyDescent="0.25">
      <c r="A362" s="626" t="str">
        <f>IF('Names And Totals'!A76="","",'Names And Totals'!A76)</f>
        <v/>
      </c>
      <c r="B362" s="629" t="str">
        <f>IF('Names And Totals'!B76="","",'Names And Totals'!B76)</f>
        <v/>
      </c>
      <c r="C362" s="584" t="str">
        <f>IF(AB362="","",IF(AB362="DQ","DQ",RANK(AB362,$AB$7:$AB$502,0)+SUMPRODUCT(--(AB362=$AB$7:$AB$502),--(Z362&gt;$Z$7:$Z$502))))</f>
        <v/>
      </c>
      <c r="D362" s="43" t="s">
        <v>7</v>
      </c>
      <c r="E362" s="311"/>
      <c r="F362" s="301"/>
      <c r="G362" s="301"/>
      <c r="H362" s="301"/>
      <c r="I362" s="525"/>
      <c r="J362" s="518"/>
      <c r="K362" s="301"/>
      <c r="L362" s="301"/>
      <c r="M362" s="301"/>
      <c r="N362" s="301"/>
      <c r="O362" s="302"/>
      <c r="P362" s="160" t="str">
        <f>IF(B362="","",IF(SUM(E362:I362)=0,"",(SUM(E362:I362)+SUM(K362:O362)-J362)))</f>
        <v/>
      </c>
      <c r="Q362" s="522" t="str">
        <f>IF(P362="","",AVERAGE(P362:P365))</f>
        <v/>
      </c>
      <c r="R362" s="522" t="str">
        <f>IF(P362="","",ABS(P362-Q362))</f>
        <v/>
      </c>
      <c r="S362" s="522" t="str">
        <f>IF(P362="","",RANK(R362,R362:R366,0))</f>
        <v/>
      </c>
      <c r="T362" s="522" t="str">
        <f>IF(P362="","",IF(S362=1,"",P362))</f>
        <v/>
      </c>
      <c r="U362" s="605" t="str">
        <f>IF(P362="","",IF(AVERAGE(P362:P366)&lt;0,0,IF(P363="",P362,IF(P364="",AVERAGE(P362:P363),IF(P365="",AVERAGE(P362:P364),IF(P366="",AVERAGE(T362:T365),TRIMMEAN(P362:P366,0.4)))))))</f>
        <v/>
      </c>
      <c r="V362" s="311"/>
      <c r="W362" s="312"/>
      <c r="X362" s="313"/>
      <c r="Y362" s="177" t="str">
        <f>IF(V362="","",IF(V362=999,999,V362*60+W362+X362/100))</f>
        <v/>
      </c>
      <c r="Z362" s="608" t="str">
        <f>IF(B362="","",IF(Y363="",Y362,AVERAGE(Y362:Y363)))</f>
        <v/>
      </c>
      <c r="AA362" s="611" t="str">
        <f>IF(B362="","",IF(Z362="","",IF(($AC$1-Z362)&gt;75,5,IF(($AC$1-Z362)&gt;60,4,IF(($AC$1-Z362)&gt;45,3,IF(($AC$1-Z362)&gt;30,2,IF(($AC$1-Z362)&gt;15,1,IF(($AC$1-Z362)&lt;=15,0))))))))</f>
        <v/>
      </c>
      <c r="AB362" s="614" t="str">
        <f>IF(AC362="DQ","DQ",IF(U362="","",U362+AA362))</f>
        <v/>
      </c>
      <c r="AC362" s="617"/>
    </row>
    <row r="363" spans="1:29" x14ac:dyDescent="0.25">
      <c r="A363" s="627"/>
      <c r="B363" s="630"/>
      <c r="C363" s="585"/>
      <c r="D363" s="44" t="s">
        <v>4</v>
      </c>
      <c r="E363" s="514" t="str">
        <f>IF(K363&lt;&gt;"",E362,"")</f>
        <v/>
      </c>
      <c r="F363" s="14" t="str">
        <f>IF(L363&lt;&gt;"",F362,"")</f>
        <v/>
      </c>
      <c r="G363" s="14" t="str">
        <f>IF(M363&lt;&gt;"",G362,"")</f>
        <v/>
      </c>
      <c r="H363" s="14" t="str">
        <f>IF(N363&lt;&gt;"",H362,"")</f>
        <v/>
      </c>
      <c r="I363" s="516" t="str">
        <f>IF(O363&lt;&gt;"",I362,"")</f>
        <v/>
      </c>
      <c r="J363" s="520" t="str">
        <f>IF(E363&lt;&gt;"",J362,"")</f>
        <v/>
      </c>
      <c r="K363" s="303"/>
      <c r="L363" s="303"/>
      <c r="M363" s="303"/>
      <c r="N363" s="303"/>
      <c r="O363" s="304"/>
      <c r="P363" s="14" t="str">
        <f>IF(B362="","",IF(SUM(E363:I363)=0,"",(SUM(E363:I363)+SUM(K363:O363)-J363)))</f>
        <v/>
      </c>
      <c r="Q363" s="523"/>
      <c r="R363" s="523" t="str">
        <f>IF(P362="","",ABS(P363-Q362))</f>
        <v/>
      </c>
      <c r="S363" s="523" t="str">
        <f>IF(P362="","",RANK(R363,R362:R366,0))</f>
        <v/>
      </c>
      <c r="T363" s="523" t="str">
        <f>IF(P362="","",IF(S363=1,"",P363))</f>
        <v/>
      </c>
      <c r="U363" s="606"/>
      <c r="V363" s="292"/>
      <c r="W363" s="293"/>
      <c r="X363" s="314"/>
      <c r="Y363" s="178" t="str">
        <f>IF(V363="","",IF(V363=999,999,V363*60+W363+X363/100))</f>
        <v/>
      </c>
      <c r="Z363" s="609"/>
      <c r="AA363" s="612"/>
      <c r="AB363" s="615"/>
      <c r="AC363" s="618"/>
    </row>
    <row r="364" spans="1:29" x14ac:dyDescent="0.25">
      <c r="A364" s="627"/>
      <c r="B364" s="630"/>
      <c r="C364" s="585"/>
      <c r="D364" s="44" t="s">
        <v>8</v>
      </c>
      <c r="E364" s="514" t="str">
        <f>IF(K364&lt;&gt;"",E362,"")</f>
        <v/>
      </c>
      <c r="F364" s="14" t="str">
        <f>IF(L364&lt;&gt;"",F362,"")</f>
        <v/>
      </c>
      <c r="G364" s="14" t="str">
        <f>IF(M364&lt;&gt;"",G362,"")</f>
        <v/>
      </c>
      <c r="H364" s="14" t="str">
        <f>IF(N364&lt;&gt;"",H362,"")</f>
        <v/>
      </c>
      <c r="I364" s="516" t="str">
        <f>IF(O364&lt;&gt;"",I362,"")</f>
        <v/>
      </c>
      <c r="J364" s="520" t="str">
        <f>IF(E364&lt;&gt;"",J362,"")</f>
        <v/>
      </c>
      <c r="K364" s="303"/>
      <c r="L364" s="303"/>
      <c r="M364" s="303"/>
      <c r="N364" s="303"/>
      <c r="O364" s="304"/>
      <c r="P364" s="14" t="str">
        <f>IF(B362="","",IF(SUM(E364:I364)=0,"",(SUM(E364:I364)+SUM(K364:O364)-J364)))</f>
        <v/>
      </c>
      <c r="Q364" s="523"/>
      <c r="R364" s="523" t="str">
        <f>IF(P362="","",ABS(P364-Q362))</f>
        <v/>
      </c>
      <c r="S364" s="523" t="str">
        <f>IF(P362="","",RANK(R364,R362:R366,0))</f>
        <v/>
      </c>
      <c r="T364" s="523" t="str">
        <f>IF(P362="","",IF(S364=1,"",P364))</f>
        <v/>
      </c>
      <c r="U364" s="606"/>
      <c r="V364" s="179"/>
      <c r="W364" s="180"/>
      <c r="X364" s="181"/>
      <c r="Y364" s="182"/>
      <c r="Z364" s="609"/>
      <c r="AA364" s="612"/>
      <c r="AB364" s="615"/>
      <c r="AC364" s="618"/>
    </row>
    <row r="365" spans="1:29" x14ac:dyDescent="0.25">
      <c r="A365" s="627"/>
      <c r="B365" s="630"/>
      <c r="C365" s="585"/>
      <c r="D365" s="44" t="s">
        <v>5</v>
      </c>
      <c r="E365" s="514" t="str">
        <f>IF(K365&lt;&gt;"",E362,"")</f>
        <v/>
      </c>
      <c r="F365" s="14" t="str">
        <f>IF(L365&lt;&gt;"",F362,"")</f>
        <v/>
      </c>
      <c r="G365" s="14" t="str">
        <f>IF(M365&lt;&gt;"",G362,"")</f>
        <v/>
      </c>
      <c r="H365" s="14" t="str">
        <f>IF(N365&lt;&gt;"",H362,"")</f>
        <v/>
      </c>
      <c r="I365" s="516" t="str">
        <f>IF(O365&lt;&gt;"",I362,"")</f>
        <v/>
      </c>
      <c r="J365" s="520" t="str">
        <f>IF(E365&lt;&gt;"",J362,"")</f>
        <v/>
      </c>
      <c r="K365" s="303"/>
      <c r="L365" s="303"/>
      <c r="M365" s="303"/>
      <c r="N365" s="303"/>
      <c r="O365" s="304"/>
      <c r="P365" s="14" t="str">
        <f>IF(B362="","",IF(SUM(E365:I365)=0,"",(SUM(E365:I365)+SUM(K365:O365)-J365)))</f>
        <v/>
      </c>
      <c r="Q365" s="523"/>
      <c r="R365" s="523" t="str">
        <f>IF(P362="","",ABS(P365-Q362))</f>
        <v/>
      </c>
      <c r="S365" s="523" t="str">
        <f>IF(P362="","",RANK(R365,R362:R366,0))</f>
        <v/>
      </c>
      <c r="T365" s="523" t="str">
        <f>IF(P362="","",IF(S365=1,"",P365))</f>
        <v/>
      </c>
      <c r="U365" s="606"/>
      <c r="V365" s="179"/>
      <c r="W365" s="180"/>
      <c r="X365" s="181"/>
      <c r="Y365" s="182"/>
      <c r="Z365" s="609"/>
      <c r="AA365" s="612"/>
      <c r="AB365" s="615"/>
      <c r="AC365" s="618"/>
    </row>
    <row r="366" spans="1:29" ht="15.75" thickBot="1" x14ac:dyDescent="0.3">
      <c r="A366" s="628"/>
      <c r="B366" s="631"/>
      <c r="C366" s="586"/>
      <c r="D366" s="45" t="s">
        <v>6</v>
      </c>
      <c r="E366" s="515" t="str">
        <f>IF(K366&lt;&gt;"",E362,"")</f>
        <v/>
      </c>
      <c r="F366" s="162" t="str">
        <f>IF(L366&lt;&gt;"",F362,"")</f>
        <v/>
      </c>
      <c r="G366" s="162" t="str">
        <f>IF(M366&lt;&gt;"",G362,"")</f>
        <v/>
      </c>
      <c r="H366" s="162" t="str">
        <f>IF(N366&lt;&gt;"",H362,"")</f>
        <v/>
      </c>
      <c r="I366" s="517" t="str">
        <f>IF(O366&lt;&gt;"",I362,"")</f>
        <v/>
      </c>
      <c r="J366" s="521" t="str">
        <f>IF(E366&lt;&gt;"",J362,"")</f>
        <v/>
      </c>
      <c r="K366" s="305"/>
      <c r="L366" s="305"/>
      <c r="M366" s="305"/>
      <c r="N366" s="305"/>
      <c r="O366" s="306"/>
      <c r="P366" s="162" t="str">
        <f>IF(B362="","",IF(SUM(E366:I366)=0,"",(SUM(E366:I366)+SUM(K366:O366)-J366)))</f>
        <v/>
      </c>
      <c r="Q366" s="524"/>
      <c r="R366" s="524"/>
      <c r="S366" s="524"/>
      <c r="T366" s="524"/>
      <c r="U366" s="607"/>
      <c r="V366" s="183"/>
      <c r="W366" s="184"/>
      <c r="X366" s="185"/>
      <c r="Y366" s="186"/>
      <c r="Z366" s="610"/>
      <c r="AA366" s="613"/>
      <c r="AB366" s="616"/>
      <c r="AC366" s="619"/>
    </row>
    <row r="367" spans="1:29" x14ac:dyDescent="0.25">
      <c r="A367" s="620" t="str">
        <f>IF('Names And Totals'!A77="","",'Names And Totals'!A77)</f>
        <v/>
      </c>
      <c r="B367" s="623" t="str">
        <f>IF('Names And Totals'!B77="","",'Names And Totals'!B77)</f>
        <v/>
      </c>
      <c r="C367" s="587" t="str">
        <f>IF(AB367="","",IF(AB367="DQ","DQ",RANK(AB367,$AB$7:$AB$502,0)+SUMPRODUCT(--(AB367=$AB$7:$AB$502),--(Z367&gt;$Z$7:$Z$502))))</f>
        <v/>
      </c>
      <c r="D367" s="88" t="s">
        <v>7</v>
      </c>
      <c r="E367" s="318"/>
      <c r="F367" s="546"/>
      <c r="G367" s="546"/>
      <c r="H367" s="546"/>
      <c r="I367" s="326"/>
      <c r="J367" s="547"/>
      <c r="K367" s="546"/>
      <c r="L367" s="546"/>
      <c r="M367" s="546"/>
      <c r="N367" s="546"/>
      <c r="O367" s="548"/>
      <c r="P367" s="163" t="str">
        <f>IF(B367="","",IF(SUM(E367:I367)=0,"",(SUM(E367:I367)+SUM(K367:O367)-J367)))</f>
        <v/>
      </c>
      <c r="Q367" s="128" t="str">
        <f>IF(P367="","",AVERAGE(P367:P370))</f>
        <v/>
      </c>
      <c r="R367" s="128" t="str">
        <f>IF(P367="","",ABS(P367-Q367))</f>
        <v/>
      </c>
      <c r="S367" s="128" t="str">
        <f>IF(P367="","",RANK(R367,R367:R371,0))</f>
        <v/>
      </c>
      <c r="T367" s="128" t="str">
        <f>IF(P367="","",IF(S367=1,"",P367))</f>
        <v/>
      </c>
      <c r="U367" s="590" t="str">
        <f>IF(P367="","",IF(AVERAGE(P367:P371)&lt;0,0,IF(P368="",P367,IF(P369="",AVERAGE(P367:P368),IF(P370="",AVERAGE(P367:P369),IF(P371="",AVERAGE(T367:T370),TRIMMEAN(P367:P371,0.4)))))))</f>
        <v/>
      </c>
      <c r="V367" s="318"/>
      <c r="W367" s="319"/>
      <c r="X367" s="320"/>
      <c r="Y367" s="549" t="str">
        <f>IF(V367="","",IF(V367=999,999,V367*60+W367+X367/100))</f>
        <v/>
      </c>
      <c r="Z367" s="593" t="str">
        <f>IF(B367="","",IF(Y368="",Y367,AVERAGE(Y367:Y368)))</f>
        <v/>
      </c>
      <c r="AA367" s="596" t="str">
        <f>IF(B367="","",IF(Z367="","",IF(($AC$1-Z367)&gt;75,5,IF(($AC$1-Z367)&gt;60,4,IF(($AC$1-Z367)&gt;45,3,IF(($AC$1-Z367)&gt;30,2,IF(($AC$1-Z367)&gt;15,1,IF(($AC$1-Z367)&lt;=15,0))))))))</f>
        <v/>
      </c>
      <c r="AB367" s="599" t="str">
        <f>IF(AC367="DQ","DQ",IF(U367="","",U367+AA367))</f>
        <v/>
      </c>
      <c r="AC367" s="602"/>
    </row>
    <row r="368" spans="1:29" x14ac:dyDescent="0.25">
      <c r="A368" s="621"/>
      <c r="B368" s="624"/>
      <c r="C368" s="588"/>
      <c r="D368" s="47" t="s">
        <v>4</v>
      </c>
      <c r="E368" s="283" t="str">
        <f>IF(K368&lt;&gt;"",E367,"")</f>
        <v/>
      </c>
      <c r="F368" s="347" t="str">
        <f>IF(L368&lt;&gt;"",F367,"")</f>
        <v/>
      </c>
      <c r="G368" s="347" t="str">
        <f>IF(M368&lt;&gt;"",G367,"")</f>
        <v/>
      </c>
      <c r="H368" s="347" t="str">
        <f>IF(N368&lt;&gt;"",H367,"")</f>
        <v/>
      </c>
      <c r="I368" s="284" t="str">
        <f>IF(O368&lt;&gt;"",I367,"")</f>
        <v/>
      </c>
      <c r="J368" s="428" t="str">
        <f>IF(E368&lt;&gt;"",J367,"")</f>
        <v/>
      </c>
      <c r="K368" s="348"/>
      <c r="L368" s="348"/>
      <c r="M368" s="348"/>
      <c r="N368" s="348"/>
      <c r="O368" s="349"/>
      <c r="P368" s="10" t="str">
        <f>IF(B367="","",IF(SUM(E368:I368)=0,"",(SUM(E368:I368)+SUM(K368:O368)-J368)))</f>
        <v/>
      </c>
      <c r="Q368" s="285"/>
      <c r="R368" s="285" t="str">
        <f>IF(P367="","",ABS(P368-Q367))</f>
        <v/>
      </c>
      <c r="S368" s="285" t="str">
        <f>IF(P367="","",RANK(R368,R367:R371,0))</f>
        <v/>
      </c>
      <c r="T368" s="285" t="str">
        <f>IF(P367="","",IF(S368=1,"",P368))</f>
        <v/>
      </c>
      <c r="U368" s="591"/>
      <c r="V368" s="321"/>
      <c r="W368" s="322"/>
      <c r="X368" s="323"/>
      <c r="Y368" s="350" t="str">
        <f>IF(V368="","",IF(V368=999,999,V368*60+W368+X368/100))</f>
        <v/>
      </c>
      <c r="Z368" s="594"/>
      <c r="AA368" s="597"/>
      <c r="AB368" s="600"/>
      <c r="AC368" s="603"/>
    </row>
    <row r="369" spans="1:29" x14ac:dyDescent="0.25">
      <c r="A369" s="621"/>
      <c r="B369" s="624"/>
      <c r="C369" s="588"/>
      <c r="D369" s="47" t="s">
        <v>8</v>
      </c>
      <c r="E369" s="283" t="str">
        <f>IF(K369&lt;&gt;"",E367,"")</f>
        <v/>
      </c>
      <c r="F369" s="347" t="str">
        <f>IF(L369&lt;&gt;"",F367,"")</f>
        <v/>
      </c>
      <c r="G369" s="347" t="str">
        <f>IF(M369&lt;&gt;"",G367,"")</f>
        <v/>
      </c>
      <c r="H369" s="347" t="str">
        <f>IF(N369&lt;&gt;"",H367,"")</f>
        <v/>
      </c>
      <c r="I369" s="284" t="str">
        <f>IF(O369&lt;&gt;"",I367,"")</f>
        <v/>
      </c>
      <c r="J369" s="428" t="str">
        <f>IF(E369&lt;&gt;"",J367,"")</f>
        <v/>
      </c>
      <c r="K369" s="348"/>
      <c r="L369" s="348"/>
      <c r="M369" s="348"/>
      <c r="N369" s="348"/>
      <c r="O369" s="349"/>
      <c r="P369" s="10" t="str">
        <f>IF(B367="","",IF(SUM(E369:I369)=0,"",(SUM(E369:I369)+SUM(K369:O369)-J369)))</f>
        <v/>
      </c>
      <c r="Q369" s="285"/>
      <c r="R369" s="285" t="str">
        <f>IF(P367="","",ABS(P369-Q367))</f>
        <v/>
      </c>
      <c r="S369" s="285" t="str">
        <f>IF(P367="","",RANK(R369,R367:R371,0))</f>
        <v/>
      </c>
      <c r="T369" s="285" t="str">
        <f>IF(P367="","",IF(S369=1,"",P369))</f>
        <v/>
      </c>
      <c r="U369" s="591"/>
      <c r="V369" s="189"/>
      <c r="W369" s="190"/>
      <c r="X369" s="191"/>
      <c r="Y369" s="192"/>
      <c r="Z369" s="594"/>
      <c r="AA369" s="597"/>
      <c r="AB369" s="600"/>
      <c r="AC369" s="603"/>
    </row>
    <row r="370" spans="1:29" x14ac:dyDescent="0.25">
      <c r="A370" s="621"/>
      <c r="B370" s="624"/>
      <c r="C370" s="588"/>
      <c r="D370" s="47" t="s">
        <v>5</v>
      </c>
      <c r="E370" s="283" t="str">
        <f>IF(K370&lt;&gt;"",E367,"")</f>
        <v/>
      </c>
      <c r="F370" s="347" t="str">
        <f>IF(L370&lt;&gt;"",F367,"")</f>
        <v/>
      </c>
      <c r="G370" s="347" t="str">
        <f>IF(M370&lt;&gt;"",G367,"")</f>
        <v/>
      </c>
      <c r="H370" s="347" t="str">
        <f>IF(N370&lt;&gt;"",H367,"")</f>
        <v/>
      </c>
      <c r="I370" s="284" t="str">
        <f>IF(O370&lt;&gt;"",I367,"")</f>
        <v/>
      </c>
      <c r="J370" s="428" t="str">
        <f>IF(E370&lt;&gt;"",J367,"")</f>
        <v/>
      </c>
      <c r="K370" s="348"/>
      <c r="L370" s="348"/>
      <c r="M370" s="348"/>
      <c r="N370" s="348"/>
      <c r="O370" s="349"/>
      <c r="P370" s="10" t="str">
        <f>IF(B367="","",IF(SUM(E370:I370)=0,"",(SUM(E370:I370)+SUM(K370:O370)-J370)))</f>
        <v/>
      </c>
      <c r="Q370" s="285"/>
      <c r="R370" s="285" t="str">
        <f>IF(P367="","",ABS(P370-Q367))</f>
        <v/>
      </c>
      <c r="S370" s="285" t="str">
        <f>IF(P367="","",RANK(R370,R367:R371,0))</f>
        <v/>
      </c>
      <c r="T370" s="285" t="str">
        <f>IF(P367="","",IF(S370=1,"",P370))</f>
        <v/>
      </c>
      <c r="U370" s="591"/>
      <c r="V370" s="189"/>
      <c r="W370" s="190"/>
      <c r="X370" s="191"/>
      <c r="Y370" s="192"/>
      <c r="Z370" s="594"/>
      <c r="AA370" s="597"/>
      <c r="AB370" s="600"/>
      <c r="AC370" s="603"/>
    </row>
    <row r="371" spans="1:29" ht="15.75" thickBot="1" x14ac:dyDescent="0.3">
      <c r="A371" s="622"/>
      <c r="B371" s="625"/>
      <c r="C371" s="589"/>
      <c r="D371" s="351" t="s">
        <v>6</v>
      </c>
      <c r="E371" s="352" t="str">
        <f>IF(K371&lt;&gt;"",E367,"")</f>
        <v/>
      </c>
      <c r="F371" s="353" t="str">
        <f>IF(L371&lt;&gt;"",F367,"")</f>
        <v/>
      </c>
      <c r="G371" s="353" t="str">
        <f>IF(M371&lt;&gt;"",G367,"")</f>
        <v/>
      </c>
      <c r="H371" s="353" t="str">
        <f>IF(N371&lt;&gt;"",H367,"")</f>
        <v/>
      </c>
      <c r="I371" s="354" t="str">
        <f>IF(O371&lt;&gt;"",I367,"")</f>
        <v/>
      </c>
      <c r="J371" s="466" t="str">
        <f>IF(E371&lt;&gt;"",J367,"")</f>
        <v/>
      </c>
      <c r="K371" s="355"/>
      <c r="L371" s="355"/>
      <c r="M371" s="355"/>
      <c r="N371" s="355"/>
      <c r="O371" s="356"/>
      <c r="P371" s="155" t="str">
        <f>IF(B367="","",IF(SUM(E371:I371)=0,"",(SUM(E371:I371)+SUM(K371:O371)-J371)))</f>
        <v/>
      </c>
      <c r="Q371" s="286"/>
      <c r="R371" s="286"/>
      <c r="S371" s="286"/>
      <c r="T371" s="286"/>
      <c r="U371" s="592"/>
      <c r="V371" s="357"/>
      <c r="W371" s="358"/>
      <c r="X371" s="359"/>
      <c r="Y371" s="360"/>
      <c r="Z371" s="595"/>
      <c r="AA371" s="598"/>
      <c r="AB371" s="601"/>
      <c r="AC371" s="604"/>
    </row>
    <row r="372" spans="1:29" x14ac:dyDescent="0.25">
      <c r="A372" s="626" t="str">
        <f>IF('Names And Totals'!A78="","",'Names And Totals'!A78)</f>
        <v/>
      </c>
      <c r="B372" s="629" t="str">
        <f>IF('Names And Totals'!B78="","",'Names And Totals'!B78)</f>
        <v/>
      </c>
      <c r="C372" s="584" t="str">
        <f>IF(AB372="","",IF(AB372="DQ","DQ",RANK(AB372,$AB$7:$AB$502,0)+SUMPRODUCT(--(AB372=$AB$7:$AB$502),--(Z372&gt;$Z$7:$Z$502))))</f>
        <v/>
      </c>
      <c r="D372" s="43" t="s">
        <v>7</v>
      </c>
      <c r="E372" s="311"/>
      <c r="F372" s="301"/>
      <c r="G372" s="301"/>
      <c r="H372" s="301"/>
      <c r="I372" s="525"/>
      <c r="J372" s="518"/>
      <c r="K372" s="301"/>
      <c r="L372" s="301"/>
      <c r="M372" s="301"/>
      <c r="N372" s="301"/>
      <c r="O372" s="302"/>
      <c r="P372" s="160" t="str">
        <f>IF(B372="","",IF(SUM(E372:I372)=0,"",(SUM(E372:I372)+SUM(K372:O372)-J372)))</f>
        <v/>
      </c>
      <c r="Q372" s="522" t="str">
        <f>IF(P372="","",AVERAGE(P372:P375))</f>
        <v/>
      </c>
      <c r="R372" s="522" t="str">
        <f>IF(P372="","",ABS(P372-Q372))</f>
        <v/>
      </c>
      <c r="S372" s="522" t="str">
        <f>IF(P372="","",RANK(R372,R372:R376,0))</f>
        <v/>
      </c>
      <c r="T372" s="522" t="str">
        <f>IF(P372="","",IF(S372=1,"",P372))</f>
        <v/>
      </c>
      <c r="U372" s="605" t="str">
        <f>IF(P372="","",IF(AVERAGE(P372:P376)&lt;0,0,IF(P373="",P372,IF(P374="",AVERAGE(P372:P373),IF(P375="",AVERAGE(P372:P374),IF(P376="",AVERAGE(T372:T375),TRIMMEAN(P372:P376,0.4)))))))</f>
        <v/>
      </c>
      <c r="V372" s="311"/>
      <c r="W372" s="312"/>
      <c r="X372" s="313"/>
      <c r="Y372" s="177" t="str">
        <f>IF(V372="","",IF(V372=999,999,V372*60+W372+X372/100))</f>
        <v/>
      </c>
      <c r="Z372" s="608" t="str">
        <f>IF(B372="","",IF(Y373="",Y372,AVERAGE(Y372:Y373)))</f>
        <v/>
      </c>
      <c r="AA372" s="611" t="str">
        <f>IF(B372="","",IF(Z372="","",IF(($AC$1-Z372)&gt;75,5,IF(($AC$1-Z372)&gt;60,4,IF(($AC$1-Z372)&gt;45,3,IF(($AC$1-Z372)&gt;30,2,IF(($AC$1-Z372)&gt;15,1,IF(($AC$1-Z372)&lt;=15,0))))))))</f>
        <v/>
      </c>
      <c r="AB372" s="614" t="str">
        <f>IF(AC372="DQ","DQ",IF(U372="","",U372+AA372))</f>
        <v/>
      </c>
      <c r="AC372" s="617"/>
    </row>
    <row r="373" spans="1:29" x14ac:dyDescent="0.25">
      <c r="A373" s="627"/>
      <c r="B373" s="630"/>
      <c r="C373" s="585"/>
      <c r="D373" s="44" t="s">
        <v>4</v>
      </c>
      <c r="E373" s="514" t="str">
        <f>IF(K373&lt;&gt;"",E372,"")</f>
        <v/>
      </c>
      <c r="F373" s="14" t="str">
        <f>IF(L373&lt;&gt;"",F372,"")</f>
        <v/>
      </c>
      <c r="G373" s="14" t="str">
        <f>IF(M373&lt;&gt;"",G372,"")</f>
        <v/>
      </c>
      <c r="H373" s="14" t="str">
        <f>IF(N373&lt;&gt;"",H372,"")</f>
        <v/>
      </c>
      <c r="I373" s="516" t="str">
        <f>IF(O373&lt;&gt;"",I372,"")</f>
        <v/>
      </c>
      <c r="J373" s="520" t="str">
        <f>IF(E373&lt;&gt;"",J372,"")</f>
        <v/>
      </c>
      <c r="K373" s="303"/>
      <c r="L373" s="303"/>
      <c r="M373" s="303"/>
      <c r="N373" s="303"/>
      <c r="O373" s="304"/>
      <c r="P373" s="14" t="str">
        <f>IF(B372="","",IF(SUM(E373:I373)=0,"",(SUM(E373:I373)+SUM(K373:O373)-J373)))</f>
        <v/>
      </c>
      <c r="Q373" s="523"/>
      <c r="R373" s="523" t="str">
        <f>IF(P372="","",ABS(P373-Q372))</f>
        <v/>
      </c>
      <c r="S373" s="523" t="str">
        <f>IF(P372="","",RANK(R373,R372:R376,0))</f>
        <v/>
      </c>
      <c r="T373" s="523" t="str">
        <f>IF(P372="","",IF(S373=1,"",P373))</f>
        <v/>
      </c>
      <c r="U373" s="606"/>
      <c r="V373" s="292"/>
      <c r="W373" s="293"/>
      <c r="X373" s="314"/>
      <c r="Y373" s="178" t="str">
        <f>IF(V373="","",IF(V373=999,999,V373*60+W373+X373/100))</f>
        <v/>
      </c>
      <c r="Z373" s="609"/>
      <c r="AA373" s="612"/>
      <c r="AB373" s="615"/>
      <c r="AC373" s="618"/>
    </row>
    <row r="374" spans="1:29" x14ac:dyDescent="0.25">
      <c r="A374" s="627"/>
      <c r="B374" s="630"/>
      <c r="C374" s="585"/>
      <c r="D374" s="44" t="s">
        <v>8</v>
      </c>
      <c r="E374" s="514" t="str">
        <f>IF(K374&lt;&gt;"",E372,"")</f>
        <v/>
      </c>
      <c r="F374" s="14" t="str">
        <f>IF(L374&lt;&gt;"",F372,"")</f>
        <v/>
      </c>
      <c r="G374" s="14" t="str">
        <f>IF(M374&lt;&gt;"",G372,"")</f>
        <v/>
      </c>
      <c r="H374" s="14" t="str">
        <f>IF(N374&lt;&gt;"",H372,"")</f>
        <v/>
      </c>
      <c r="I374" s="516" t="str">
        <f>IF(O374&lt;&gt;"",I372,"")</f>
        <v/>
      </c>
      <c r="J374" s="520" t="str">
        <f>IF(E374&lt;&gt;"",J372,"")</f>
        <v/>
      </c>
      <c r="K374" s="303"/>
      <c r="L374" s="303"/>
      <c r="M374" s="303"/>
      <c r="N374" s="303"/>
      <c r="O374" s="304"/>
      <c r="P374" s="14" t="str">
        <f>IF(B372="","",IF(SUM(E374:I374)=0,"",(SUM(E374:I374)+SUM(K374:O374)-J374)))</f>
        <v/>
      </c>
      <c r="Q374" s="523"/>
      <c r="R374" s="523" t="str">
        <f>IF(P372="","",ABS(P374-Q372))</f>
        <v/>
      </c>
      <c r="S374" s="523" t="str">
        <f>IF(P372="","",RANK(R374,R372:R376,0))</f>
        <v/>
      </c>
      <c r="T374" s="523" t="str">
        <f>IF(P372="","",IF(S374=1,"",P374))</f>
        <v/>
      </c>
      <c r="U374" s="606"/>
      <c r="V374" s="179"/>
      <c r="W374" s="180"/>
      <c r="X374" s="181"/>
      <c r="Y374" s="182"/>
      <c r="Z374" s="609"/>
      <c r="AA374" s="612"/>
      <c r="AB374" s="615"/>
      <c r="AC374" s="618"/>
    </row>
    <row r="375" spans="1:29" x14ac:dyDescent="0.25">
      <c r="A375" s="627"/>
      <c r="B375" s="630"/>
      <c r="C375" s="585"/>
      <c r="D375" s="44" t="s">
        <v>5</v>
      </c>
      <c r="E375" s="514" t="str">
        <f>IF(K375&lt;&gt;"",E372,"")</f>
        <v/>
      </c>
      <c r="F375" s="14" t="str">
        <f>IF(L375&lt;&gt;"",F372,"")</f>
        <v/>
      </c>
      <c r="G375" s="14" t="str">
        <f>IF(M375&lt;&gt;"",G372,"")</f>
        <v/>
      </c>
      <c r="H375" s="14" t="str">
        <f>IF(N375&lt;&gt;"",H372,"")</f>
        <v/>
      </c>
      <c r="I375" s="516" t="str">
        <f>IF(O375&lt;&gt;"",I372,"")</f>
        <v/>
      </c>
      <c r="J375" s="520" t="str">
        <f>IF(E375&lt;&gt;"",J372,"")</f>
        <v/>
      </c>
      <c r="K375" s="303"/>
      <c r="L375" s="303"/>
      <c r="M375" s="303"/>
      <c r="N375" s="303"/>
      <c r="O375" s="304"/>
      <c r="P375" s="14" t="str">
        <f>IF(B372="","",IF(SUM(E375:I375)=0,"",(SUM(E375:I375)+SUM(K375:O375)-J375)))</f>
        <v/>
      </c>
      <c r="Q375" s="523"/>
      <c r="R375" s="523" t="str">
        <f>IF(P372="","",ABS(P375-Q372))</f>
        <v/>
      </c>
      <c r="S375" s="523" t="str">
        <f>IF(P372="","",RANK(R375,R372:R376,0))</f>
        <v/>
      </c>
      <c r="T375" s="523" t="str">
        <f>IF(P372="","",IF(S375=1,"",P375))</f>
        <v/>
      </c>
      <c r="U375" s="606"/>
      <c r="V375" s="179"/>
      <c r="W375" s="180"/>
      <c r="X375" s="181"/>
      <c r="Y375" s="182"/>
      <c r="Z375" s="609"/>
      <c r="AA375" s="612"/>
      <c r="AB375" s="615"/>
      <c r="AC375" s="618"/>
    </row>
    <row r="376" spans="1:29" ht="15.75" thickBot="1" x14ac:dyDescent="0.3">
      <c r="A376" s="628"/>
      <c r="B376" s="631"/>
      <c r="C376" s="586"/>
      <c r="D376" s="45" t="s">
        <v>6</v>
      </c>
      <c r="E376" s="515" t="str">
        <f>IF(K376&lt;&gt;"",E372,"")</f>
        <v/>
      </c>
      <c r="F376" s="162" t="str">
        <f>IF(L376&lt;&gt;"",F372,"")</f>
        <v/>
      </c>
      <c r="G376" s="162" t="str">
        <f>IF(M376&lt;&gt;"",G372,"")</f>
        <v/>
      </c>
      <c r="H376" s="162" t="str">
        <f>IF(N376&lt;&gt;"",H372,"")</f>
        <v/>
      </c>
      <c r="I376" s="517" t="str">
        <f>IF(O376&lt;&gt;"",I372,"")</f>
        <v/>
      </c>
      <c r="J376" s="521" t="str">
        <f>IF(E376&lt;&gt;"",J372,"")</f>
        <v/>
      </c>
      <c r="K376" s="305"/>
      <c r="L376" s="305"/>
      <c r="M376" s="305"/>
      <c r="N376" s="305"/>
      <c r="O376" s="306"/>
      <c r="P376" s="162" t="str">
        <f>IF(B372="","",IF(SUM(E376:I376)=0,"",(SUM(E376:I376)+SUM(K376:O376)-J376)))</f>
        <v/>
      </c>
      <c r="Q376" s="524"/>
      <c r="R376" s="524"/>
      <c r="S376" s="524"/>
      <c r="T376" s="524"/>
      <c r="U376" s="607"/>
      <c r="V376" s="183"/>
      <c r="W376" s="184"/>
      <c r="X376" s="185"/>
      <c r="Y376" s="186"/>
      <c r="Z376" s="610"/>
      <c r="AA376" s="613"/>
      <c r="AB376" s="616"/>
      <c r="AC376" s="619"/>
    </row>
    <row r="377" spans="1:29" x14ac:dyDescent="0.25">
      <c r="A377" s="620" t="str">
        <f>IF('Names And Totals'!A79="","",'Names And Totals'!A79)</f>
        <v/>
      </c>
      <c r="B377" s="623" t="str">
        <f>IF('Names And Totals'!B79="","",'Names And Totals'!B79)</f>
        <v/>
      </c>
      <c r="C377" s="587" t="str">
        <f>IF(AB377="","",IF(AB377="DQ","DQ",RANK(AB377,$AB$7:$AB$502,0)+SUMPRODUCT(--(AB377=$AB$7:$AB$502),--(Z377&gt;$Z$7:$Z$502))))</f>
        <v/>
      </c>
      <c r="D377" s="88" t="s">
        <v>7</v>
      </c>
      <c r="E377" s="318"/>
      <c r="F377" s="546"/>
      <c r="G377" s="546"/>
      <c r="H377" s="546"/>
      <c r="I377" s="326"/>
      <c r="J377" s="547"/>
      <c r="K377" s="546"/>
      <c r="L377" s="546"/>
      <c r="M377" s="546"/>
      <c r="N377" s="546"/>
      <c r="O377" s="548"/>
      <c r="P377" s="163" t="str">
        <f>IF(B377="","",IF(SUM(E377:I377)=0,"",(SUM(E377:I377)+SUM(K377:O377)-J377)))</f>
        <v/>
      </c>
      <c r="Q377" s="128" t="str">
        <f>IF(P377="","",AVERAGE(P377:P380))</f>
        <v/>
      </c>
      <c r="R377" s="128" t="str">
        <f>IF(P377="","",ABS(P377-Q377))</f>
        <v/>
      </c>
      <c r="S377" s="128" t="str">
        <f>IF(P377="","",RANK(R377,R377:R381,0))</f>
        <v/>
      </c>
      <c r="T377" s="128" t="str">
        <f>IF(P377="","",IF(S377=1,"",P377))</f>
        <v/>
      </c>
      <c r="U377" s="590" t="str">
        <f>IF(P377="","",IF(AVERAGE(P377:P381)&lt;0,0,IF(P378="",P377,IF(P379="",AVERAGE(P377:P378),IF(P380="",AVERAGE(P377:P379),IF(P381="",AVERAGE(T377:T380),TRIMMEAN(P377:P381,0.4)))))))</f>
        <v/>
      </c>
      <c r="V377" s="318"/>
      <c r="W377" s="319"/>
      <c r="X377" s="320"/>
      <c r="Y377" s="549" t="str">
        <f>IF(V377="","",IF(V377=999,999,V377*60+W377+X377/100))</f>
        <v/>
      </c>
      <c r="Z377" s="593" t="str">
        <f>IF(B377="","",IF(Y378="",Y377,AVERAGE(Y377:Y378)))</f>
        <v/>
      </c>
      <c r="AA377" s="596" t="str">
        <f>IF(B377="","",IF(Z377="","",IF(($AC$1-Z377)&gt;75,5,IF(($AC$1-Z377)&gt;60,4,IF(($AC$1-Z377)&gt;45,3,IF(($AC$1-Z377)&gt;30,2,IF(($AC$1-Z377)&gt;15,1,IF(($AC$1-Z377)&lt;=15,0))))))))</f>
        <v/>
      </c>
      <c r="AB377" s="599" t="str">
        <f>IF(AC377="DQ","DQ",IF(U377="","",U377+AA377))</f>
        <v/>
      </c>
      <c r="AC377" s="602"/>
    </row>
    <row r="378" spans="1:29" x14ac:dyDescent="0.25">
      <c r="A378" s="621"/>
      <c r="B378" s="624"/>
      <c r="C378" s="588"/>
      <c r="D378" s="47" t="s">
        <v>4</v>
      </c>
      <c r="E378" s="283" t="str">
        <f>IF(K378&lt;&gt;"",E377,"")</f>
        <v/>
      </c>
      <c r="F378" s="347" t="str">
        <f>IF(L378&lt;&gt;"",F377,"")</f>
        <v/>
      </c>
      <c r="G378" s="347" t="str">
        <f>IF(M378&lt;&gt;"",G377,"")</f>
        <v/>
      </c>
      <c r="H378" s="347" t="str">
        <f>IF(N378&lt;&gt;"",H377,"")</f>
        <v/>
      </c>
      <c r="I378" s="284" t="str">
        <f>IF(O378&lt;&gt;"",I377,"")</f>
        <v/>
      </c>
      <c r="J378" s="428" t="str">
        <f>IF(E378&lt;&gt;"",J377,"")</f>
        <v/>
      </c>
      <c r="K378" s="348"/>
      <c r="L378" s="348"/>
      <c r="M378" s="348"/>
      <c r="N378" s="348"/>
      <c r="O378" s="349"/>
      <c r="P378" s="10" t="str">
        <f>IF(B377="","",IF(SUM(E378:I378)=0,"",(SUM(E378:I378)+SUM(K378:O378)-J378)))</f>
        <v/>
      </c>
      <c r="Q378" s="285"/>
      <c r="R378" s="285" t="str">
        <f>IF(P377="","",ABS(P378-Q377))</f>
        <v/>
      </c>
      <c r="S378" s="285" t="str">
        <f>IF(P377="","",RANK(R378,R377:R381,0))</f>
        <v/>
      </c>
      <c r="T378" s="285" t="str">
        <f>IF(P377="","",IF(S378=1,"",P378))</f>
        <v/>
      </c>
      <c r="U378" s="591"/>
      <c r="V378" s="321"/>
      <c r="W378" s="322"/>
      <c r="X378" s="323"/>
      <c r="Y378" s="350" t="str">
        <f>IF(V378="","",IF(V378=999,999,V378*60+W378+X378/100))</f>
        <v/>
      </c>
      <c r="Z378" s="594"/>
      <c r="AA378" s="597"/>
      <c r="AB378" s="600"/>
      <c r="AC378" s="603"/>
    </row>
    <row r="379" spans="1:29" x14ac:dyDescent="0.25">
      <c r="A379" s="621"/>
      <c r="B379" s="624"/>
      <c r="C379" s="588"/>
      <c r="D379" s="47" t="s">
        <v>8</v>
      </c>
      <c r="E379" s="283" t="str">
        <f>IF(K379&lt;&gt;"",E377,"")</f>
        <v/>
      </c>
      <c r="F379" s="347" t="str">
        <f>IF(L379&lt;&gt;"",F377,"")</f>
        <v/>
      </c>
      <c r="G379" s="347" t="str">
        <f>IF(M379&lt;&gt;"",G377,"")</f>
        <v/>
      </c>
      <c r="H379" s="347" t="str">
        <f>IF(N379&lt;&gt;"",H377,"")</f>
        <v/>
      </c>
      <c r="I379" s="284" t="str">
        <f>IF(O379&lt;&gt;"",I377,"")</f>
        <v/>
      </c>
      <c r="J379" s="428" t="str">
        <f>IF(E379&lt;&gt;"",J377,"")</f>
        <v/>
      </c>
      <c r="K379" s="348"/>
      <c r="L379" s="348"/>
      <c r="M379" s="348"/>
      <c r="N379" s="348"/>
      <c r="O379" s="349"/>
      <c r="P379" s="10" t="str">
        <f>IF(B377="","",IF(SUM(E379:I379)=0,"",(SUM(E379:I379)+SUM(K379:O379)-J379)))</f>
        <v/>
      </c>
      <c r="Q379" s="285"/>
      <c r="R379" s="285" t="str">
        <f>IF(P377="","",ABS(P379-Q377))</f>
        <v/>
      </c>
      <c r="S379" s="285" t="str">
        <f>IF(P377="","",RANK(R379,R377:R381,0))</f>
        <v/>
      </c>
      <c r="T379" s="285" t="str">
        <f>IF(P377="","",IF(S379=1,"",P379))</f>
        <v/>
      </c>
      <c r="U379" s="591"/>
      <c r="V379" s="189"/>
      <c r="W379" s="190"/>
      <c r="X379" s="191"/>
      <c r="Y379" s="192"/>
      <c r="Z379" s="594"/>
      <c r="AA379" s="597"/>
      <c r="AB379" s="600"/>
      <c r="AC379" s="603"/>
    </row>
    <row r="380" spans="1:29" x14ac:dyDescent="0.25">
      <c r="A380" s="621"/>
      <c r="B380" s="624"/>
      <c r="C380" s="588"/>
      <c r="D380" s="47" t="s">
        <v>5</v>
      </c>
      <c r="E380" s="283" t="str">
        <f>IF(K380&lt;&gt;"",E377,"")</f>
        <v/>
      </c>
      <c r="F380" s="347" t="str">
        <f>IF(L380&lt;&gt;"",F377,"")</f>
        <v/>
      </c>
      <c r="G380" s="347" t="str">
        <f>IF(M380&lt;&gt;"",G377,"")</f>
        <v/>
      </c>
      <c r="H380" s="347" t="str">
        <f>IF(N380&lt;&gt;"",H377,"")</f>
        <v/>
      </c>
      <c r="I380" s="284" t="str">
        <f>IF(O380&lt;&gt;"",I377,"")</f>
        <v/>
      </c>
      <c r="J380" s="428" t="str">
        <f>IF(E380&lt;&gt;"",J377,"")</f>
        <v/>
      </c>
      <c r="K380" s="348"/>
      <c r="L380" s="348"/>
      <c r="M380" s="348"/>
      <c r="N380" s="348"/>
      <c r="O380" s="349"/>
      <c r="P380" s="10" t="str">
        <f>IF(B377="","",IF(SUM(E380:I380)=0,"",(SUM(E380:I380)+SUM(K380:O380)-J380)))</f>
        <v/>
      </c>
      <c r="Q380" s="285"/>
      <c r="R380" s="285" t="str">
        <f>IF(P377="","",ABS(P380-Q377))</f>
        <v/>
      </c>
      <c r="S380" s="285" t="str">
        <f>IF(P377="","",RANK(R380,R377:R381,0))</f>
        <v/>
      </c>
      <c r="T380" s="285" t="str">
        <f>IF(P377="","",IF(S380=1,"",P380))</f>
        <v/>
      </c>
      <c r="U380" s="591"/>
      <c r="V380" s="189"/>
      <c r="W380" s="190"/>
      <c r="X380" s="191"/>
      <c r="Y380" s="192"/>
      <c r="Z380" s="594"/>
      <c r="AA380" s="597"/>
      <c r="AB380" s="600"/>
      <c r="AC380" s="603"/>
    </row>
    <row r="381" spans="1:29" ht="15.75" thickBot="1" x14ac:dyDescent="0.3">
      <c r="A381" s="622"/>
      <c r="B381" s="625"/>
      <c r="C381" s="589"/>
      <c r="D381" s="351" t="s">
        <v>6</v>
      </c>
      <c r="E381" s="352" t="str">
        <f>IF(K381&lt;&gt;"",E377,"")</f>
        <v/>
      </c>
      <c r="F381" s="353" t="str">
        <f>IF(L381&lt;&gt;"",F377,"")</f>
        <v/>
      </c>
      <c r="G381" s="353" t="str">
        <f>IF(M381&lt;&gt;"",G377,"")</f>
        <v/>
      </c>
      <c r="H381" s="353" t="str">
        <f>IF(N381&lt;&gt;"",H377,"")</f>
        <v/>
      </c>
      <c r="I381" s="354" t="str">
        <f>IF(O381&lt;&gt;"",I377,"")</f>
        <v/>
      </c>
      <c r="J381" s="466" t="str">
        <f>IF(E381&lt;&gt;"",J377,"")</f>
        <v/>
      </c>
      <c r="K381" s="355"/>
      <c r="L381" s="355"/>
      <c r="M381" s="355"/>
      <c r="N381" s="355"/>
      <c r="O381" s="356"/>
      <c r="P381" s="155" t="str">
        <f>IF(B377="","",IF(SUM(E381:I381)=0,"",(SUM(E381:I381)+SUM(K381:O381)-J381)))</f>
        <v/>
      </c>
      <c r="Q381" s="286"/>
      <c r="R381" s="286"/>
      <c r="S381" s="286"/>
      <c r="T381" s="286"/>
      <c r="U381" s="592"/>
      <c r="V381" s="357"/>
      <c r="W381" s="358"/>
      <c r="X381" s="359"/>
      <c r="Y381" s="360"/>
      <c r="Z381" s="595"/>
      <c r="AA381" s="598"/>
      <c r="AB381" s="601"/>
      <c r="AC381" s="604"/>
    </row>
    <row r="382" spans="1:29" x14ac:dyDescent="0.25">
      <c r="A382" s="626" t="str">
        <f>IF('Names And Totals'!A80="","",'Names And Totals'!A80)</f>
        <v/>
      </c>
      <c r="B382" s="629" t="str">
        <f>IF('Names And Totals'!B80="","",'Names And Totals'!B80)</f>
        <v/>
      </c>
      <c r="C382" s="584" t="str">
        <f>IF(AB382="","",IF(AB382="DQ","DQ",RANK(AB382,$AB$7:$AB$502,0)+SUMPRODUCT(--(AB382=$AB$7:$AB$502),--(Z382&gt;$Z$7:$Z$502))))</f>
        <v/>
      </c>
      <c r="D382" s="43" t="s">
        <v>7</v>
      </c>
      <c r="E382" s="311"/>
      <c r="F382" s="301"/>
      <c r="G382" s="301"/>
      <c r="H382" s="301"/>
      <c r="I382" s="525"/>
      <c r="J382" s="518"/>
      <c r="K382" s="301"/>
      <c r="L382" s="301"/>
      <c r="M382" s="301"/>
      <c r="N382" s="301"/>
      <c r="O382" s="302"/>
      <c r="P382" s="160" t="str">
        <f>IF(B382="","",IF(SUM(E382:I382)=0,"",(SUM(E382:I382)+SUM(K382:O382)-J382)))</f>
        <v/>
      </c>
      <c r="Q382" s="522" t="str">
        <f>IF(P382="","",AVERAGE(P382:P385))</f>
        <v/>
      </c>
      <c r="R382" s="522" t="str">
        <f>IF(P382="","",ABS(P382-Q382))</f>
        <v/>
      </c>
      <c r="S382" s="522" t="str">
        <f>IF(P382="","",RANK(R382,R382:R386,0))</f>
        <v/>
      </c>
      <c r="T382" s="522" t="str">
        <f>IF(P382="","",IF(S382=1,"",P382))</f>
        <v/>
      </c>
      <c r="U382" s="605" t="str">
        <f>IF(P382="","",IF(AVERAGE(P382:P386)&lt;0,0,IF(P383="",P382,IF(P384="",AVERAGE(P382:P383),IF(P385="",AVERAGE(P382:P384),IF(P386="",AVERAGE(T382:T385),TRIMMEAN(P382:P386,0.4)))))))</f>
        <v/>
      </c>
      <c r="V382" s="311"/>
      <c r="W382" s="312"/>
      <c r="X382" s="313"/>
      <c r="Y382" s="177" t="str">
        <f>IF(V382="","",IF(V382=999,999,V382*60+W382+X382/100))</f>
        <v/>
      </c>
      <c r="Z382" s="608" t="str">
        <f>IF(B382="","",IF(Y383="",Y382,AVERAGE(Y382:Y383)))</f>
        <v/>
      </c>
      <c r="AA382" s="611" t="str">
        <f>IF(B382="","",IF(Z382="","",IF(($AC$1-Z382)&gt;75,5,IF(($AC$1-Z382)&gt;60,4,IF(($AC$1-Z382)&gt;45,3,IF(($AC$1-Z382)&gt;30,2,IF(($AC$1-Z382)&gt;15,1,IF(($AC$1-Z382)&lt;=15,0))))))))</f>
        <v/>
      </c>
      <c r="AB382" s="614" t="str">
        <f>IF(AC382="DQ","DQ",IF(U382="","",U382+AA382))</f>
        <v/>
      </c>
      <c r="AC382" s="617"/>
    </row>
    <row r="383" spans="1:29" x14ac:dyDescent="0.25">
      <c r="A383" s="627"/>
      <c r="B383" s="630"/>
      <c r="C383" s="585"/>
      <c r="D383" s="44" t="s">
        <v>4</v>
      </c>
      <c r="E383" s="514" t="str">
        <f>IF(K383&lt;&gt;"",E382,"")</f>
        <v/>
      </c>
      <c r="F383" s="14" t="str">
        <f>IF(L383&lt;&gt;"",F382,"")</f>
        <v/>
      </c>
      <c r="G383" s="14" t="str">
        <f>IF(M383&lt;&gt;"",G382,"")</f>
        <v/>
      </c>
      <c r="H383" s="14" t="str">
        <f>IF(N383&lt;&gt;"",H382,"")</f>
        <v/>
      </c>
      <c r="I383" s="516" t="str">
        <f>IF(O383&lt;&gt;"",I382,"")</f>
        <v/>
      </c>
      <c r="J383" s="520" t="str">
        <f>IF(E383&lt;&gt;"",J382,"")</f>
        <v/>
      </c>
      <c r="K383" s="303"/>
      <c r="L383" s="303"/>
      <c r="M383" s="303"/>
      <c r="N383" s="303"/>
      <c r="O383" s="304"/>
      <c r="P383" s="14" t="str">
        <f>IF(B382="","",IF(SUM(E383:I383)=0,"",(SUM(E383:I383)+SUM(K383:O383)-J383)))</f>
        <v/>
      </c>
      <c r="Q383" s="523"/>
      <c r="R383" s="523" t="str">
        <f>IF(P382="","",ABS(P383-Q382))</f>
        <v/>
      </c>
      <c r="S383" s="523" t="str">
        <f>IF(P382="","",RANK(R383,R382:R386,0))</f>
        <v/>
      </c>
      <c r="T383" s="523" t="str">
        <f>IF(P382="","",IF(S383=1,"",P383))</f>
        <v/>
      </c>
      <c r="U383" s="606"/>
      <c r="V383" s="292"/>
      <c r="W383" s="293"/>
      <c r="X383" s="314"/>
      <c r="Y383" s="178" t="str">
        <f>IF(V383="","",IF(V383=999,999,V383*60+W383+X383/100))</f>
        <v/>
      </c>
      <c r="Z383" s="609"/>
      <c r="AA383" s="612"/>
      <c r="AB383" s="615"/>
      <c r="AC383" s="618"/>
    </row>
    <row r="384" spans="1:29" x14ac:dyDescent="0.25">
      <c r="A384" s="627"/>
      <c r="B384" s="630"/>
      <c r="C384" s="585"/>
      <c r="D384" s="44" t="s">
        <v>8</v>
      </c>
      <c r="E384" s="514" t="str">
        <f>IF(K384&lt;&gt;"",E382,"")</f>
        <v/>
      </c>
      <c r="F384" s="14" t="str">
        <f>IF(L384&lt;&gt;"",F382,"")</f>
        <v/>
      </c>
      <c r="G384" s="14" t="str">
        <f>IF(M384&lt;&gt;"",G382,"")</f>
        <v/>
      </c>
      <c r="H384" s="14" t="str">
        <f>IF(N384&lt;&gt;"",H382,"")</f>
        <v/>
      </c>
      <c r="I384" s="516" t="str">
        <f>IF(O384&lt;&gt;"",I382,"")</f>
        <v/>
      </c>
      <c r="J384" s="520" t="str">
        <f>IF(E384&lt;&gt;"",J382,"")</f>
        <v/>
      </c>
      <c r="K384" s="303"/>
      <c r="L384" s="303"/>
      <c r="M384" s="303"/>
      <c r="N384" s="303"/>
      <c r="O384" s="304"/>
      <c r="P384" s="14" t="str">
        <f>IF(B382="","",IF(SUM(E384:I384)=0,"",(SUM(E384:I384)+SUM(K384:O384)-J384)))</f>
        <v/>
      </c>
      <c r="Q384" s="523"/>
      <c r="R384" s="523" t="str">
        <f>IF(P382="","",ABS(P384-Q382))</f>
        <v/>
      </c>
      <c r="S384" s="523" t="str">
        <f>IF(P382="","",RANK(R384,R382:R386,0))</f>
        <v/>
      </c>
      <c r="T384" s="523" t="str">
        <f>IF(P382="","",IF(S384=1,"",P384))</f>
        <v/>
      </c>
      <c r="U384" s="606"/>
      <c r="V384" s="179"/>
      <c r="W384" s="180"/>
      <c r="X384" s="181"/>
      <c r="Y384" s="182"/>
      <c r="Z384" s="609"/>
      <c r="AA384" s="612"/>
      <c r="AB384" s="615"/>
      <c r="AC384" s="618"/>
    </row>
    <row r="385" spans="1:29" x14ac:dyDescent="0.25">
      <c r="A385" s="627"/>
      <c r="B385" s="630"/>
      <c r="C385" s="585"/>
      <c r="D385" s="44" t="s">
        <v>5</v>
      </c>
      <c r="E385" s="514" t="str">
        <f>IF(K385&lt;&gt;"",E382,"")</f>
        <v/>
      </c>
      <c r="F385" s="14" t="str">
        <f>IF(L385&lt;&gt;"",F382,"")</f>
        <v/>
      </c>
      <c r="G385" s="14" t="str">
        <f>IF(M385&lt;&gt;"",G382,"")</f>
        <v/>
      </c>
      <c r="H385" s="14" t="str">
        <f>IF(N385&lt;&gt;"",H382,"")</f>
        <v/>
      </c>
      <c r="I385" s="516" t="str">
        <f>IF(O385&lt;&gt;"",I382,"")</f>
        <v/>
      </c>
      <c r="J385" s="520" t="str">
        <f>IF(E385&lt;&gt;"",J382,"")</f>
        <v/>
      </c>
      <c r="K385" s="303"/>
      <c r="L385" s="303"/>
      <c r="M385" s="303"/>
      <c r="N385" s="303"/>
      <c r="O385" s="304"/>
      <c r="P385" s="14" t="str">
        <f>IF(B382="","",IF(SUM(E385:I385)=0,"",(SUM(E385:I385)+SUM(K385:O385)-J385)))</f>
        <v/>
      </c>
      <c r="Q385" s="523"/>
      <c r="R385" s="523" t="str">
        <f>IF(P382="","",ABS(P385-Q382))</f>
        <v/>
      </c>
      <c r="S385" s="523" t="str">
        <f>IF(P382="","",RANK(R385,R382:R386,0))</f>
        <v/>
      </c>
      <c r="T385" s="523" t="str">
        <f>IF(P382="","",IF(S385=1,"",P385))</f>
        <v/>
      </c>
      <c r="U385" s="606"/>
      <c r="V385" s="179"/>
      <c r="W385" s="180"/>
      <c r="X385" s="181"/>
      <c r="Y385" s="182"/>
      <c r="Z385" s="609"/>
      <c r="AA385" s="612"/>
      <c r="AB385" s="615"/>
      <c r="AC385" s="618"/>
    </row>
    <row r="386" spans="1:29" ht="15.75" thickBot="1" x14ac:dyDescent="0.3">
      <c r="A386" s="628"/>
      <c r="B386" s="631"/>
      <c r="C386" s="586"/>
      <c r="D386" s="45" t="s">
        <v>6</v>
      </c>
      <c r="E386" s="515" t="str">
        <f>IF(K386&lt;&gt;"",E382,"")</f>
        <v/>
      </c>
      <c r="F386" s="162" t="str">
        <f>IF(L386&lt;&gt;"",F382,"")</f>
        <v/>
      </c>
      <c r="G386" s="162" t="str">
        <f>IF(M386&lt;&gt;"",G382,"")</f>
        <v/>
      </c>
      <c r="H386" s="162" t="str">
        <f>IF(N386&lt;&gt;"",H382,"")</f>
        <v/>
      </c>
      <c r="I386" s="517" t="str">
        <f>IF(O386&lt;&gt;"",I382,"")</f>
        <v/>
      </c>
      <c r="J386" s="521" t="str">
        <f>IF(E386&lt;&gt;"",J382,"")</f>
        <v/>
      </c>
      <c r="K386" s="305"/>
      <c r="L386" s="305"/>
      <c r="M386" s="305"/>
      <c r="N386" s="305"/>
      <c r="O386" s="306"/>
      <c r="P386" s="162" t="str">
        <f>IF(B382="","",IF(SUM(E386:I386)=0,"",(SUM(E386:I386)+SUM(K386:O386)-J386)))</f>
        <v/>
      </c>
      <c r="Q386" s="524"/>
      <c r="R386" s="524"/>
      <c r="S386" s="524"/>
      <c r="T386" s="524"/>
      <c r="U386" s="607"/>
      <c r="V386" s="183"/>
      <c r="W386" s="184"/>
      <c r="X386" s="185"/>
      <c r="Y386" s="186"/>
      <c r="Z386" s="610"/>
      <c r="AA386" s="613"/>
      <c r="AB386" s="616"/>
      <c r="AC386" s="619"/>
    </row>
    <row r="387" spans="1:29" x14ac:dyDescent="0.25">
      <c r="A387" s="620" t="str">
        <f>IF('Names And Totals'!A81="","",'Names And Totals'!A81)</f>
        <v/>
      </c>
      <c r="B387" s="623" t="str">
        <f>IF('Names And Totals'!B81="","",'Names And Totals'!B81)</f>
        <v/>
      </c>
      <c r="C387" s="587" t="str">
        <f>IF(AB387="","",IF(AB387="DQ","DQ",RANK(AB387,$AB$7:$AB$502,0)+SUMPRODUCT(--(AB387=$AB$7:$AB$502),--(Z387&gt;$Z$7:$Z$502))))</f>
        <v/>
      </c>
      <c r="D387" s="88" t="s">
        <v>7</v>
      </c>
      <c r="E387" s="318"/>
      <c r="F387" s="546"/>
      <c r="G387" s="546"/>
      <c r="H387" s="546"/>
      <c r="I387" s="326"/>
      <c r="J387" s="547"/>
      <c r="K387" s="546"/>
      <c r="L387" s="546"/>
      <c r="M387" s="546"/>
      <c r="N387" s="546"/>
      <c r="O387" s="548"/>
      <c r="P387" s="163" t="str">
        <f>IF(B387="","",IF(SUM(E387:I387)=0,"",(SUM(E387:I387)+SUM(K387:O387)-J387)))</f>
        <v/>
      </c>
      <c r="Q387" s="128" t="str">
        <f>IF(P387="","",AVERAGE(P387:P390))</f>
        <v/>
      </c>
      <c r="R387" s="128" t="str">
        <f>IF(P387="","",ABS(P387-Q387))</f>
        <v/>
      </c>
      <c r="S387" s="128" t="str">
        <f>IF(P387="","",RANK(R387,R387:R391,0))</f>
        <v/>
      </c>
      <c r="T387" s="128" t="str">
        <f>IF(P387="","",IF(S387=1,"",P387))</f>
        <v/>
      </c>
      <c r="U387" s="590" t="str">
        <f>IF(P387="","",IF(AVERAGE(P387:P391)&lt;0,0,IF(P388="",P387,IF(P389="",AVERAGE(P387:P388),IF(P390="",AVERAGE(P387:P389),IF(P391="",AVERAGE(T387:T390),TRIMMEAN(P387:P391,0.4)))))))</f>
        <v/>
      </c>
      <c r="V387" s="318"/>
      <c r="W387" s="319"/>
      <c r="X387" s="320"/>
      <c r="Y387" s="549" t="str">
        <f>IF(V387="","",IF(V387=999,999,V387*60+W387+X387/100))</f>
        <v/>
      </c>
      <c r="Z387" s="593" t="str">
        <f>IF(B387="","",IF(Y388="",Y387,AVERAGE(Y387:Y388)))</f>
        <v/>
      </c>
      <c r="AA387" s="596" t="str">
        <f>IF(B387="","",IF(Z387="","",IF(($AC$1-Z387)&gt;75,5,IF(($AC$1-Z387)&gt;60,4,IF(($AC$1-Z387)&gt;45,3,IF(($AC$1-Z387)&gt;30,2,IF(($AC$1-Z387)&gt;15,1,IF(($AC$1-Z387)&lt;=15,0))))))))</f>
        <v/>
      </c>
      <c r="AB387" s="599" t="str">
        <f>IF(AC387="DQ","DQ",IF(U387="","",U387+AA387))</f>
        <v/>
      </c>
      <c r="AC387" s="602"/>
    </row>
    <row r="388" spans="1:29" x14ac:dyDescent="0.25">
      <c r="A388" s="621"/>
      <c r="B388" s="624"/>
      <c r="C388" s="588"/>
      <c r="D388" s="47" t="s">
        <v>4</v>
      </c>
      <c r="E388" s="283" t="str">
        <f>IF(K388&lt;&gt;"",E387,"")</f>
        <v/>
      </c>
      <c r="F388" s="347" t="str">
        <f>IF(L388&lt;&gt;"",F387,"")</f>
        <v/>
      </c>
      <c r="G388" s="347" t="str">
        <f>IF(M388&lt;&gt;"",G387,"")</f>
        <v/>
      </c>
      <c r="H388" s="347" t="str">
        <f>IF(N388&lt;&gt;"",H387,"")</f>
        <v/>
      </c>
      <c r="I388" s="284" t="str">
        <f>IF(O388&lt;&gt;"",I387,"")</f>
        <v/>
      </c>
      <c r="J388" s="428" t="str">
        <f>IF(E388&lt;&gt;"",J387,"")</f>
        <v/>
      </c>
      <c r="K388" s="348"/>
      <c r="L388" s="348"/>
      <c r="M388" s="348"/>
      <c r="N388" s="348"/>
      <c r="O388" s="349"/>
      <c r="P388" s="10" t="str">
        <f>IF(B387="","",IF(SUM(E388:I388)=0,"",(SUM(E388:I388)+SUM(K388:O388)-J388)))</f>
        <v/>
      </c>
      <c r="Q388" s="285"/>
      <c r="R388" s="285" t="str">
        <f>IF(P387="","",ABS(P388-Q387))</f>
        <v/>
      </c>
      <c r="S388" s="285" t="str">
        <f>IF(P387="","",RANK(R388,R387:R391,0))</f>
        <v/>
      </c>
      <c r="T388" s="285" t="str">
        <f>IF(P387="","",IF(S388=1,"",P388))</f>
        <v/>
      </c>
      <c r="U388" s="591"/>
      <c r="V388" s="321"/>
      <c r="W388" s="322"/>
      <c r="X388" s="323"/>
      <c r="Y388" s="350" t="str">
        <f>IF(V388="","",IF(V388=999,999,V388*60+W388+X388/100))</f>
        <v/>
      </c>
      <c r="Z388" s="594"/>
      <c r="AA388" s="597"/>
      <c r="AB388" s="600"/>
      <c r="AC388" s="603"/>
    </row>
    <row r="389" spans="1:29" x14ac:dyDescent="0.25">
      <c r="A389" s="621"/>
      <c r="B389" s="624"/>
      <c r="C389" s="588"/>
      <c r="D389" s="47" t="s">
        <v>8</v>
      </c>
      <c r="E389" s="283" t="str">
        <f>IF(K389&lt;&gt;"",E387,"")</f>
        <v/>
      </c>
      <c r="F389" s="347" t="str">
        <f>IF(L389&lt;&gt;"",F387,"")</f>
        <v/>
      </c>
      <c r="G389" s="347" t="str">
        <f>IF(M389&lt;&gt;"",G387,"")</f>
        <v/>
      </c>
      <c r="H389" s="347" t="str">
        <f>IF(N389&lt;&gt;"",H387,"")</f>
        <v/>
      </c>
      <c r="I389" s="284" t="str">
        <f>IF(O389&lt;&gt;"",I387,"")</f>
        <v/>
      </c>
      <c r="J389" s="428" t="str">
        <f>IF(E389&lt;&gt;"",J387,"")</f>
        <v/>
      </c>
      <c r="K389" s="348"/>
      <c r="L389" s="348"/>
      <c r="M389" s="348"/>
      <c r="N389" s="348"/>
      <c r="O389" s="349"/>
      <c r="P389" s="10" t="str">
        <f>IF(B387="","",IF(SUM(E389:I389)=0,"",(SUM(E389:I389)+SUM(K389:O389)-J389)))</f>
        <v/>
      </c>
      <c r="Q389" s="285"/>
      <c r="R389" s="285" t="str">
        <f>IF(P387="","",ABS(P389-Q387))</f>
        <v/>
      </c>
      <c r="S389" s="285" t="str">
        <f>IF(P387="","",RANK(R389,R387:R391,0))</f>
        <v/>
      </c>
      <c r="T389" s="285" t="str">
        <f>IF(P387="","",IF(S389=1,"",P389))</f>
        <v/>
      </c>
      <c r="U389" s="591"/>
      <c r="V389" s="189"/>
      <c r="W389" s="190"/>
      <c r="X389" s="191"/>
      <c r="Y389" s="192"/>
      <c r="Z389" s="594"/>
      <c r="AA389" s="597"/>
      <c r="AB389" s="600"/>
      <c r="AC389" s="603"/>
    </row>
    <row r="390" spans="1:29" x14ac:dyDescent="0.25">
      <c r="A390" s="621"/>
      <c r="B390" s="624"/>
      <c r="C390" s="588"/>
      <c r="D390" s="47" t="s">
        <v>5</v>
      </c>
      <c r="E390" s="283" t="str">
        <f>IF(K390&lt;&gt;"",E387,"")</f>
        <v/>
      </c>
      <c r="F390" s="347" t="str">
        <f>IF(L390&lt;&gt;"",F387,"")</f>
        <v/>
      </c>
      <c r="G390" s="347" t="str">
        <f>IF(M390&lt;&gt;"",G387,"")</f>
        <v/>
      </c>
      <c r="H390" s="347" t="str">
        <f>IF(N390&lt;&gt;"",H387,"")</f>
        <v/>
      </c>
      <c r="I390" s="284" t="str">
        <f>IF(O390&lt;&gt;"",I387,"")</f>
        <v/>
      </c>
      <c r="J390" s="428" t="str">
        <f>IF(E390&lt;&gt;"",J387,"")</f>
        <v/>
      </c>
      <c r="K390" s="348"/>
      <c r="L390" s="348"/>
      <c r="M390" s="348"/>
      <c r="N390" s="348"/>
      <c r="O390" s="349"/>
      <c r="P390" s="10" t="str">
        <f>IF(B387="","",IF(SUM(E390:I390)=0,"",(SUM(E390:I390)+SUM(K390:O390)-J390)))</f>
        <v/>
      </c>
      <c r="Q390" s="285"/>
      <c r="R390" s="285" t="str">
        <f>IF(P387="","",ABS(P390-Q387))</f>
        <v/>
      </c>
      <c r="S390" s="285" t="str">
        <f>IF(P387="","",RANK(R390,R387:R391,0))</f>
        <v/>
      </c>
      <c r="T390" s="285" t="str">
        <f>IF(P387="","",IF(S390=1,"",P390))</f>
        <v/>
      </c>
      <c r="U390" s="591"/>
      <c r="V390" s="189"/>
      <c r="W390" s="190"/>
      <c r="X390" s="191"/>
      <c r="Y390" s="192"/>
      <c r="Z390" s="594"/>
      <c r="AA390" s="597"/>
      <c r="AB390" s="600"/>
      <c r="AC390" s="603"/>
    </row>
    <row r="391" spans="1:29" ht="15.75" thickBot="1" x14ac:dyDescent="0.3">
      <c r="A391" s="622"/>
      <c r="B391" s="625"/>
      <c r="C391" s="589"/>
      <c r="D391" s="351" t="s">
        <v>6</v>
      </c>
      <c r="E391" s="352" t="str">
        <f>IF(K391&lt;&gt;"",E387,"")</f>
        <v/>
      </c>
      <c r="F391" s="353" t="str">
        <f>IF(L391&lt;&gt;"",F387,"")</f>
        <v/>
      </c>
      <c r="G391" s="353" t="str">
        <f>IF(M391&lt;&gt;"",G387,"")</f>
        <v/>
      </c>
      <c r="H391" s="353" t="str">
        <f>IF(N391&lt;&gt;"",H387,"")</f>
        <v/>
      </c>
      <c r="I391" s="354" t="str">
        <f>IF(O391&lt;&gt;"",I387,"")</f>
        <v/>
      </c>
      <c r="J391" s="466" t="str">
        <f>IF(E391&lt;&gt;"",J387,"")</f>
        <v/>
      </c>
      <c r="K391" s="355"/>
      <c r="L391" s="355"/>
      <c r="M391" s="355"/>
      <c r="N391" s="355"/>
      <c r="O391" s="356"/>
      <c r="P391" s="155" t="str">
        <f>IF(B387="","",IF(SUM(E391:I391)=0,"",(SUM(E391:I391)+SUM(K391:O391)-J391)))</f>
        <v/>
      </c>
      <c r="Q391" s="286"/>
      <c r="R391" s="286"/>
      <c r="S391" s="286"/>
      <c r="T391" s="286"/>
      <c r="U391" s="592"/>
      <c r="V391" s="357"/>
      <c r="W391" s="358"/>
      <c r="X391" s="359"/>
      <c r="Y391" s="360"/>
      <c r="Z391" s="595"/>
      <c r="AA391" s="598"/>
      <c r="AB391" s="601"/>
      <c r="AC391" s="604"/>
    </row>
    <row r="392" spans="1:29" x14ac:dyDescent="0.25">
      <c r="A392" s="626" t="str">
        <f>IF('Names And Totals'!A82="","",'Names And Totals'!A82)</f>
        <v/>
      </c>
      <c r="B392" s="629" t="str">
        <f>IF('Names And Totals'!B82="","",'Names And Totals'!B82)</f>
        <v/>
      </c>
      <c r="C392" s="584" t="str">
        <f>IF(AB392="","",IF(AB392="DQ","DQ",RANK(AB392,$AB$7:$AB$502,0)+SUMPRODUCT(--(AB392=$AB$7:$AB$502),--(Z392&gt;$Z$7:$Z$502))))</f>
        <v/>
      </c>
      <c r="D392" s="43" t="s">
        <v>7</v>
      </c>
      <c r="E392" s="311"/>
      <c r="F392" s="301"/>
      <c r="G392" s="301"/>
      <c r="H392" s="301"/>
      <c r="I392" s="525"/>
      <c r="J392" s="518"/>
      <c r="K392" s="301"/>
      <c r="L392" s="301"/>
      <c r="M392" s="301"/>
      <c r="N392" s="301"/>
      <c r="O392" s="302"/>
      <c r="P392" s="160" t="str">
        <f>IF(B392="","",IF(SUM(E392:I392)=0,"",(SUM(E392:I392)+SUM(K392:O392)-J392)))</f>
        <v/>
      </c>
      <c r="Q392" s="522" t="str">
        <f>IF(P392="","",AVERAGE(P392:P395))</f>
        <v/>
      </c>
      <c r="R392" s="522" t="str">
        <f>IF(P392="","",ABS(P392-Q392))</f>
        <v/>
      </c>
      <c r="S392" s="522" t="str">
        <f>IF(P392="","",RANK(R392,R392:R396,0))</f>
        <v/>
      </c>
      <c r="T392" s="522" t="str">
        <f>IF(P392="","",IF(S392=1,"",P392))</f>
        <v/>
      </c>
      <c r="U392" s="605" t="str">
        <f>IF(P392="","",IF(AVERAGE(P392:P396)&lt;0,0,IF(P393="",P392,IF(P394="",AVERAGE(P392:P393),IF(P395="",AVERAGE(P392:P394),IF(P396="",AVERAGE(T392:T395),TRIMMEAN(P392:P396,0.4)))))))</f>
        <v/>
      </c>
      <c r="V392" s="311"/>
      <c r="W392" s="312"/>
      <c r="X392" s="313"/>
      <c r="Y392" s="177" t="str">
        <f>IF(V392="","",IF(V392=999,999,V392*60+W392+X392/100))</f>
        <v/>
      </c>
      <c r="Z392" s="608" t="str">
        <f>IF(B392="","",IF(Y393="",Y392,AVERAGE(Y392:Y393)))</f>
        <v/>
      </c>
      <c r="AA392" s="611" t="str">
        <f>IF(B392="","",IF(Z392="","",IF(($AC$1-Z392)&gt;75,5,IF(($AC$1-Z392)&gt;60,4,IF(($AC$1-Z392)&gt;45,3,IF(($AC$1-Z392)&gt;30,2,IF(($AC$1-Z392)&gt;15,1,IF(($AC$1-Z392)&lt;=15,0))))))))</f>
        <v/>
      </c>
      <c r="AB392" s="614" t="str">
        <f>IF(AC392="DQ","DQ",IF(U392="","",U392+AA392))</f>
        <v/>
      </c>
      <c r="AC392" s="617"/>
    </row>
    <row r="393" spans="1:29" x14ac:dyDescent="0.25">
      <c r="A393" s="627"/>
      <c r="B393" s="630"/>
      <c r="C393" s="585"/>
      <c r="D393" s="44" t="s">
        <v>4</v>
      </c>
      <c r="E393" s="514" t="str">
        <f>IF(K393&lt;&gt;"",E392,"")</f>
        <v/>
      </c>
      <c r="F393" s="14" t="str">
        <f>IF(L393&lt;&gt;"",F392,"")</f>
        <v/>
      </c>
      <c r="G393" s="14" t="str">
        <f>IF(M393&lt;&gt;"",G392,"")</f>
        <v/>
      </c>
      <c r="H393" s="14" t="str">
        <f>IF(N393&lt;&gt;"",H392,"")</f>
        <v/>
      </c>
      <c r="I393" s="516" t="str">
        <f>IF(O393&lt;&gt;"",I392,"")</f>
        <v/>
      </c>
      <c r="J393" s="520" t="str">
        <f>IF(E393&lt;&gt;"",J392,"")</f>
        <v/>
      </c>
      <c r="K393" s="303"/>
      <c r="L393" s="303"/>
      <c r="M393" s="303"/>
      <c r="N393" s="303"/>
      <c r="O393" s="304"/>
      <c r="P393" s="14" t="str">
        <f>IF(B392="","",IF(SUM(E393:I393)=0,"",(SUM(E393:I393)+SUM(K393:O393)-J393)))</f>
        <v/>
      </c>
      <c r="Q393" s="523"/>
      <c r="R393" s="523" t="str">
        <f>IF(P392="","",ABS(P393-Q392))</f>
        <v/>
      </c>
      <c r="S393" s="523" t="str">
        <f>IF(P392="","",RANK(R393,R392:R396,0))</f>
        <v/>
      </c>
      <c r="T393" s="523" t="str">
        <f>IF(P392="","",IF(S393=1,"",P393))</f>
        <v/>
      </c>
      <c r="U393" s="606"/>
      <c r="V393" s="292"/>
      <c r="W393" s="293"/>
      <c r="X393" s="314"/>
      <c r="Y393" s="178" t="str">
        <f>IF(V393="","",IF(V393=999,999,V393*60+W393+X393/100))</f>
        <v/>
      </c>
      <c r="Z393" s="609"/>
      <c r="AA393" s="612"/>
      <c r="AB393" s="615"/>
      <c r="AC393" s="618"/>
    </row>
    <row r="394" spans="1:29" x14ac:dyDescent="0.25">
      <c r="A394" s="627"/>
      <c r="B394" s="630"/>
      <c r="C394" s="585"/>
      <c r="D394" s="44" t="s">
        <v>8</v>
      </c>
      <c r="E394" s="514" t="str">
        <f>IF(K394&lt;&gt;"",E392,"")</f>
        <v/>
      </c>
      <c r="F394" s="14" t="str">
        <f>IF(L394&lt;&gt;"",F392,"")</f>
        <v/>
      </c>
      <c r="G394" s="14" t="str">
        <f>IF(M394&lt;&gt;"",G392,"")</f>
        <v/>
      </c>
      <c r="H394" s="14" t="str">
        <f>IF(N394&lt;&gt;"",H392,"")</f>
        <v/>
      </c>
      <c r="I394" s="516" t="str">
        <f>IF(O394&lt;&gt;"",I392,"")</f>
        <v/>
      </c>
      <c r="J394" s="520" t="str">
        <f>IF(E394&lt;&gt;"",J392,"")</f>
        <v/>
      </c>
      <c r="K394" s="303"/>
      <c r="L394" s="303"/>
      <c r="M394" s="303"/>
      <c r="N394" s="303"/>
      <c r="O394" s="304"/>
      <c r="P394" s="14" t="str">
        <f>IF(B392="","",IF(SUM(E394:I394)=0,"",(SUM(E394:I394)+SUM(K394:O394)-J394)))</f>
        <v/>
      </c>
      <c r="Q394" s="523"/>
      <c r="R394" s="523" t="str">
        <f>IF(P392="","",ABS(P394-Q392))</f>
        <v/>
      </c>
      <c r="S394" s="523" t="str">
        <f>IF(P392="","",RANK(R394,R392:R396,0))</f>
        <v/>
      </c>
      <c r="T394" s="523" t="str">
        <f>IF(P392="","",IF(S394=1,"",P394))</f>
        <v/>
      </c>
      <c r="U394" s="606"/>
      <c r="V394" s="179"/>
      <c r="W394" s="180"/>
      <c r="X394" s="181"/>
      <c r="Y394" s="182"/>
      <c r="Z394" s="609"/>
      <c r="AA394" s="612"/>
      <c r="AB394" s="615"/>
      <c r="AC394" s="618"/>
    </row>
    <row r="395" spans="1:29" x14ac:dyDescent="0.25">
      <c r="A395" s="627"/>
      <c r="B395" s="630"/>
      <c r="C395" s="585"/>
      <c r="D395" s="44" t="s">
        <v>5</v>
      </c>
      <c r="E395" s="514" t="str">
        <f>IF(K395&lt;&gt;"",E392,"")</f>
        <v/>
      </c>
      <c r="F395" s="14" t="str">
        <f>IF(L395&lt;&gt;"",F392,"")</f>
        <v/>
      </c>
      <c r="G395" s="14" t="str">
        <f>IF(M395&lt;&gt;"",G392,"")</f>
        <v/>
      </c>
      <c r="H395" s="14" t="str">
        <f>IF(N395&lt;&gt;"",H392,"")</f>
        <v/>
      </c>
      <c r="I395" s="516" t="str">
        <f>IF(O395&lt;&gt;"",I392,"")</f>
        <v/>
      </c>
      <c r="J395" s="520" t="str">
        <f>IF(E395&lt;&gt;"",J392,"")</f>
        <v/>
      </c>
      <c r="K395" s="303"/>
      <c r="L395" s="303"/>
      <c r="M395" s="303"/>
      <c r="N395" s="303"/>
      <c r="O395" s="304"/>
      <c r="P395" s="14" t="str">
        <f>IF(B392="","",IF(SUM(E395:I395)=0,"",(SUM(E395:I395)+SUM(K395:O395)-J395)))</f>
        <v/>
      </c>
      <c r="Q395" s="523"/>
      <c r="R395" s="523" t="str">
        <f>IF(P392="","",ABS(P395-Q392))</f>
        <v/>
      </c>
      <c r="S395" s="523" t="str">
        <f>IF(P392="","",RANK(R395,R392:R396,0))</f>
        <v/>
      </c>
      <c r="T395" s="523" t="str">
        <f>IF(P392="","",IF(S395=1,"",P395))</f>
        <v/>
      </c>
      <c r="U395" s="606"/>
      <c r="V395" s="179"/>
      <c r="W395" s="180"/>
      <c r="X395" s="181"/>
      <c r="Y395" s="182"/>
      <c r="Z395" s="609"/>
      <c r="AA395" s="612"/>
      <c r="AB395" s="615"/>
      <c r="AC395" s="618"/>
    </row>
    <row r="396" spans="1:29" ht="15.75" thickBot="1" x14ac:dyDescent="0.3">
      <c r="A396" s="628"/>
      <c r="B396" s="631"/>
      <c r="C396" s="586"/>
      <c r="D396" s="45" t="s">
        <v>6</v>
      </c>
      <c r="E396" s="515" t="str">
        <f>IF(K396&lt;&gt;"",E392,"")</f>
        <v/>
      </c>
      <c r="F396" s="162" t="str">
        <f>IF(L396&lt;&gt;"",F392,"")</f>
        <v/>
      </c>
      <c r="G396" s="162" t="str">
        <f>IF(M396&lt;&gt;"",G392,"")</f>
        <v/>
      </c>
      <c r="H396" s="162" t="str">
        <f>IF(N396&lt;&gt;"",H392,"")</f>
        <v/>
      </c>
      <c r="I396" s="517" t="str">
        <f>IF(O396&lt;&gt;"",I392,"")</f>
        <v/>
      </c>
      <c r="J396" s="521" t="str">
        <f>IF(E396&lt;&gt;"",J392,"")</f>
        <v/>
      </c>
      <c r="K396" s="305"/>
      <c r="L396" s="305"/>
      <c r="M396" s="305"/>
      <c r="N396" s="305"/>
      <c r="O396" s="306"/>
      <c r="P396" s="162" t="str">
        <f>IF(B392="","",IF(SUM(E396:I396)=0,"",(SUM(E396:I396)+SUM(K396:O396)-J396)))</f>
        <v/>
      </c>
      <c r="Q396" s="524"/>
      <c r="R396" s="524"/>
      <c r="S396" s="524"/>
      <c r="T396" s="524"/>
      <c r="U396" s="607"/>
      <c r="V396" s="183"/>
      <c r="W396" s="184"/>
      <c r="X396" s="185"/>
      <c r="Y396" s="186"/>
      <c r="Z396" s="610"/>
      <c r="AA396" s="613"/>
      <c r="AB396" s="616"/>
      <c r="AC396" s="619"/>
    </row>
    <row r="397" spans="1:29" x14ac:dyDescent="0.25">
      <c r="A397" s="620" t="str">
        <f>IF('Names And Totals'!A83="","",'Names And Totals'!A83)</f>
        <v/>
      </c>
      <c r="B397" s="623" t="str">
        <f>IF('Names And Totals'!B83="","",'Names And Totals'!B83)</f>
        <v/>
      </c>
      <c r="C397" s="587" t="str">
        <f>IF(AB397="","",IF(AB397="DQ","DQ",RANK(AB397,$AB$7:$AB$502,0)+SUMPRODUCT(--(AB397=$AB$7:$AB$502),--(Z397&gt;$Z$7:$Z$502))))</f>
        <v/>
      </c>
      <c r="D397" s="88" t="s">
        <v>7</v>
      </c>
      <c r="E397" s="318"/>
      <c r="F397" s="546"/>
      <c r="G397" s="546"/>
      <c r="H397" s="546"/>
      <c r="I397" s="326"/>
      <c r="J397" s="547"/>
      <c r="K397" s="546"/>
      <c r="L397" s="546"/>
      <c r="M397" s="546"/>
      <c r="N397" s="546"/>
      <c r="O397" s="548"/>
      <c r="P397" s="163" t="str">
        <f>IF(B397="","",IF(SUM(E397:I397)=0,"",(SUM(E397:I397)+SUM(K397:O397)-J397)))</f>
        <v/>
      </c>
      <c r="Q397" s="128" t="str">
        <f>IF(P397="","",AVERAGE(P397:P400))</f>
        <v/>
      </c>
      <c r="R397" s="128" t="str">
        <f>IF(P397="","",ABS(P397-Q397))</f>
        <v/>
      </c>
      <c r="S397" s="128" t="str">
        <f>IF(P397="","",RANK(R397,R397:R401,0))</f>
        <v/>
      </c>
      <c r="T397" s="128" t="str">
        <f>IF(P397="","",IF(S397=1,"",P397))</f>
        <v/>
      </c>
      <c r="U397" s="590" t="str">
        <f>IF(P397="","",IF(AVERAGE(P397:P401)&lt;0,0,IF(P398="",P397,IF(P399="",AVERAGE(P397:P398),IF(P400="",AVERAGE(P397:P399),IF(P401="",AVERAGE(T397:T400),TRIMMEAN(P397:P401,0.4)))))))</f>
        <v/>
      </c>
      <c r="V397" s="318"/>
      <c r="W397" s="319"/>
      <c r="X397" s="320"/>
      <c r="Y397" s="549" t="str">
        <f>IF(V397="","",IF(V397=999,999,V397*60+W397+X397/100))</f>
        <v/>
      </c>
      <c r="Z397" s="593" t="str">
        <f>IF(B397="","",IF(Y398="",Y397,AVERAGE(Y397:Y398)))</f>
        <v/>
      </c>
      <c r="AA397" s="596" t="str">
        <f>IF(B397="","",IF(Z397="","",IF(($AC$1-Z397)&gt;75,5,IF(($AC$1-Z397)&gt;60,4,IF(($AC$1-Z397)&gt;45,3,IF(($AC$1-Z397)&gt;30,2,IF(($AC$1-Z397)&gt;15,1,IF(($AC$1-Z397)&lt;=15,0))))))))</f>
        <v/>
      </c>
      <c r="AB397" s="599" t="str">
        <f>IF(AC397="DQ","DQ",IF(U397="","",U397+AA397))</f>
        <v/>
      </c>
      <c r="AC397" s="602"/>
    </row>
    <row r="398" spans="1:29" x14ac:dyDescent="0.25">
      <c r="A398" s="621"/>
      <c r="B398" s="624"/>
      <c r="C398" s="588"/>
      <c r="D398" s="47" t="s">
        <v>4</v>
      </c>
      <c r="E398" s="283" t="str">
        <f>IF(K398&lt;&gt;"",E397,"")</f>
        <v/>
      </c>
      <c r="F398" s="347" t="str">
        <f>IF(L398&lt;&gt;"",F397,"")</f>
        <v/>
      </c>
      <c r="G398" s="347" t="str">
        <f>IF(M398&lt;&gt;"",G397,"")</f>
        <v/>
      </c>
      <c r="H398" s="347" t="str">
        <f>IF(N398&lt;&gt;"",H397,"")</f>
        <v/>
      </c>
      <c r="I398" s="284" t="str">
        <f>IF(O398&lt;&gt;"",I397,"")</f>
        <v/>
      </c>
      <c r="J398" s="428" t="str">
        <f>IF(E398&lt;&gt;"",J397,"")</f>
        <v/>
      </c>
      <c r="K398" s="348"/>
      <c r="L398" s="348"/>
      <c r="M398" s="348"/>
      <c r="N398" s="348"/>
      <c r="O398" s="349"/>
      <c r="P398" s="10" t="str">
        <f>IF(B397="","",IF(SUM(E398:I398)=0,"",(SUM(E398:I398)+SUM(K398:O398)-J398)))</f>
        <v/>
      </c>
      <c r="Q398" s="285"/>
      <c r="R398" s="285" t="str">
        <f>IF(P397="","",ABS(P398-Q397))</f>
        <v/>
      </c>
      <c r="S398" s="285" t="str">
        <f>IF(P397="","",RANK(R398,R397:R401,0))</f>
        <v/>
      </c>
      <c r="T398" s="285" t="str">
        <f>IF(P397="","",IF(S398=1,"",P398))</f>
        <v/>
      </c>
      <c r="U398" s="591"/>
      <c r="V398" s="321"/>
      <c r="W398" s="322"/>
      <c r="X398" s="323"/>
      <c r="Y398" s="350" t="str">
        <f>IF(V398="","",IF(V398=999,999,V398*60+W398+X398/100))</f>
        <v/>
      </c>
      <c r="Z398" s="594"/>
      <c r="AA398" s="597"/>
      <c r="AB398" s="600"/>
      <c r="AC398" s="603"/>
    </row>
    <row r="399" spans="1:29" x14ac:dyDescent="0.25">
      <c r="A399" s="621"/>
      <c r="B399" s="624"/>
      <c r="C399" s="588"/>
      <c r="D399" s="47" t="s">
        <v>8</v>
      </c>
      <c r="E399" s="283" t="str">
        <f>IF(K399&lt;&gt;"",E397,"")</f>
        <v/>
      </c>
      <c r="F399" s="347" t="str">
        <f>IF(L399&lt;&gt;"",F397,"")</f>
        <v/>
      </c>
      <c r="G399" s="347" t="str">
        <f>IF(M399&lt;&gt;"",G397,"")</f>
        <v/>
      </c>
      <c r="H399" s="347" t="str">
        <f>IF(N399&lt;&gt;"",H397,"")</f>
        <v/>
      </c>
      <c r="I399" s="284" t="str">
        <f>IF(O399&lt;&gt;"",I397,"")</f>
        <v/>
      </c>
      <c r="J399" s="428" t="str">
        <f>IF(E399&lt;&gt;"",J397,"")</f>
        <v/>
      </c>
      <c r="K399" s="348"/>
      <c r="L399" s="348"/>
      <c r="M399" s="348"/>
      <c r="N399" s="348"/>
      <c r="O399" s="349"/>
      <c r="P399" s="10" t="str">
        <f>IF(B397="","",IF(SUM(E399:I399)=0,"",(SUM(E399:I399)+SUM(K399:O399)-J399)))</f>
        <v/>
      </c>
      <c r="Q399" s="285"/>
      <c r="R399" s="285" t="str">
        <f>IF(P397="","",ABS(P399-Q397))</f>
        <v/>
      </c>
      <c r="S399" s="285" t="str">
        <f>IF(P397="","",RANK(R399,R397:R401,0))</f>
        <v/>
      </c>
      <c r="T399" s="285" t="str">
        <f>IF(P397="","",IF(S399=1,"",P399))</f>
        <v/>
      </c>
      <c r="U399" s="591"/>
      <c r="V399" s="189"/>
      <c r="W399" s="190"/>
      <c r="X399" s="191"/>
      <c r="Y399" s="192"/>
      <c r="Z399" s="594"/>
      <c r="AA399" s="597"/>
      <c r="AB399" s="600"/>
      <c r="AC399" s="603"/>
    </row>
    <row r="400" spans="1:29" x14ac:dyDescent="0.25">
      <c r="A400" s="621"/>
      <c r="B400" s="624"/>
      <c r="C400" s="588"/>
      <c r="D400" s="47" t="s">
        <v>5</v>
      </c>
      <c r="E400" s="283" t="str">
        <f>IF(K400&lt;&gt;"",E397,"")</f>
        <v/>
      </c>
      <c r="F400" s="347" t="str">
        <f>IF(L400&lt;&gt;"",F397,"")</f>
        <v/>
      </c>
      <c r="G400" s="347" t="str">
        <f>IF(M400&lt;&gt;"",G397,"")</f>
        <v/>
      </c>
      <c r="H400" s="347" t="str">
        <f>IF(N400&lt;&gt;"",H397,"")</f>
        <v/>
      </c>
      <c r="I400" s="284" t="str">
        <f>IF(O400&lt;&gt;"",I397,"")</f>
        <v/>
      </c>
      <c r="J400" s="428" t="str">
        <f>IF(E400&lt;&gt;"",J397,"")</f>
        <v/>
      </c>
      <c r="K400" s="348"/>
      <c r="L400" s="348"/>
      <c r="M400" s="348"/>
      <c r="N400" s="348"/>
      <c r="O400" s="349"/>
      <c r="P400" s="10" t="str">
        <f>IF(B397="","",IF(SUM(E400:I400)=0,"",(SUM(E400:I400)+SUM(K400:O400)-J400)))</f>
        <v/>
      </c>
      <c r="Q400" s="285"/>
      <c r="R400" s="285" t="str">
        <f>IF(P397="","",ABS(P400-Q397))</f>
        <v/>
      </c>
      <c r="S400" s="285" t="str">
        <f>IF(P397="","",RANK(R400,R397:R401,0))</f>
        <v/>
      </c>
      <c r="T400" s="285" t="str">
        <f>IF(P397="","",IF(S400=1,"",P400))</f>
        <v/>
      </c>
      <c r="U400" s="591"/>
      <c r="V400" s="189"/>
      <c r="W400" s="190"/>
      <c r="X400" s="191"/>
      <c r="Y400" s="192"/>
      <c r="Z400" s="594"/>
      <c r="AA400" s="597"/>
      <c r="AB400" s="600"/>
      <c r="AC400" s="603"/>
    </row>
    <row r="401" spans="1:29" ht="15.75" thickBot="1" x14ac:dyDescent="0.3">
      <c r="A401" s="622"/>
      <c r="B401" s="625"/>
      <c r="C401" s="589"/>
      <c r="D401" s="351" t="s">
        <v>6</v>
      </c>
      <c r="E401" s="352" t="str">
        <f>IF(K401&lt;&gt;"",E397,"")</f>
        <v/>
      </c>
      <c r="F401" s="353" t="str">
        <f>IF(L401&lt;&gt;"",F397,"")</f>
        <v/>
      </c>
      <c r="G401" s="353" t="str">
        <f>IF(M401&lt;&gt;"",G397,"")</f>
        <v/>
      </c>
      <c r="H401" s="353" t="str">
        <f>IF(N401&lt;&gt;"",H397,"")</f>
        <v/>
      </c>
      <c r="I401" s="354" t="str">
        <f>IF(O401&lt;&gt;"",I397,"")</f>
        <v/>
      </c>
      <c r="J401" s="466" t="str">
        <f>IF(E401&lt;&gt;"",J397,"")</f>
        <v/>
      </c>
      <c r="K401" s="355"/>
      <c r="L401" s="355"/>
      <c r="M401" s="355"/>
      <c r="N401" s="355"/>
      <c r="O401" s="356"/>
      <c r="P401" s="155" t="str">
        <f>IF(B397="","",IF(SUM(E401:I401)=0,"",(SUM(E401:I401)+SUM(K401:O401)-J401)))</f>
        <v/>
      </c>
      <c r="Q401" s="286"/>
      <c r="R401" s="286"/>
      <c r="S401" s="286"/>
      <c r="T401" s="286"/>
      <c r="U401" s="592"/>
      <c r="V401" s="357"/>
      <c r="W401" s="358"/>
      <c r="X401" s="359"/>
      <c r="Y401" s="360"/>
      <c r="Z401" s="595"/>
      <c r="AA401" s="598"/>
      <c r="AB401" s="601"/>
      <c r="AC401" s="604"/>
    </row>
    <row r="402" spans="1:29" x14ac:dyDescent="0.25">
      <c r="A402" s="626" t="str">
        <f>IF('Names And Totals'!A84="","",'Names And Totals'!A84)</f>
        <v/>
      </c>
      <c r="B402" s="629" t="str">
        <f>IF('Names And Totals'!B84="","",'Names And Totals'!B84)</f>
        <v/>
      </c>
      <c r="C402" s="584" t="str">
        <f>IF(AB402="","",IF(AB402="DQ","DQ",RANK(AB402,$AB$7:$AB$502,0)+SUMPRODUCT(--(AB402=$AB$7:$AB$502),--(Z402&gt;$Z$7:$Z$502))))</f>
        <v/>
      </c>
      <c r="D402" s="43" t="s">
        <v>7</v>
      </c>
      <c r="E402" s="311"/>
      <c r="F402" s="301"/>
      <c r="G402" s="301"/>
      <c r="H402" s="301"/>
      <c r="I402" s="525"/>
      <c r="J402" s="518"/>
      <c r="K402" s="301"/>
      <c r="L402" s="301"/>
      <c r="M402" s="301"/>
      <c r="N402" s="301"/>
      <c r="O402" s="302"/>
      <c r="P402" s="160" t="str">
        <f>IF(B402="","",IF(SUM(E402:I402)=0,"",(SUM(E402:I402)+SUM(K402:O402)-J402)))</f>
        <v/>
      </c>
      <c r="Q402" s="522" t="str">
        <f>IF(P402="","",AVERAGE(P402:P405))</f>
        <v/>
      </c>
      <c r="R402" s="522" t="str">
        <f>IF(P402="","",ABS(P402-Q402))</f>
        <v/>
      </c>
      <c r="S402" s="522" t="str">
        <f>IF(P402="","",RANK(R402,R402:R406,0))</f>
        <v/>
      </c>
      <c r="T402" s="522" t="str">
        <f>IF(P402="","",IF(S402=1,"",P402))</f>
        <v/>
      </c>
      <c r="U402" s="605" t="str">
        <f>IF(P402="","",IF(AVERAGE(P402:P406)&lt;0,0,IF(P403="",P402,IF(P404="",AVERAGE(P402:P403),IF(P405="",AVERAGE(P402:P404),IF(P406="",AVERAGE(T402:T405),TRIMMEAN(P402:P406,0.4)))))))</f>
        <v/>
      </c>
      <c r="V402" s="311"/>
      <c r="W402" s="312"/>
      <c r="X402" s="313"/>
      <c r="Y402" s="177" t="str">
        <f>IF(V402="","",IF(V402=999,999,V402*60+W402+X402/100))</f>
        <v/>
      </c>
      <c r="Z402" s="608" t="str">
        <f>IF(B402="","",IF(Y403="",Y402,AVERAGE(Y402:Y403)))</f>
        <v/>
      </c>
      <c r="AA402" s="611" t="str">
        <f>IF(B402="","",IF(Z402="","",IF(($AC$1-Z402)&gt;75,5,IF(($AC$1-Z402)&gt;60,4,IF(($AC$1-Z402)&gt;45,3,IF(($AC$1-Z402)&gt;30,2,IF(($AC$1-Z402)&gt;15,1,IF(($AC$1-Z402)&lt;=15,0))))))))</f>
        <v/>
      </c>
      <c r="AB402" s="614" t="str">
        <f>IF(AC402="DQ","DQ",IF(U402="","",U402+AA402))</f>
        <v/>
      </c>
      <c r="AC402" s="617"/>
    </row>
    <row r="403" spans="1:29" x14ac:dyDescent="0.25">
      <c r="A403" s="627"/>
      <c r="B403" s="630"/>
      <c r="C403" s="585"/>
      <c r="D403" s="44" t="s">
        <v>4</v>
      </c>
      <c r="E403" s="514" t="str">
        <f>IF(K403&lt;&gt;"",E402,"")</f>
        <v/>
      </c>
      <c r="F403" s="14" t="str">
        <f>IF(L403&lt;&gt;"",F402,"")</f>
        <v/>
      </c>
      <c r="G403" s="14" t="str">
        <f>IF(M403&lt;&gt;"",G402,"")</f>
        <v/>
      </c>
      <c r="H403" s="14" t="str">
        <f>IF(N403&lt;&gt;"",H402,"")</f>
        <v/>
      </c>
      <c r="I403" s="516" t="str">
        <f>IF(O403&lt;&gt;"",I402,"")</f>
        <v/>
      </c>
      <c r="J403" s="520" t="str">
        <f>IF(E403&lt;&gt;"",J402,"")</f>
        <v/>
      </c>
      <c r="K403" s="303"/>
      <c r="L403" s="303"/>
      <c r="M403" s="303"/>
      <c r="N403" s="303"/>
      <c r="O403" s="304"/>
      <c r="P403" s="14" t="str">
        <f>IF(B402="","",IF(SUM(E403:I403)=0,"",(SUM(E403:I403)+SUM(K403:O403)-J403)))</f>
        <v/>
      </c>
      <c r="Q403" s="523"/>
      <c r="R403" s="523" t="str">
        <f>IF(P402="","",ABS(P403-Q402))</f>
        <v/>
      </c>
      <c r="S403" s="523" t="str">
        <f>IF(P402="","",RANK(R403,R402:R406,0))</f>
        <v/>
      </c>
      <c r="T403" s="523" t="str">
        <f>IF(P402="","",IF(S403=1,"",P403))</f>
        <v/>
      </c>
      <c r="U403" s="606"/>
      <c r="V403" s="292"/>
      <c r="W403" s="293"/>
      <c r="X403" s="314"/>
      <c r="Y403" s="178" t="str">
        <f>IF(V403="","",IF(V403=999,999,V403*60+W403+X403/100))</f>
        <v/>
      </c>
      <c r="Z403" s="609"/>
      <c r="AA403" s="612"/>
      <c r="AB403" s="615"/>
      <c r="AC403" s="618"/>
    </row>
    <row r="404" spans="1:29" x14ac:dyDescent="0.25">
      <c r="A404" s="627"/>
      <c r="B404" s="630"/>
      <c r="C404" s="585"/>
      <c r="D404" s="44" t="s">
        <v>8</v>
      </c>
      <c r="E404" s="514" t="str">
        <f>IF(K404&lt;&gt;"",E402,"")</f>
        <v/>
      </c>
      <c r="F404" s="14" t="str">
        <f>IF(L404&lt;&gt;"",F402,"")</f>
        <v/>
      </c>
      <c r="G404" s="14" t="str">
        <f>IF(M404&lt;&gt;"",G402,"")</f>
        <v/>
      </c>
      <c r="H404" s="14" t="str">
        <f>IF(N404&lt;&gt;"",H402,"")</f>
        <v/>
      </c>
      <c r="I404" s="516" t="str">
        <f>IF(O404&lt;&gt;"",I402,"")</f>
        <v/>
      </c>
      <c r="J404" s="520" t="str">
        <f>IF(E404&lt;&gt;"",J402,"")</f>
        <v/>
      </c>
      <c r="K404" s="303"/>
      <c r="L404" s="303"/>
      <c r="M404" s="303"/>
      <c r="N404" s="303"/>
      <c r="O404" s="304"/>
      <c r="P404" s="14" t="str">
        <f>IF(B402="","",IF(SUM(E404:I404)=0,"",(SUM(E404:I404)+SUM(K404:O404)-J404)))</f>
        <v/>
      </c>
      <c r="Q404" s="523"/>
      <c r="R404" s="523" t="str">
        <f>IF(P402="","",ABS(P404-Q402))</f>
        <v/>
      </c>
      <c r="S404" s="523" t="str">
        <f>IF(P402="","",RANK(R404,R402:R406,0))</f>
        <v/>
      </c>
      <c r="T404" s="523" t="str">
        <f>IF(P402="","",IF(S404=1,"",P404))</f>
        <v/>
      </c>
      <c r="U404" s="606"/>
      <c r="V404" s="179"/>
      <c r="W404" s="180"/>
      <c r="X404" s="181"/>
      <c r="Y404" s="182"/>
      <c r="Z404" s="609"/>
      <c r="AA404" s="612"/>
      <c r="AB404" s="615"/>
      <c r="AC404" s="618"/>
    </row>
    <row r="405" spans="1:29" x14ac:dyDescent="0.25">
      <c r="A405" s="627"/>
      <c r="B405" s="630"/>
      <c r="C405" s="585"/>
      <c r="D405" s="44" t="s">
        <v>5</v>
      </c>
      <c r="E405" s="514" t="str">
        <f>IF(K405&lt;&gt;"",E402,"")</f>
        <v/>
      </c>
      <c r="F405" s="14" t="str">
        <f>IF(L405&lt;&gt;"",F402,"")</f>
        <v/>
      </c>
      <c r="G405" s="14" t="str">
        <f>IF(M405&lt;&gt;"",G402,"")</f>
        <v/>
      </c>
      <c r="H405" s="14" t="str">
        <f>IF(N405&lt;&gt;"",H402,"")</f>
        <v/>
      </c>
      <c r="I405" s="516" t="str">
        <f>IF(O405&lt;&gt;"",I402,"")</f>
        <v/>
      </c>
      <c r="J405" s="520" t="str">
        <f>IF(E405&lt;&gt;"",J402,"")</f>
        <v/>
      </c>
      <c r="K405" s="303"/>
      <c r="L405" s="303"/>
      <c r="M405" s="303"/>
      <c r="N405" s="303"/>
      <c r="O405" s="304"/>
      <c r="P405" s="14" t="str">
        <f>IF(B402="","",IF(SUM(E405:I405)=0,"",(SUM(E405:I405)+SUM(K405:O405)-J405)))</f>
        <v/>
      </c>
      <c r="Q405" s="523"/>
      <c r="R405" s="523" t="str">
        <f>IF(P402="","",ABS(P405-Q402))</f>
        <v/>
      </c>
      <c r="S405" s="523" t="str">
        <f>IF(P402="","",RANK(R405,R402:R406,0))</f>
        <v/>
      </c>
      <c r="T405" s="523" t="str">
        <f>IF(P402="","",IF(S405=1,"",P405))</f>
        <v/>
      </c>
      <c r="U405" s="606"/>
      <c r="V405" s="179"/>
      <c r="W405" s="180"/>
      <c r="X405" s="181"/>
      <c r="Y405" s="182"/>
      <c r="Z405" s="609"/>
      <c r="AA405" s="612"/>
      <c r="AB405" s="615"/>
      <c r="AC405" s="618"/>
    </row>
    <row r="406" spans="1:29" ht="15.75" thickBot="1" x14ac:dyDescent="0.3">
      <c r="A406" s="628"/>
      <c r="B406" s="631"/>
      <c r="C406" s="586"/>
      <c r="D406" s="45" t="s">
        <v>6</v>
      </c>
      <c r="E406" s="515" t="str">
        <f>IF(K406&lt;&gt;"",E402,"")</f>
        <v/>
      </c>
      <c r="F406" s="162" t="str">
        <f>IF(L406&lt;&gt;"",F402,"")</f>
        <v/>
      </c>
      <c r="G406" s="162" t="str">
        <f>IF(M406&lt;&gt;"",G402,"")</f>
        <v/>
      </c>
      <c r="H406" s="162" t="str">
        <f>IF(N406&lt;&gt;"",H402,"")</f>
        <v/>
      </c>
      <c r="I406" s="517" t="str">
        <f>IF(O406&lt;&gt;"",I402,"")</f>
        <v/>
      </c>
      <c r="J406" s="521" t="str">
        <f>IF(E406&lt;&gt;"",J402,"")</f>
        <v/>
      </c>
      <c r="K406" s="305"/>
      <c r="L406" s="305"/>
      <c r="M406" s="305"/>
      <c r="N406" s="305"/>
      <c r="O406" s="306"/>
      <c r="P406" s="162" t="str">
        <f>IF(B402="","",IF(SUM(E406:I406)=0,"",(SUM(E406:I406)+SUM(K406:O406)-J406)))</f>
        <v/>
      </c>
      <c r="Q406" s="524"/>
      <c r="R406" s="524"/>
      <c r="S406" s="524"/>
      <c r="T406" s="524"/>
      <c r="U406" s="607"/>
      <c r="V406" s="183"/>
      <c r="W406" s="184"/>
      <c r="X406" s="185"/>
      <c r="Y406" s="186"/>
      <c r="Z406" s="610"/>
      <c r="AA406" s="613"/>
      <c r="AB406" s="616"/>
      <c r="AC406" s="619"/>
    </row>
    <row r="407" spans="1:29" x14ac:dyDescent="0.25">
      <c r="A407" s="620" t="str">
        <f>IF('Names And Totals'!A85="","",'Names And Totals'!A85)</f>
        <v/>
      </c>
      <c r="B407" s="623" t="str">
        <f>IF('Names And Totals'!B85="","",'Names And Totals'!B85)</f>
        <v/>
      </c>
      <c r="C407" s="587" t="str">
        <f>IF(AB407="","",IF(AB407="DQ","DQ",RANK(AB407,$AB$7:$AB$502,0)+SUMPRODUCT(--(AB407=$AB$7:$AB$502),--(Z407&gt;$Z$7:$Z$502))))</f>
        <v/>
      </c>
      <c r="D407" s="88" t="s">
        <v>7</v>
      </c>
      <c r="E407" s="318"/>
      <c r="F407" s="546"/>
      <c r="G407" s="546"/>
      <c r="H407" s="546"/>
      <c r="I407" s="326"/>
      <c r="J407" s="547"/>
      <c r="K407" s="546"/>
      <c r="L407" s="546"/>
      <c r="M407" s="546"/>
      <c r="N407" s="546"/>
      <c r="O407" s="548"/>
      <c r="P407" s="163" t="str">
        <f>IF(B407="","",IF(SUM(E407:I407)=0,"",(SUM(E407:I407)+SUM(K407:O407)-J407)))</f>
        <v/>
      </c>
      <c r="Q407" s="128" t="str">
        <f>IF(P407="","",AVERAGE(P407:P410))</f>
        <v/>
      </c>
      <c r="R407" s="128" t="str">
        <f>IF(P407="","",ABS(P407-Q407))</f>
        <v/>
      </c>
      <c r="S407" s="128" t="str">
        <f>IF(P407="","",RANK(R407,R407:R411,0))</f>
        <v/>
      </c>
      <c r="T407" s="128" t="str">
        <f>IF(P407="","",IF(S407=1,"",P407))</f>
        <v/>
      </c>
      <c r="U407" s="590" t="str">
        <f>IF(P407="","",IF(AVERAGE(P407:P411)&lt;0,0,IF(P408="",P407,IF(P409="",AVERAGE(P407:P408),IF(P410="",AVERAGE(P407:P409),IF(P411="",AVERAGE(T407:T410),TRIMMEAN(P407:P411,0.4)))))))</f>
        <v/>
      </c>
      <c r="V407" s="318"/>
      <c r="W407" s="319"/>
      <c r="X407" s="320"/>
      <c r="Y407" s="549" t="str">
        <f>IF(V407="","",IF(V407=999,999,V407*60+W407+X407/100))</f>
        <v/>
      </c>
      <c r="Z407" s="593" t="str">
        <f>IF(B407="","",IF(Y408="",Y407,AVERAGE(Y407:Y408)))</f>
        <v/>
      </c>
      <c r="AA407" s="596" t="str">
        <f>IF(B407="","",IF(Z407="","",IF(($AC$1-Z407)&gt;75,5,IF(($AC$1-Z407)&gt;60,4,IF(($AC$1-Z407)&gt;45,3,IF(($AC$1-Z407)&gt;30,2,IF(($AC$1-Z407)&gt;15,1,IF(($AC$1-Z407)&lt;=15,0))))))))</f>
        <v/>
      </c>
      <c r="AB407" s="599" t="str">
        <f>IF(AC407="DQ","DQ",IF(U407="","",U407+AA407))</f>
        <v/>
      </c>
      <c r="AC407" s="602"/>
    </row>
    <row r="408" spans="1:29" x14ac:dyDescent="0.25">
      <c r="A408" s="621"/>
      <c r="B408" s="624"/>
      <c r="C408" s="588"/>
      <c r="D408" s="47" t="s">
        <v>4</v>
      </c>
      <c r="E408" s="283" t="str">
        <f>IF(K408&lt;&gt;"",E407,"")</f>
        <v/>
      </c>
      <c r="F408" s="347" t="str">
        <f>IF(L408&lt;&gt;"",F407,"")</f>
        <v/>
      </c>
      <c r="G408" s="347" t="str">
        <f>IF(M408&lt;&gt;"",G407,"")</f>
        <v/>
      </c>
      <c r="H408" s="347" t="str">
        <f>IF(N408&lt;&gt;"",H407,"")</f>
        <v/>
      </c>
      <c r="I408" s="284" t="str">
        <f>IF(O408&lt;&gt;"",I407,"")</f>
        <v/>
      </c>
      <c r="J408" s="428" t="str">
        <f>IF(E408&lt;&gt;"",J407,"")</f>
        <v/>
      </c>
      <c r="K408" s="348"/>
      <c r="L408" s="348"/>
      <c r="M408" s="348"/>
      <c r="N408" s="348"/>
      <c r="O408" s="349"/>
      <c r="P408" s="10" t="str">
        <f>IF(B407="","",IF(SUM(E408:I408)=0,"",(SUM(E408:I408)+SUM(K408:O408)-J408)))</f>
        <v/>
      </c>
      <c r="Q408" s="285"/>
      <c r="R408" s="285" t="str">
        <f>IF(P407="","",ABS(P408-Q407))</f>
        <v/>
      </c>
      <c r="S408" s="285" t="str">
        <f>IF(P407="","",RANK(R408,R407:R411,0))</f>
        <v/>
      </c>
      <c r="T408" s="285" t="str">
        <f>IF(P407="","",IF(S408=1,"",P408))</f>
        <v/>
      </c>
      <c r="U408" s="591"/>
      <c r="V408" s="321"/>
      <c r="W408" s="322"/>
      <c r="X408" s="323"/>
      <c r="Y408" s="350" t="str">
        <f>IF(V408="","",IF(V408=999,999,V408*60+W408+X408/100))</f>
        <v/>
      </c>
      <c r="Z408" s="594"/>
      <c r="AA408" s="597"/>
      <c r="AB408" s="600"/>
      <c r="AC408" s="603"/>
    </row>
    <row r="409" spans="1:29" x14ac:dyDescent="0.25">
      <c r="A409" s="621"/>
      <c r="B409" s="624"/>
      <c r="C409" s="588"/>
      <c r="D409" s="47" t="s">
        <v>8</v>
      </c>
      <c r="E409" s="283" t="str">
        <f>IF(K409&lt;&gt;"",E407,"")</f>
        <v/>
      </c>
      <c r="F409" s="347" t="str">
        <f>IF(L409&lt;&gt;"",F407,"")</f>
        <v/>
      </c>
      <c r="G409" s="347" t="str">
        <f>IF(M409&lt;&gt;"",G407,"")</f>
        <v/>
      </c>
      <c r="H409" s="347" t="str">
        <f>IF(N409&lt;&gt;"",H407,"")</f>
        <v/>
      </c>
      <c r="I409" s="284" t="str">
        <f>IF(O409&lt;&gt;"",I407,"")</f>
        <v/>
      </c>
      <c r="J409" s="428" t="str">
        <f>IF(E409&lt;&gt;"",J407,"")</f>
        <v/>
      </c>
      <c r="K409" s="348"/>
      <c r="L409" s="348"/>
      <c r="M409" s="348"/>
      <c r="N409" s="348"/>
      <c r="O409" s="349"/>
      <c r="P409" s="10" t="str">
        <f>IF(B407="","",IF(SUM(E409:I409)=0,"",(SUM(E409:I409)+SUM(K409:O409)-J409)))</f>
        <v/>
      </c>
      <c r="Q409" s="285"/>
      <c r="R409" s="285" t="str">
        <f>IF(P407="","",ABS(P409-Q407))</f>
        <v/>
      </c>
      <c r="S409" s="285" t="str">
        <f>IF(P407="","",RANK(R409,R407:R411,0))</f>
        <v/>
      </c>
      <c r="T409" s="285" t="str">
        <f>IF(P407="","",IF(S409=1,"",P409))</f>
        <v/>
      </c>
      <c r="U409" s="591"/>
      <c r="V409" s="189"/>
      <c r="W409" s="190"/>
      <c r="X409" s="191"/>
      <c r="Y409" s="192"/>
      <c r="Z409" s="594"/>
      <c r="AA409" s="597"/>
      <c r="AB409" s="600"/>
      <c r="AC409" s="603"/>
    </row>
    <row r="410" spans="1:29" x14ac:dyDescent="0.25">
      <c r="A410" s="621"/>
      <c r="B410" s="624"/>
      <c r="C410" s="588"/>
      <c r="D410" s="47" t="s">
        <v>5</v>
      </c>
      <c r="E410" s="283" t="str">
        <f>IF(K410&lt;&gt;"",E407,"")</f>
        <v/>
      </c>
      <c r="F410" s="347" t="str">
        <f>IF(L410&lt;&gt;"",F407,"")</f>
        <v/>
      </c>
      <c r="G410" s="347" t="str">
        <f>IF(M410&lt;&gt;"",G407,"")</f>
        <v/>
      </c>
      <c r="H410" s="347" t="str">
        <f>IF(N410&lt;&gt;"",H407,"")</f>
        <v/>
      </c>
      <c r="I410" s="284" t="str">
        <f>IF(O410&lt;&gt;"",I407,"")</f>
        <v/>
      </c>
      <c r="J410" s="428" t="str">
        <f>IF(E410&lt;&gt;"",J407,"")</f>
        <v/>
      </c>
      <c r="K410" s="348"/>
      <c r="L410" s="348"/>
      <c r="M410" s="348"/>
      <c r="N410" s="348"/>
      <c r="O410" s="349"/>
      <c r="P410" s="10" t="str">
        <f>IF(B407="","",IF(SUM(E410:I410)=0,"",(SUM(E410:I410)+SUM(K410:O410)-J410)))</f>
        <v/>
      </c>
      <c r="Q410" s="285"/>
      <c r="R410" s="285" t="str">
        <f>IF(P407="","",ABS(P410-Q407))</f>
        <v/>
      </c>
      <c r="S410" s="285" t="str">
        <f>IF(P407="","",RANK(R410,R407:R411,0))</f>
        <v/>
      </c>
      <c r="T410" s="285" t="str">
        <f>IF(P407="","",IF(S410=1,"",P410))</f>
        <v/>
      </c>
      <c r="U410" s="591"/>
      <c r="V410" s="189"/>
      <c r="W410" s="190"/>
      <c r="X410" s="191"/>
      <c r="Y410" s="192"/>
      <c r="Z410" s="594"/>
      <c r="AA410" s="597"/>
      <c r="AB410" s="600"/>
      <c r="AC410" s="603"/>
    </row>
    <row r="411" spans="1:29" ht="15.75" thickBot="1" x14ac:dyDescent="0.3">
      <c r="A411" s="622"/>
      <c r="B411" s="625"/>
      <c r="C411" s="589"/>
      <c r="D411" s="351" t="s">
        <v>6</v>
      </c>
      <c r="E411" s="352" t="str">
        <f>IF(K411&lt;&gt;"",E407,"")</f>
        <v/>
      </c>
      <c r="F411" s="353" t="str">
        <f>IF(L411&lt;&gt;"",F407,"")</f>
        <v/>
      </c>
      <c r="G411" s="353" t="str">
        <f>IF(M411&lt;&gt;"",G407,"")</f>
        <v/>
      </c>
      <c r="H411" s="353" t="str">
        <f>IF(N411&lt;&gt;"",H407,"")</f>
        <v/>
      </c>
      <c r="I411" s="354" t="str">
        <f>IF(O411&lt;&gt;"",I407,"")</f>
        <v/>
      </c>
      <c r="J411" s="466" t="str">
        <f>IF(E411&lt;&gt;"",J407,"")</f>
        <v/>
      </c>
      <c r="K411" s="355"/>
      <c r="L411" s="355"/>
      <c r="M411" s="355"/>
      <c r="N411" s="355"/>
      <c r="O411" s="356"/>
      <c r="P411" s="155" t="str">
        <f>IF(B407="","",IF(SUM(E411:I411)=0,"",(SUM(E411:I411)+SUM(K411:O411)-J411)))</f>
        <v/>
      </c>
      <c r="Q411" s="286"/>
      <c r="R411" s="286"/>
      <c r="S411" s="286"/>
      <c r="T411" s="286"/>
      <c r="U411" s="592"/>
      <c r="V411" s="357"/>
      <c r="W411" s="358"/>
      <c r="X411" s="359"/>
      <c r="Y411" s="360"/>
      <c r="Z411" s="595"/>
      <c r="AA411" s="598"/>
      <c r="AB411" s="601"/>
      <c r="AC411" s="604"/>
    </row>
    <row r="412" spans="1:29" x14ac:dyDescent="0.25">
      <c r="A412" s="626" t="str">
        <f>IF('Names And Totals'!A86="","",'Names And Totals'!A86)</f>
        <v/>
      </c>
      <c r="B412" s="629" t="str">
        <f>IF('Names And Totals'!B86="","",'Names And Totals'!B86)</f>
        <v/>
      </c>
      <c r="C412" s="584" t="str">
        <f>IF(AB412="","",IF(AB412="DQ","DQ",RANK(AB412,$AB$7:$AB$502,0)+SUMPRODUCT(--(AB412=$AB$7:$AB$502),--(Z412&gt;$Z$7:$Z$502))))</f>
        <v/>
      </c>
      <c r="D412" s="43" t="s">
        <v>7</v>
      </c>
      <c r="E412" s="311"/>
      <c r="F412" s="301"/>
      <c r="G412" s="301"/>
      <c r="H412" s="301"/>
      <c r="I412" s="525"/>
      <c r="J412" s="518"/>
      <c r="K412" s="301"/>
      <c r="L412" s="301"/>
      <c r="M412" s="301"/>
      <c r="N412" s="301"/>
      <c r="O412" s="302"/>
      <c r="P412" s="160" t="str">
        <f>IF(B412="","",IF(SUM(E412:I412)=0,"",(SUM(E412:I412)+SUM(K412:O412)-J412)))</f>
        <v/>
      </c>
      <c r="Q412" s="522" t="str">
        <f>IF(P412="","",AVERAGE(P412:P415))</f>
        <v/>
      </c>
      <c r="R412" s="522" t="str">
        <f>IF(P412="","",ABS(P412-Q412))</f>
        <v/>
      </c>
      <c r="S412" s="522" t="str">
        <f>IF(P412="","",RANK(R412,R412:R416,0))</f>
        <v/>
      </c>
      <c r="T412" s="522" t="str">
        <f>IF(P412="","",IF(S412=1,"",P412))</f>
        <v/>
      </c>
      <c r="U412" s="605" t="str">
        <f>IF(P412="","",IF(AVERAGE(P412:P416)&lt;0,0,IF(P413="",P412,IF(P414="",AVERAGE(P412:P413),IF(P415="",AVERAGE(P412:P414),IF(P416="",AVERAGE(T412:T415),TRIMMEAN(P412:P416,0.4)))))))</f>
        <v/>
      </c>
      <c r="V412" s="311"/>
      <c r="W412" s="312"/>
      <c r="X412" s="313"/>
      <c r="Y412" s="177" t="str">
        <f>IF(V412="","",IF(V412=999,999,V412*60+W412+X412/100))</f>
        <v/>
      </c>
      <c r="Z412" s="608" t="str">
        <f>IF(B412="","",IF(Y413="",Y412,AVERAGE(Y412:Y413)))</f>
        <v/>
      </c>
      <c r="AA412" s="611" t="str">
        <f>IF(B412="","",IF(Z412="","",IF(($AC$1-Z412)&gt;75,5,IF(($AC$1-Z412)&gt;60,4,IF(($AC$1-Z412)&gt;45,3,IF(($AC$1-Z412)&gt;30,2,IF(($AC$1-Z412)&gt;15,1,IF(($AC$1-Z412)&lt;=15,0))))))))</f>
        <v/>
      </c>
      <c r="AB412" s="614" t="str">
        <f>IF(AC412="DQ","DQ",IF(U412="","",U412+AA412))</f>
        <v/>
      </c>
      <c r="AC412" s="617"/>
    </row>
    <row r="413" spans="1:29" x14ac:dyDescent="0.25">
      <c r="A413" s="627"/>
      <c r="B413" s="630"/>
      <c r="C413" s="585"/>
      <c r="D413" s="44" t="s">
        <v>4</v>
      </c>
      <c r="E413" s="514" t="str">
        <f>IF(K413&lt;&gt;"",E412,"")</f>
        <v/>
      </c>
      <c r="F413" s="14" t="str">
        <f>IF(L413&lt;&gt;"",F412,"")</f>
        <v/>
      </c>
      <c r="G413" s="14" t="str">
        <f>IF(M413&lt;&gt;"",G412,"")</f>
        <v/>
      </c>
      <c r="H413" s="14" t="str">
        <f>IF(N413&lt;&gt;"",H412,"")</f>
        <v/>
      </c>
      <c r="I413" s="516" t="str">
        <f>IF(O413&lt;&gt;"",I412,"")</f>
        <v/>
      </c>
      <c r="J413" s="520" t="str">
        <f>IF(E413&lt;&gt;"",J412,"")</f>
        <v/>
      </c>
      <c r="K413" s="303"/>
      <c r="L413" s="303"/>
      <c r="M413" s="303"/>
      <c r="N413" s="303"/>
      <c r="O413" s="304"/>
      <c r="P413" s="14" t="str">
        <f>IF(B412="","",IF(SUM(E413:I413)=0,"",(SUM(E413:I413)+SUM(K413:O413)-J413)))</f>
        <v/>
      </c>
      <c r="Q413" s="523"/>
      <c r="R413" s="523" t="str">
        <f>IF(P412="","",ABS(P413-Q412))</f>
        <v/>
      </c>
      <c r="S413" s="523" t="str">
        <f>IF(P412="","",RANK(R413,R412:R416,0))</f>
        <v/>
      </c>
      <c r="T413" s="523" t="str">
        <f>IF(P412="","",IF(S413=1,"",P413))</f>
        <v/>
      </c>
      <c r="U413" s="606"/>
      <c r="V413" s="292"/>
      <c r="W413" s="293"/>
      <c r="X413" s="314"/>
      <c r="Y413" s="178" t="str">
        <f>IF(V413="","",IF(V413=999,999,V413*60+W413+X413/100))</f>
        <v/>
      </c>
      <c r="Z413" s="609"/>
      <c r="AA413" s="612"/>
      <c r="AB413" s="615"/>
      <c r="AC413" s="618"/>
    </row>
    <row r="414" spans="1:29" x14ac:dyDescent="0.25">
      <c r="A414" s="627"/>
      <c r="B414" s="630"/>
      <c r="C414" s="585"/>
      <c r="D414" s="44" t="s">
        <v>8</v>
      </c>
      <c r="E414" s="514" t="str">
        <f>IF(K414&lt;&gt;"",E412,"")</f>
        <v/>
      </c>
      <c r="F414" s="14" t="str">
        <f>IF(L414&lt;&gt;"",F412,"")</f>
        <v/>
      </c>
      <c r="G414" s="14" t="str">
        <f>IF(M414&lt;&gt;"",G412,"")</f>
        <v/>
      </c>
      <c r="H414" s="14" t="str">
        <f>IF(N414&lt;&gt;"",H412,"")</f>
        <v/>
      </c>
      <c r="I414" s="516" t="str">
        <f>IF(O414&lt;&gt;"",I412,"")</f>
        <v/>
      </c>
      <c r="J414" s="520" t="str">
        <f>IF(E414&lt;&gt;"",J412,"")</f>
        <v/>
      </c>
      <c r="K414" s="303"/>
      <c r="L414" s="303"/>
      <c r="M414" s="303"/>
      <c r="N414" s="303"/>
      <c r="O414" s="304"/>
      <c r="P414" s="14" t="str">
        <f>IF(B412="","",IF(SUM(E414:I414)=0,"",(SUM(E414:I414)+SUM(K414:O414)-J414)))</f>
        <v/>
      </c>
      <c r="Q414" s="523"/>
      <c r="R414" s="523" t="str">
        <f>IF(P412="","",ABS(P414-Q412))</f>
        <v/>
      </c>
      <c r="S414" s="523" t="str">
        <f>IF(P412="","",RANK(R414,R412:R416,0))</f>
        <v/>
      </c>
      <c r="T414" s="523" t="str">
        <f>IF(P412="","",IF(S414=1,"",P414))</f>
        <v/>
      </c>
      <c r="U414" s="606"/>
      <c r="V414" s="179"/>
      <c r="W414" s="180"/>
      <c r="X414" s="181"/>
      <c r="Y414" s="182"/>
      <c r="Z414" s="609"/>
      <c r="AA414" s="612"/>
      <c r="AB414" s="615"/>
      <c r="AC414" s="618"/>
    </row>
    <row r="415" spans="1:29" x14ac:dyDescent="0.25">
      <c r="A415" s="627"/>
      <c r="B415" s="630"/>
      <c r="C415" s="585"/>
      <c r="D415" s="44" t="s">
        <v>5</v>
      </c>
      <c r="E415" s="514" t="str">
        <f>IF(K415&lt;&gt;"",E412,"")</f>
        <v/>
      </c>
      <c r="F415" s="14" t="str">
        <f>IF(L415&lt;&gt;"",F412,"")</f>
        <v/>
      </c>
      <c r="G415" s="14" t="str">
        <f>IF(M415&lt;&gt;"",G412,"")</f>
        <v/>
      </c>
      <c r="H415" s="14" t="str">
        <f>IF(N415&lt;&gt;"",H412,"")</f>
        <v/>
      </c>
      <c r="I415" s="516" t="str">
        <f>IF(O415&lt;&gt;"",I412,"")</f>
        <v/>
      </c>
      <c r="J415" s="520" t="str">
        <f>IF(E415&lt;&gt;"",J412,"")</f>
        <v/>
      </c>
      <c r="K415" s="303"/>
      <c r="L415" s="303"/>
      <c r="M415" s="303"/>
      <c r="N415" s="303"/>
      <c r="O415" s="304"/>
      <c r="P415" s="14" t="str">
        <f>IF(B412="","",IF(SUM(E415:I415)=0,"",(SUM(E415:I415)+SUM(K415:O415)-J415)))</f>
        <v/>
      </c>
      <c r="Q415" s="523"/>
      <c r="R415" s="523" t="str">
        <f>IF(P412="","",ABS(P415-Q412))</f>
        <v/>
      </c>
      <c r="S415" s="523" t="str">
        <f>IF(P412="","",RANK(R415,R412:R416,0))</f>
        <v/>
      </c>
      <c r="T415" s="523" t="str">
        <f>IF(P412="","",IF(S415=1,"",P415))</f>
        <v/>
      </c>
      <c r="U415" s="606"/>
      <c r="V415" s="179"/>
      <c r="W415" s="180"/>
      <c r="X415" s="181"/>
      <c r="Y415" s="182"/>
      <c r="Z415" s="609"/>
      <c r="AA415" s="612"/>
      <c r="AB415" s="615"/>
      <c r="AC415" s="618"/>
    </row>
    <row r="416" spans="1:29" ht="15.75" thickBot="1" x14ac:dyDescent="0.3">
      <c r="A416" s="628"/>
      <c r="B416" s="631"/>
      <c r="C416" s="586"/>
      <c r="D416" s="45" t="s">
        <v>6</v>
      </c>
      <c r="E416" s="515" t="str">
        <f>IF(K416&lt;&gt;"",E412,"")</f>
        <v/>
      </c>
      <c r="F416" s="162" t="str">
        <f>IF(L416&lt;&gt;"",F412,"")</f>
        <v/>
      </c>
      <c r="G416" s="162" t="str">
        <f>IF(M416&lt;&gt;"",G412,"")</f>
        <v/>
      </c>
      <c r="H416" s="162" t="str">
        <f>IF(N416&lt;&gt;"",H412,"")</f>
        <v/>
      </c>
      <c r="I416" s="517" t="str">
        <f>IF(O416&lt;&gt;"",I412,"")</f>
        <v/>
      </c>
      <c r="J416" s="521" t="str">
        <f>IF(E416&lt;&gt;"",J412,"")</f>
        <v/>
      </c>
      <c r="K416" s="305"/>
      <c r="L416" s="305"/>
      <c r="M416" s="305"/>
      <c r="N416" s="305"/>
      <c r="O416" s="306"/>
      <c r="P416" s="162" t="str">
        <f>IF(B412="","",IF(SUM(E416:I416)=0,"",(SUM(E416:I416)+SUM(K416:O416)-J416)))</f>
        <v/>
      </c>
      <c r="Q416" s="524"/>
      <c r="R416" s="524"/>
      <c r="S416" s="524"/>
      <c r="T416" s="524"/>
      <c r="U416" s="607"/>
      <c r="V416" s="183"/>
      <c r="W416" s="184"/>
      <c r="X416" s="185"/>
      <c r="Y416" s="186"/>
      <c r="Z416" s="610"/>
      <c r="AA416" s="613"/>
      <c r="AB416" s="616"/>
      <c r="AC416" s="619"/>
    </row>
    <row r="417" spans="1:29" x14ac:dyDescent="0.25">
      <c r="A417" s="620" t="str">
        <f>IF('Names And Totals'!A87="","",'Names And Totals'!A87)</f>
        <v/>
      </c>
      <c r="B417" s="623" t="str">
        <f>IF('Names And Totals'!B87="","",'Names And Totals'!B87)</f>
        <v/>
      </c>
      <c r="C417" s="587" t="str">
        <f>IF(AB417="","",IF(AB417="DQ","DQ",RANK(AB417,$AB$7:$AB$502,0)+SUMPRODUCT(--(AB417=$AB$7:$AB$502),--(Z417&gt;$Z$7:$Z$502))))</f>
        <v/>
      </c>
      <c r="D417" s="88" t="s">
        <v>7</v>
      </c>
      <c r="E417" s="318"/>
      <c r="F417" s="546"/>
      <c r="G417" s="546"/>
      <c r="H417" s="546"/>
      <c r="I417" s="326"/>
      <c r="J417" s="547"/>
      <c r="K417" s="546"/>
      <c r="L417" s="546"/>
      <c r="M417" s="546"/>
      <c r="N417" s="546"/>
      <c r="O417" s="548"/>
      <c r="P417" s="163" t="str">
        <f>IF(B417="","",IF(SUM(E417:I417)=0,"",(SUM(E417:I417)+SUM(K417:O417)-J417)))</f>
        <v/>
      </c>
      <c r="Q417" s="128" t="str">
        <f>IF(P417="","",AVERAGE(P417:P420))</f>
        <v/>
      </c>
      <c r="R417" s="128" t="str">
        <f>IF(P417="","",ABS(P417-Q417))</f>
        <v/>
      </c>
      <c r="S417" s="128" t="str">
        <f>IF(P417="","",RANK(R417,R417:R421,0))</f>
        <v/>
      </c>
      <c r="T417" s="128" t="str">
        <f>IF(P417="","",IF(S417=1,"",P417))</f>
        <v/>
      </c>
      <c r="U417" s="590" t="str">
        <f>IF(P417="","",IF(AVERAGE(P417:P421)&lt;0,0,IF(P418="",P417,IF(P419="",AVERAGE(P417:P418),IF(P420="",AVERAGE(P417:P419),IF(P421="",AVERAGE(T417:T420),TRIMMEAN(P417:P421,0.4)))))))</f>
        <v/>
      </c>
      <c r="V417" s="318"/>
      <c r="W417" s="319"/>
      <c r="X417" s="320"/>
      <c r="Y417" s="549" t="str">
        <f>IF(V417="","",IF(V417=999,999,V417*60+W417+X417/100))</f>
        <v/>
      </c>
      <c r="Z417" s="593" t="str">
        <f>IF(B417="","",IF(Y418="",Y417,AVERAGE(Y417:Y418)))</f>
        <v/>
      </c>
      <c r="AA417" s="596" t="str">
        <f>IF(B417="","",IF(Z417="","",IF(($AC$1-Z417)&gt;75,5,IF(($AC$1-Z417)&gt;60,4,IF(($AC$1-Z417)&gt;45,3,IF(($AC$1-Z417)&gt;30,2,IF(($AC$1-Z417)&gt;15,1,IF(($AC$1-Z417)&lt;=15,0))))))))</f>
        <v/>
      </c>
      <c r="AB417" s="599" t="str">
        <f>IF(AC417="DQ","DQ",IF(U417="","",U417+AA417))</f>
        <v/>
      </c>
      <c r="AC417" s="602"/>
    </row>
    <row r="418" spans="1:29" x14ac:dyDescent="0.25">
      <c r="A418" s="621"/>
      <c r="B418" s="624"/>
      <c r="C418" s="588"/>
      <c r="D418" s="47" t="s">
        <v>4</v>
      </c>
      <c r="E418" s="283" t="str">
        <f>IF(K418&lt;&gt;"",E417,"")</f>
        <v/>
      </c>
      <c r="F418" s="347" t="str">
        <f>IF(L418&lt;&gt;"",F417,"")</f>
        <v/>
      </c>
      <c r="G418" s="347" t="str">
        <f>IF(M418&lt;&gt;"",G417,"")</f>
        <v/>
      </c>
      <c r="H418" s="347" t="str">
        <f>IF(N418&lt;&gt;"",H417,"")</f>
        <v/>
      </c>
      <c r="I418" s="284" t="str">
        <f>IF(O418&lt;&gt;"",I417,"")</f>
        <v/>
      </c>
      <c r="J418" s="428" t="str">
        <f>IF(E418&lt;&gt;"",J417,"")</f>
        <v/>
      </c>
      <c r="K418" s="348"/>
      <c r="L418" s="348"/>
      <c r="M418" s="348"/>
      <c r="N418" s="348"/>
      <c r="O418" s="349"/>
      <c r="P418" s="10" t="str">
        <f>IF(B417="","",IF(SUM(E418:I418)=0,"",(SUM(E418:I418)+SUM(K418:O418)-J418)))</f>
        <v/>
      </c>
      <c r="Q418" s="285"/>
      <c r="R418" s="285" t="str">
        <f>IF(P417="","",ABS(P418-Q417))</f>
        <v/>
      </c>
      <c r="S418" s="285" t="str">
        <f>IF(P417="","",RANK(R418,R417:R421,0))</f>
        <v/>
      </c>
      <c r="T418" s="285" t="str">
        <f>IF(P417="","",IF(S418=1,"",P418))</f>
        <v/>
      </c>
      <c r="U418" s="591"/>
      <c r="V418" s="321"/>
      <c r="W418" s="322"/>
      <c r="X418" s="323"/>
      <c r="Y418" s="350" t="str">
        <f>IF(V418="","",IF(V418=999,999,V418*60+W418+X418/100))</f>
        <v/>
      </c>
      <c r="Z418" s="594"/>
      <c r="AA418" s="597"/>
      <c r="AB418" s="600"/>
      <c r="AC418" s="603"/>
    </row>
    <row r="419" spans="1:29" x14ac:dyDescent="0.25">
      <c r="A419" s="621"/>
      <c r="B419" s="624"/>
      <c r="C419" s="588"/>
      <c r="D419" s="47" t="s">
        <v>8</v>
      </c>
      <c r="E419" s="283" t="str">
        <f>IF(K419&lt;&gt;"",E417,"")</f>
        <v/>
      </c>
      <c r="F419" s="347" t="str">
        <f>IF(L419&lt;&gt;"",F417,"")</f>
        <v/>
      </c>
      <c r="G419" s="347" t="str">
        <f>IF(M419&lt;&gt;"",G417,"")</f>
        <v/>
      </c>
      <c r="H419" s="347" t="str">
        <f>IF(N419&lt;&gt;"",H417,"")</f>
        <v/>
      </c>
      <c r="I419" s="284" t="str">
        <f>IF(O419&lt;&gt;"",I417,"")</f>
        <v/>
      </c>
      <c r="J419" s="428" t="str">
        <f>IF(E419&lt;&gt;"",J417,"")</f>
        <v/>
      </c>
      <c r="K419" s="348"/>
      <c r="L419" s="348"/>
      <c r="M419" s="348"/>
      <c r="N419" s="348"/>
      <c r="O419" s="349"/>
      <c r="P419" s="10" t="str">
        <f>IF(B417="","",IF(SUM(E419:I419)=0,"",(SUM(E419:I419)+SUM(K419:O419)-J419)))</f>
        <v/>
      </c>
      <c r="Q419" s="285"/>
      <c r="R419" s="285" t="str">
        <f>IF(P417="","",ABS(P419-Q417))</f>
        <v/>
      </c>
      <c r="S419" s="285" t="str">
        <f>IF(P417="","",RANK(R419,R417:R421,0))</f>
        <v/>
      </c>
      <c r="T419" s="285" t="str">
        <f>IF(P417="","",IF(S419=1,"",P419))</f>
        <v/>
      </c>
      <c r="U419" s="591"/>
      <c r="V419" s="189"/>
      <c r="W419" s="190"/>
      <c r="X419" s="191"/>
      <c r="Y419" s="192"/>
      <c r="Z419" s="594"/>
      <c r="AA419" s="597"/>
      <c r="AB419" s="600"/>
      <c r="AC419" s="603"/>
    </row>
    <row r="420" spans="1:29" x14ac:dyDescent="0.25">
      <c r="A420" s="621"/>
      <c r="B420" s="624"/>
      <c r="C420" s="588"/>
      <c r="D420" s="47" t="s">
        <v>5</v>
      </c>
      <c r="E420" s="283" t="str">
        <f>IF(K420&lt;&gt;"",E417,"")</f>
        <v/>
      </c>
      <c r="F420" s="347" t="str">
        <f>IF(L420&lt;&gt;"",F417,"")</f>
        <v/>
      </c>
      <c r="G420" s="347" t="str">
        <f>IF(M420&lt;&gt;"",G417,"")</f>
        <v/>
      </c>
      <c r="H420" s="347" t="str">
        <f>IF(N420&lt;&gt;"",H417,"")</f>
        <v/>
      </c>
      <c r="I420" s="284" t="str">
        <f>IF(O420&lt;&gt;"",I417,"")</f>
        <v/>
      </c>
      <c r="J420" s="428" t="str">
        <f>IF(E420&lt;&gt;"",J417,"")</f>
        <v/>
      </c>
      <c r="K420" s="348"/>
      <c r="L420" s="348"/>
      <c r="M420" s="348"/>
      <c r="N420" s="348"/>
      <c r="O420" s="349"/>
      <c r="P420" s="10" t="str">
        <f>IF(B417="","",IF(SUM(E420:I420)=0,"",(SUM(E420:I420)+SUM(K420:O420)-J420)))</f>
        <v/>
      </c>
      <c r="Q420" s="285"/>
      <c r="R420" s="285" t="str">
        <f>IF(P417="","",ABS(P420-Q417))</f>
        <v/>
      </c>
      <c r="S420" s="285" t="str">
        <f>IF(P417="","",RANK(R420,R417:R421,0))</f>
        <v/>
      </c>
      <c r="T420" s="285" t="str">
        <f>IF(P417="","",IF(S420=1,"",P420))</f>
        <v/>
      </c>
      <c r="U420" s="591"/>
      <c r="V420" s="189"/>
      <c r="W420" s="190"/>
      <c r="X420" s="191"/>
      <c r="Y420" s="192"/>
      <c r="Z420" s="594"/>
      <c r="AA420" s="597"/>
      <c r="AB420" s="600"/>
      <c r="AC420" s="603"/>
    </row>
    <row r="421" spans="1:29" ht="15.75" thickBot="1" x14ac:dyDescent="0.3">
      <c r="A421" s="622"/>
      <c r="B421" s="625"/>
      <c r="C421" s="589"/>
      <c r="D421" s="351" t="s">
        <v>6</v>
      </c>
      <c r="E421" s="352" t="str">
        <f>IF(K421&lt;&gt;"",E417,"")</f>
        <v/>
      </c>
      <c r="F421" s="353" t="str">
        <f>IF(L421&lt;&gt;"",F417,"")</f>
        <v/>
      </c>
      <c r="G421" s="353" t="str">
        <f>IF(M421&lt;&gt;"",G417,"")</f>
        <v/>
      </c>
      <c r="H421" s="353" t="str">
        <f>IF(N421&lt;&gt;"",H417,"")</f>
        <v/>
      </c>
      <c r="I421" s="354" t="str">
        <f>IF(O421&lt;&gt;"",I417,"")</f>
        <v/>
      </c>
      <c r="J421" s="466" t="str">
        <f>IF(E421&lt;&gt;"",J417,"")</f>
        <v/>
      </c>
      <c r="K421" s="355"/>
      <c r="L421" s="355"/>
      <c r="M421" s="355"/>
      <c r="N421" s="355"/>
      <c r="O421" s="356"/>
      <c r="P421" s="155" t="str">
        <f>IF(B417="","",IF(SUM(E421:I421)=0,"",(SUM(E421:I421)+SUM(K421:O421)-J421)))</f>
        <v/>
      </c>
      <c r="Q421" s="286"/>
      <c r="R421" s="286"/>
      <c r="S421" s="286"/>
      <c r="T421" s="286"/>
      <c r="U421" s="592"/>
      <c r="V421" s="357"/>
      <c r="W421" s="358"/>
      <c r="X421" s="359"/>
      <c r="Y421" s="360"/>
      <c r="Z421" s="595"/>
      <c r="AA421" s="598"/>
      <c r="AB421" s="601"/>
      <c r="AC421" s="604"/>
    </row>
    <row r="422" spans="1:29" x14ac:dyDescent="0.25">
      <c r="A422" s="626" t="str">
        <f>IF('Names And Totals'!A88="","",'Names And Totals'!A88)</f>
        <v/>
      </c>
      <c r="B422" s="629" t="str">
        <f>IF('Names And Totals'!B88="","",'Names And Totals'!B88)</f>
        <v/>
      </c>
      <c r="C422" s="584" t="str">
        <f>IF(AB422="","",IF(AB422="DQ","DQ",RANK(AB422,$AB$7:$AB$502,0)+SUMPRODUCT(--(AB422=$AB$7:$AB$502),--(Z422&gt;$Z$7:$Z$502))))</f>
        <v/>
      </c>
      <c r="D422" s="43" t="s">
        <v>7</v>
      </c>
      <c r="E422" s="311"/>
      <c r="F422" s="301"/>
      <c r="G422" s="301"/>
      <c r="H422" s="301"/>
      <c r="I422" s="525"/>
      <c r="J422" s="518"/>
      <c r="K422" s="301"/>
      <c r="L422" s="301"/>
      <c r="M422" s="301"/>
      <c r="N422" s="301"/>
      <c r="O422" s="302"/>
      <c r="P422" s="160" t="str">
        <f>IF(B422="","",IF(SUM(E422:I422)=0,"",(SUM(E422:I422)+SUM(K422:O422)-J422)))</f>
        <v/>
      </c>
      <c r="Q422" s="522" t="str">
        <f>IF(P422="","",AVERAGE(P422:P425))</f>
        <v/>
      </c>
      <c r="R422" s="522" t="str">
        <f>IF(P422="","",ABS(P422-Q422))</f>
        <v/>
      </c>
      <c r="S422" s="522" t="str">
        <f>IF(P422="","",RANK(R422,R422:R426,0))</f>
        <v/>
      </c>
      <c r="T422" s="522" t="str">
        <f>IF(P422="","",IF(S422=1,"",P422))</f>
        <v/>
      </c>
      <c r="U422" s="605" t="str">
        <f>IF(P422="","",IF(AVERAGE(P422:P426)&lt;0,0,IF(P423="",P422,IF(P424="",AVERAGE(P422:P423),IF(P425="",AVERAGE(P422:P424),IF(P426="",AVERAGE(T422:T425),TRIMMEAN(P422:P426,0.4)))))))</f>
        <v/>
      </c>
      <c r="V422" s="311"/>
      <c r="W422" s="312"/>
      <c r="X422" s="313"/>
      <c r="Y422" s="177" t="str">
        <f>IF(V422="","",IF(V422=999,999,V422*60+W422+X422/100))</f>
        <v/>
      </c>
      <c r="Z422" s="608" t="str">
        <f>IF(B422="","",IF(Y423="",Y422,AVERAGE(Y422:Y423)))</f>
        <v/>
      </c>
      <c r="AA422" s="611" t="str">
        <f>IF(B422="","",IF(Z422="","",IF(($AC$1-Z422)&gt;75,5,IF(($AC$1-Z422)&gt;60,4,IF(($AC$1-Z422)&gt;45,3,IF(($AC$1-Z422)&gt;30,2,IF(($AC$1-Z422)&gt;15,1,IF(($AC$1-Z422)&lt;=15,0))))))))</f>
        <v/>
      </c>
      <c r="AB422" s="614" t="str">
        <f>IF(AC422="DQ","DQ",IF(U422="","",U422+AA422))</f>
        <v/>
      </c>
      <c r="AC422" s="617"/>
    </row>
    <row r="423" spans="1:29" x14ac:dyDescent="0.25">
      <c r="A423" s="627"/>
      <c r="B423" s="630"/>
      <c r="C423" s="585"/>
      <c r="D423" s="44" t="s">
        <v>4</v>
      </c>
      <c r="E423" s="514" t="str">
        <f>IF(K423&lt;&gt;"",E422,"")</f>
        <v/>
      </c>
      <c r="F423" s="14" t="str">
        <f>IF(L423&lt;&gt;"",F422,"")</f>
        <v/>
      </c>
      <c r="G423" s="14" t="str">
        <f>IF(M423&lt;&gt;"",G422,"")</f>
        <v/>
      </c>
      <c r="H423" s="14" t="str">
        <f>IF(N423&lt;&gt;"",H422,"")</f>
        <v/>
      </c>
      <c r="I423" s="516" t="str">
        <f>IF(O423&lt;&gt;"",I422,"")</f>
        <v/>
      </c>
      <c r="J423" s="520" t="str">
        <f>IF(E423&lt;&gt;"",J422,"")</f>
        <v/>
      </c>
      <c r="K423" s="303"/>
      <c r="L423" s="303"/>
      <c r="M423" s="303"/>
      <c r="N423" s="303"/>
      <c r="O423" s="304"/>
      <c r="P423" s="14" t="str">
        <f>IF(B422="","",IF(SUM(E423:I423)=0,"",(SUM(E423:I423)+SUM(K423:O423)-J423)))</f>
        <v/>
      </c>
      <c r="Q423" s="523"/>
      <c r="R423" s="523" t="str">
        <f>IF(P422="","",ABS(P423-Q422))</f>
        <v/>
      </c>
      <c r="S423" s="523" t="str">
        <f>IF(P422="","",RANK(R423,R422:R426,0))</f>
        <v/>
      </c>
      <c r="T423" s="523" t="str">
        <f>IF(P422="","",IF(S423=1,"",P423))</f>
        <v/>
      </c>
      <c r="U423" s="606"/>
      <c r="V423" s="292"/>
      <c r="W423" s="293"/>
      <c r="X423" s="314"/>
      <c r="Y423" s="178" t="str">
        <f>IF(V423="","",IF(V423=999,999,V423*60+W423+X423/100))</f>
        <v/>
      </c>
      <c r="Z423" s="609"/>
      <c r="AA423" s="612"/>
      <c r="AB423" s="615"/>
      <c r="AC423" s="618"/>
    </row>
    <row r="424" spans="1:29" x14ac:dyDescent="0.25">
      <c r="A424" s="627"/>
      <c r="B424" s="630"/>
      <c r="C424" s="585"/>
      <c r="D424" s="44" t="s">
        <v>8</v>
      </c>
      <c r="E424" s="514" t="str">
        <f>IF(K424&lt;&gt;"",E422,"")</f>
        <v/>
      </c>
      <c r="F424" s="14" t="str">
        <f>IF(L424&lt;&gt;"",F422,"")</f>
        <v/>
      </c>
      <c r="G424" s="14" t="str">
        <f>IF(M424&lt;&gt;"",G422,"")</f>
        <v/>
      </c>
      <c r="H424" s="14" t="str">
        <f>IF(N424&lt;&gt;"",H422,"")</f>
        <v/>
      </c>
      <c r="I424" s="516" t="str">
        <f>IF(O424&lt;&gt;"",I422,"")</f>
        <v/>
      </c>
      <c r="J424" s="520" t="str">
        <f>IF(E424&lt;&gt;"",J422,"")</f>
        <v/>
      </c>
      <c r="K424" s="303"/>
      <c r="L424" s="303"/>
      <c r="M424" s="303"/>
      <c r="N424" s="303"/>
      <c r="O424" s="304"/>
      <c r="P424" s="14" t="str">
        <f>IF(B422="","",IF(SUM(E424:I424)=0,"",(SUM(E424:I424)+SUM(K424:O424)-J424)))</f>
        <v/>
      </c>
      <c r="Q424" s="523"/>
      <c r="R424" s="523" t="str">
        <f>IF(P422="","",ABS(P424-Q422))</f>
        <v/>
      </c>
      <c r="S424" s="523" t="str">
        <f>IF(P422="","",RANK(R424,R422:R426,0))</f>
        <v/>
      </c>
      <c r="T424" s="523" t="str">
        <f>IF(P422="","",IF(S424=1,"",P424))</f>
        <v/>
      </c>
      <c r="U424" s="606"/>
      <c r="V424" s="179"/>
      <c r="W424" s="180"/>
      <c r="X424" s="181"/>
      <c r="Y424" s="182"/>
      <c r="Z424" s="609"/>
      <c r="AA424" s="612"/>
      <c r="AB424" s="615"/>
      <c r="AC424" s="618"/>
    </row>
    <row r="425" spans="1:29" x14ac:dyDescent="0.25">
      <c r="A425" s="627"/>
      <c r="B425" s="630"/>
      <c r="C425" s="585"/>
      <c r="D425" s="44" t="s">
        <v>5</v>
      </c>
      <c r="E425" s="514" t="str">
        <f>IF(K425&lt;&gt;"",E422,"")</f>
        <v/>
      </c>
      <c r="F425" s="14" t="str">
        <f>IF(L425&lt;&gt;"",F422,"")</f>
        <v/>
      </c>
      <c r="G425" s="14" t="str">
        <f>IF(M425&lt;&gt;"",G422,"")</f>
        <v/>
      </c>
      <c r="H425" s="14" t="str">
        <f>IF(N425&lt;&gt;"",H422,"")</f>
        <v/>
      </c>
      <c r="I425" s="516" t="str">
        <f>IF(O425&lt;&gt;"",I422,"")</f>
        <v/>
      </c>
      <c r="J425" s="520" t="str">
        <f>IF(E425&lt;&gt;"",J422,"")</f>
        <v/>
      </c>
      <c r="K425" s="303"/>
      <c r="L425" s="303"/>
      <c r="M425" s="303"/>
      <c r="N425" s="303"/>
      <c r="O425" s="304"/>
      <c r="P425" s="14" t="str">
        <f>IF(B422="","",IF(SUM(E425:I425)=0,"",(SUM(E425:I425)+SUM(K425:O425)-J425)))</f>
        <v/>
      </c>
      <c r="Q425" s="523"/>
      <c r="R425" s="523" t="str">
        <f>IF(P422="","",ABS(P425-Q422))</f>
        <v/>
      </c>
      <c r="S425" s="523" t="str">
        <f>IF(P422="","",RANK(R425,R422:R426,0))</f>
        <v/>
      </c>
      <c r="T425" s="523" t="str">
        <f>IF(P422="","",IF(S425=1,"",P425))</f>
        <v/>
      </c>
      <c r="U425" s="606"/>
      <c r="V425" s="179"/>
      <c r="W425" s="180"/>
      <c r="X425" s="181"/>
      <c r="Y425" s="182"/>
      <c r="Z425" s="609"/>
      <c r="AA425" s="612"/>
      <c r="AB425" s="615"/>
      <c r="AC425" s="618"/>
    </row>
    <row r="426" spans="1:29" ht="15.75" thickBot="1" x14ac:dyDescent="0.3">
      <c r="A426" s="628"/>
      <c r="B426" s="631"/>
      <c r="C426" s="586"/>
      <c r="D426" s="45" t="s">
        <v>6</v>
      </c>
      <c r="E426" s="515" t="str">
        <f>IF(K426&lt;&gt;"",E422,"")</f>
        <v/>
      </c>
      <c r="F426" s="162" t="str">
        <f>IF(L426&lt;&gt;"",F422,"")</f>
        <v/>
      </c>
      <c r="G426" s="162" t="str">
        <f>IF(M426&lt;&gt;"",G422,"")</f>
        <v/>
      </c>
      <c r="H426" s="162" t="str">
        <f>IF(N426&lt;&gt;"",H422,"")</f>
        <v/>
      </c>
      <c r="I426" s="517" t="str">
        <f>IF(O426&lt;&gt;"",I422,"")</f>
        <v/>
      </c>
      <c r="J426" s="521" t="str">
        <f>IF(E426&lt;&gt;"",J422,"")</f>
        <v/>
      </c>
      <c r="K426" s="305"/>
      <c r="L426" s="305"/>
      <c r="M426" s="305"/>
      <c r="N426" s="305"/>
      <c r="O426" s="306"/>
      <c r="P426" s="162" t="str">
        <f>IF(B422="","",IF(SUM(E426:I426)=0,"",(SUM(E426:I426)+SUM(K426:O426)-J426)))</f>
        <v/>
      </c>
      <c r="Q426" s="524"/>
      <c r="R426" s="524"/>
      <c r="S426" s="524"/>
      <c r="T426" s="524"/>
      <c r="U426" s="607"/>
      <c r="V426" s="183"/>
      <c r="W426" s="184"/>
      <c r="X426" s="185"/>
      <c r="Y426" s="186"/>
      <c r="Z426" s="610"/>
      <c r="AA426" s="613"/>
      <c r="AB426" s="616"/>
      <c r="AC426" s="619"/>
    </row>
    <row r="427" spans="1:29" x14ac:dyDescent="0.25">
      <c r="A427" s="620" t="str">
        <f>IF('Names And Totals'!A89="","",'Names And Totals'!A89)</f>
        <v/>
      </c>
      <c r="B427" s="623" t="str">
        <f>IF('Names And Totals'!B89="","",'Names And Totals'!B89)</f>
        <v/>
      </c>
      <c r="C427" s="587" t="str">
        <f>IF(AB427="","",IF(AB427="DQ","DQ",RANK(AB427,$AB$7:$AB$502,0)+SUMPRODUCT(--(AB427=$AB$7:$AB$502),--(Z427&gt;$Z$7:$Z$502))))</f>
        <v/>
      </c>
      <c r="D427" s="88" t="s">
        <v>7</v>
      </c>
      <c r="E427" s="318"/>
      <c r="F427" s="546"/>
      <c r="G427" s="546"/>
      <c r="H427" s="546"/>
      <c r="I427" s="326"/>
      <c r="J427" s="547"/>
      <c r="K427" s="546"/>
      <c r="L427" s="546"/>
      <c r="M427" s="546"/>
      <c r="N427" s="546"/>
      <c r="O427" s="548"/>
      <c r="P427" s="163" t="str">
        <f>IF(B427="","",IF(SUM(E427:I427)=0,"",(SUM(E427:I427)+SUM(K427:O427)-J427)))</f>
        <v/>
      </c>
      <c r="Q427" s="128" t="str">
        <f>IF(P427="","",AVERAGE(P427:P430))</f>
        <v/>
      </c>
      <c r="R427" s="128" t="str">
        <f>IF(P427="","",ABS(P427-Q427))</f>
        <v/>
      </c>
      <c r="S427" s="128" t="str">
        <f>IF(P427="","",RANK(R427,R427:R431,0))</f>
        <v/>
      </c>
      <c r="T427" s="128" t="str">
        <f>IF(P427="","",IF(S427=1,"",P427))</f>
        <v/>
      </c>
      <c r="U427" s="590" t="str">
        <f>IF(P427="","",IF(AVERAGE(P427:P431)&lt;0,0,IF(P428="",P427,IF(P429="",AVERAGE(P427:P428),IF(P430="",AVERAGE(P427:P429),IF(P431="",AVERAGE(T427:T430),TRIMMEAN(P427:P431,0.4)))))))</f>
        <v/>
      </c>
      <c r="V427" s="318"/>
      <c r="W427" s="319"/>
      <c r="X427" s="320"/>
      <c r="Y427" s="549" t="str">
        <f>IF(V427="","",IF(V427=999,999,V427*60+W427+X427/100))</f>
        <v/>
      </c>
      <c r="Z427" s="593" t="str">
        <f>IF(B427="","",IF(Y428="",Y427,AVERAGE(Y427:Y428)))</f>
        <v/>
      </c>
      <c r="AA427" s="596" t="str">
        <f>IF(B427="","",IF(Z427="","",IF(($AC$1-Z427)&gt;75,5,IF(($AC$1-Z427)&gt;60,4,IF(($AC$1-Z427)&gt;45,3,IF(($AC$1-Z427)&gt;30,2,IF(($AC$1-Z427)&gt;15,1,IF(($AC$1-Z427)&lt;=15,0))))))))</f>
        <v/>
      </c>
      <c r="AB427" s="599" t="str">
        <f>IF(AC427="DQ","DQ",IF(U427="","",U427+AA427))</f>
        <v/>
      </c>
      <c r="AC427" s="602"/>
    </row>
    <row r="428" spans="1:29" x14ac:dyDescent="0.25">
      <c r="A428" s="621"/>
      <c r="B428" s="624"/>
      <c r="C428" s="588"/>
      <c r="D428" s="47" t="s">
        <v>4</v>
      </c>
      <c r="E428" s="283" t="str">
        <f>IF(K428&lt;&gt;"",E427,"")</f>
        <v/>
      </c>
      <c r="F428" s="347" t="str">
        <f>IF(L428&lt;&gt;"",F427,"")</f>
        <v/>
      </c>
      <c r="G428" s="347" t="str">
        <f>IF(M428&lt;&gt;"",G427,"")</f>
        <v/>
      </c>
      <c r="H428" s="347" t="str">
        <f>IF(N428&lt;&gt;"",H427,"")</f>
        <v/>
      </c>
      <c r="I428" s="284" t="str">
        <f>IF(O428&lt;&gt;"",I427,"")</f>
        <v/>
      </c>
      <c r="J428" s="428" t="str">
        <f>IF(E428&lt;&gt;"",J427,"")</f>
        <v/>
      </c>
      <c r="K428" s="348"/>
      <c r="L428" s="348"/>
      <c r="M428" s="348"/>
      <c r="N428" s="348"/>
      <c r="O428" s="349"/>
      <c r="P428" s="10" t="str">
        <f>IF(B427="","",IF(SUM(E428:I428)=0,"",(SUM(E428:I428)+SUM(K428:O428)-J428)))</f>
        <v/>
      </c>
      <c r="Q428" s="285"/>
      <c r="R428" s="285" t="str">
        <f>IF(P427="","",ABS(P428-Q427))</f>
        <v/>
      </c>
      <c r="S428" s="285" t="str">
        <f>IF(P427="","",RANK(R428,R427:R431,0))</f>
        <v/>
      </c>
      <c r="T428" s="285" t="str">
        <f>IF(P427="","",IF(S428=1,"",P428))</f>
        <v/>
      </c>
      <c r="U428" s="591"/>
      <c r="V428" s="321"/>
      <c r="W428" s="322"/>
      <c r="X428" s="323"/>
      <c r="Y428" s="350" t="str">
        <f>IF(V428="","",IF(V428=999,999,V428*60+W428+X428/100))</f>
        <v/>
      </c>
      <c r="Z428" s="594"/>
      <c r="AA428" s="597"/>
      <c r="AB428" s="600"/>
      <c r="AC428" s="603"/>
    </row>
    <row r="429" spans="1:29" x14ac:dyDescent="0.25">
      <c r="A429" s="621"/>
      <c r="B429" s="624"/>
      <c r="C429" s="588"/>
      <c r="D429" s="47" t="s">
        <v>8</v>
      </c>
      <c r="E429" s="283" t="str">
        <f>IF(K429&lt;&gt;"",E427,"")</f>
        <v/>
      </c>
      <c r="F429" s="347" t="str">
        <f>IF(L429&lt;&gt;"",F427,"")</f>
        <v/>
      </c>
      <c r="G429" s="347" t="str">
        <f>IF(M429&lt;&gt;"",G427,"")</f>
        <v/>
      </c>
      <c r="H429" s="347" t="str">
        <f>IF(N429&lt;&gt;"",H427,"")</f>
        <v/>
      </c>
      <c r="I429" s="284" t="str">
        <f>IF(O429&lt;&gt;"",I427,"")</f>
        <v/>
      </c>
      <c r="J429" s="428" t="str">
        <f>IF(E429&lt;&gt;"",J427,"")</f>
        <v/>
      </c>
      <c r="K429" s="348"/>
      <c r="L429" s="348"/>
      <c r="M429" s="348"/>
      <c r="N429" s="348"/>
      <c r="O429" s="349"/>
      <c r="P429" s="10" t="str">
        <f>IF(B427="","",IF(SUM(E429:I429)=0,"",(SUM(E429:I429)+SUM(K429:O429)-J429)))</f>
        <v/>
      </c>
      <c r="Q429" s="285"/>
      <c r="R429" s="285" t="str">
        <f>IF(P427="","",ABS(P429-Q427))</f>
        <v/>
      </c>
      <c r="S429" s="285" t="str">
        <f>IF(P427="","",RANK(R429,R427:R431,0))</f>
        <v/>
      </c>
      <c r="T429" s="285" t="str">
        <f>IF(P427="","",IF(S429=1,"",P429))</f>
        <v/>
      </c>
      <c r="U429" s="591"/>
      <c r="V429" s="189"/>
      <c r="W429" s="190"/>
      <c r="X429" s="191"/>
      <c r="Y429" s="192"/>
      <c r="Z429" s="594"/>
      <c r="AA429" s="597"/>
      <c r="AB429" s="600"/>
      <c r="AC429" s="603"/>
    </row>
    <row r="430" spans="1:29" x14ac:dyDescent="0.25">
      <c r="A430" s="621"/>
      <c r="B430" s="624"/>
      <c r="C430" s="588"/>
      <c r="D430" s="47" t="s">
        <v>5</v>
      </c>
      <c r="E430" s="283" t="str">
        <f>IF(K430&lt;&gt;"",E427,"")</f>
        <v/>
      </c>
      <c r="F430" s="347" t="str">
        <f>IF(L430&lt;&gt;"",F427,"")</f>
        <v/>
      </c>
      <c r="G430" s="347" t="str">
        <f>IF(M430&lt;&gt;"",G427,"")</f>
        <v/>
      </c>
      <c r="H430" s="347" t="str">
        <f>IF(N430&lt;&gt;"",H427,"")</f>
        <v/>
      </c>
      <c r="I430" s="284" t="str">
        <f>IF(O430&lt;&gt;"",I427,"")</f>
        <v/>
      </c>
      <c r="J430" s="428" t="str">
        <f>IF(E430&lt;&gt;"",J427,"")</f>
        <v/>
      </c>
      <c r="K430" s="348"/>
      <c r="L430" s="348"/>
      <c r="M430" s="348"/>
      <c r="N430" s="348"/>
      <c r="O430" s="349"/>
      <c r="P430" s="10" t="str">
        <f>IF(B427="","",IF(SUM(E430:I430)=0,"",(SUM(E430:I430)+SUM(K430:O430)-J430)))</f>
        <v/>
      </c>
      <c r="Q430" s="285"/>
      <c r="R430" s="285" t="str">
        <f>IF(P427="","",ABS(P430-Q427))</f>
        <v/>
      </c>
      <c r="S430" s="285" t="str">
        <f>IF(P427="","",RANK(R430,R427:R431,0))</f>
        <v/>
      </c>
      <c r="T430" s="285" t="str">
        <f>IF(P427="","",IF(S430=1,"",P430))</f>
        <v/>
      </c>
      <c r="U430" s="591"/>
      <c r="V430" s="189"/>
      <c r="W430" s="190"/>
      <c r="X430" s="191"/>
      <c r="Y430" s="192"/>
      <c r="Z430" s="594"/>
      <c r="AA430" s="597"/>
      <c r="AB430" s="600"/>
      <c r="AC430" s="603"/>
    </row>
    <row r="431" spans="1:29" ht="15.75" thickBot="1" x14ac:dyDescent="0.3">
      <c r="A431" s="622"/>
      <c r="B431" s="625"/>
      <c r="C431" s="589"/>
      <c r="D431" s="351" t="s">
        <v>6</v>
      </c>
      <c r="E431" s="352" t="str">
        <f>IF(K431&lt;&gt;"",E427,"")</f>
        <v/>
      </c>
      <c r="F431" s="353" t="str">
        <f>IF(L431&lt;&gt;"",F427,"")</f>
        <v/>
      </c>
      <c r="G431" s="353" t="str">
        <f>IF(M431&lt;&gt;"",G427,"")</f>
        <v/>
      </c>
      <c r="H431" s="353" t="str">
        <f>IF(N431&lt;&gt;"",H427,"")</f>
        <v/>
      </c>
      <c r="I431" s="354" t="str">
        <f>IF(O431&lt;&gt;"",I427,"")</f>
        <v/>
      </c>
      <c r="J431" s="466" t="str">
        <f>IF(E431&lt;&gt;"",J427,"")</f>
        <v/>
      </c>
      <c r="K431" s="355"/>
      <c r="L431" s="355"/>
      <c r="M431" s="355"/>
      <c r="N431" s="355"/>
      <c r="O431" s="356"/>
      <c r="P431" s="155" t="str">
        <f>IF(B427="","",IF(SUM(E431:I431)=0,"",(SUM(E431:I431)+SUM(K431:O431)-J431)))</f>
        <v/>
      </c>
      <c r="Q431" s="286"/>
      <c r="R431" s="286"/>
      <c r="S431" s="286"/>
      <c r="T431" s="286"/>
      <c r="U431" s="592"/>
      <c r="V431" s="357"/>
      <c r="W431" s="358"/>
      <c r="X431" s="359"/>
      <c r="Y431" s="360"/>
      <c r="Z431" s="595"/>
      <c r="AA431" s="598"/>
      <c r="AB431" s="601"/>
      <c r="AC431" s="604"/>
    </row>
    <row r="432" spans="1:29" x14ac:dyDescent="0.25">
      <c r="A432" s="626" t="str">
        <f>IF('Names And Totals'!A90="","",'Names And Totals'!A90)</f>
        <v/>
      </c>
      <c r="B432" s="629" t="str">
        <f>IF('Names And Totals'!B90="","",'Names And Totals'!B90)</f>
        <v/>
      </c>
      <c r="C432" s="584" t="str">
        <f>IF(AB432="","",IF(AB432="DQ","DQ",RANK(AB432,$AB$7:$AB$502,0)+SUMPRODUCT(--(AB432=$AB$7:$AB$502),--(Z432&gt;$Z$7:$Z$502))))</f>
        <v/>
      </c>
      <c r="D432" s="43" t="s">
        <v>7</v>
      </c>
      <c r="E432" s="311"/>
      <c r="F432" s="301"/>
      <c r="G432" s="301"/>
      <c r="H432" s="301"/>
      <c r="I432" s="525"/>
      <c r="J432" s="518"/>
      <c r="K432" s="301"/>
      <c r="L432" s="301"/>
      <c r="M432" s="301"/>
      <c r="N432" s="301"/>
      <c r="O432" s="302"/>
      <c r="P432" s="160" t="str">
        <f>IF(B432="","",IF(SUM(E432:I432)=0,"",(SUM(E432:I432)+SUM(K432:O432)-J432)))</f>
        <v/>
      </c>
      <c r="Q432" s="522" t="str">
        <f>IF(P432="","",AVERAGE(P432:P435))</f>
        <v/>
      </c>
      <c r="R432" s="522" t="str">
        <f>IF(P432="","",ABS(P432-Q432))</f>
        <v/>
      </c>
      <c r="S432" s="522" t="str">
        <f>IF(P432="","",RANK(R432,R432:R436,0))</f>
        <v/>
      </c>
      <c r="T432" s="522" t="str">
        <f>IF(P432="","",IF(S432=1,"",P432))</f>
        <v/>
      </c>
      <c r="U432" s="605" t="str">
        <f>IF(P432="","",IF(AVERAGE(P432:P436)&lt;0,0,IF(P433="",P432,IF(P434="",AVERAGE(P432:P433),IF(P435="",AVERAGE(P432:P434),IF(P436="",AVERAGE(T432:T435),TRIMMEAN(P432:P436,0.4)))))))</f>
        <v/>
      </c>
      <c r="V432" s="311"/>
      <c r="W432" s="312"/>
      <c r="X432" s="313"/>
      <c r="Y432" s="177" t="str">
        <f>IF(V432="","",IF(V432=999,999,V432*60+W432+X432/100))</f>
        <v/>
      </c>
      <c r="Z432" s="608" t="str">
        <f>IF(B432="","",IF(Y433="",Y432,AVERAGE(Y432:Y433)))</f>
        <v/>
      </c>
      <c r="AA432" s="611" t="str">
        <f>IF(B432="","",IF(Z432="","",IF(($AC$1-Z432)&gt;75,5,IF(($AC$1-Z432)&gt;60,4,IF(($AC$1-Z432)&gt;45,3,IF(($AC$1-Z432)&gt;30,2,IF(($AC$1-Z432)&gt;15,1,IF(($AC$1-Z432)&lt;=15,0))))))))</f>
        <v/>
      </c>
      <c r="AB432" s="614" t="str">
        <f>IF(AC432="DQ","DQ",IF(U432="","",U432+AA432))</f>
        <v/>
      </c>
      <c r="AC432" s="617"/>
    </row>
    <row r="433" spans="1:29" x14ac:dyDescent="0.25">
      <c r="A433" s="627"/>
      <c r="B433" s="630"/>
      <c r="C433" s="585"/>
      <c r="D433" s="44" t="s">
        <v>4</v>
      </c>
      <c r="E433" s="514" t="str">
        <f>IF(K433&lt;&gt;"",E432,"")</f>
        <v/>
      </c>
      <c r="F433" s="14" t="str">
        <f>IF(L433&lt;&gt;"",F432,"")</f>
        <v/>
      </c>
      <c r="G433" s="14" t="str">
        <f>IF(M433&lt;&gt;"",G432,"")</f>
        <v/>
      </c>
      <c r="H433" s="14" t="str">
        <f>IF(N433&lt;&gt;"",H432,"")</f>
        <v/>
      </c>
      <c r="I433" s="516" t="str">
        <f>IF(O433&lt;&gt;"",I432,"")</f>
        <v/>
      </c>
      <c r="J433" s="520" t="str">
        <f>IF(E433&lt;&gt;"",J432,"")</f>
        <v/>
      </c>
      <c r="K433" s="303"/>
      <c r="L433" s="303"/>
      <c r="M433" s="303"/>
      <c r="N433" s="303"/>
      <c r="O433" s="304"/>
      <c r="P433" s="14" t="str">
        <f>IF(B432="","",IF(SUM(E433:I433)=0,"",(SUM(E433:I433)+SUM(K433:O433)-J433)))</f>
        <v/>
      </c>
      <c r="Q433" s="523"/>
      <c r="R433" s="523" t="str">
        <f>IF(P432="","",ABS(P433-Q432))</f>
        <v/>
      </c>
      <c r="S433" s="523" t="str">
        <f>IF(P432="","",RANK(R433,R432:R436,0))</f>
        <v/>
      </c>
      <c r="T433" s="523" t="str">
        <f>IF(P432="","",IF(S433=1,"",P433))</f>
        <v/>
      </c>
      <c r="U433" s="606"/>
      <c r="V433" s="292"/>
      <c r="W433" s="293"/>
      <c r="X433" s="314"/>
      <c r="Y433" s="178" t="str">
        <f>IF(V433="","",IF(V433=999,999,V433*60+W433+X433/100))</f>
        <v/>
      </c>
      <c r="Z433" s="609"/>
      <c r="AA433" s="612"/>
      <c r="AB433" s="615"/>
      <c r="AC433" s="618"/>
    </row>
    <row r="434" spans="1:29" x14ac:dyDescent="0.25">
      <c r="A434" s="627"/>
      <c r="B434" s="630"/>
      <c r="C434" s="585"/>
      <c r="D434" s="44" t="s">
        <v>8</v>
      </c>
      <c r="E434" s="514" t="str">
        <f>IF(K434&lt;&gt;"",E432,"")</f>
        <v/>
      </c>
      <c r="F434" s="14" t="str">
        <f>IF(L434&lt;&gt;"",F432,"")</f>
        <v/>
      </c>
      <c r="G434" s="14" t="str">
        <f>IF(M434&lt;&gt;"",G432,"")</f>
        <v/>
      </c>
      <c r="H434" s="14" t="str">
        <f>IF(N434&lt;&gt;"",H432,"")</f>
        <v/>
      </c>
      <c r="I434" s="516" t="str">
        <f>IF(O434&lt;&gt;"",I432,"")</f>
        <v/>
      </c>
      <c r="J434" s="520" t="str">
        <f>IF(E434&lt;&gt;"",J432,"")</f>
        <v/>
      </c>
      <c r="K434" s="303"/>
      <c r="L434" s="303"/>
      <c r="M434" s="303"/>
      <c r="N434" s="303"/>
      <c r="O434" s="304"/>
      <c r="P434" s="14" t="str">
        <f>IF(B432="","",IF(SUM(E434:I434)=0,"",(SUM(E434:I434)+SUM(K434:O434)-J434)))</f>
        <v/>
      </c>
      <c r="Q434" s="523"/>
      <c r="R434" s="523" t="str">
        <f>IF(P432="","",ABS(P434-Q432))</f>
        <v/>
      </c>
      <c r="S434" s="523" t="str">
        <f>IF(P432="","",RANK(R434,R432:R436,0))</f>
        <v/>
      </c>
      <c r="T434" s="523" t="str">
        <f>IF(P432="","",IF(S434=1,"",P434))</f>
        <v/>
      </c>
      <c r="U434" s="606"/>
      <c r="V434" s="179"/>
      <c r="W434" s="180"/>
      <c r="X434" s="181"/>
      <c r="Y434" s="182"/>
      <c r="Z434" s="609"/>
      <c r="AA434" s="612"/>
      <c r="AB434" s="615"/>
      <c r="AC434" s="618"/>
    </row>
    <row r="435" spans="1:29" x14ac:dyDescent="0.25">
      <c r="A435" s="627"/>
      <c r="B435" s="630"/>
      <c r="C435" s="585"/>
      <c r="D435" s="44" t="s">
        <v>5</v>
      </c>
      <c r="E435" s="514" t="str">
        <f>IF(K435&lt;&gt;"",E432,"")</f>
        <v/>
      </c>
      <c r="F435" s="14" t="str">
        <f>IF(L435&lt;&gt;"",F432,"")</f>
        <v/>
      </c>
      <c r="G435" s="14" t="str">
        <f>IF(M435&lt;&gt;"",G432,"")</f>
        <v/>
      </c>
      <c r="H435" s="14" t="str">
        <f>IF(N435&lt;&gt;"",H432,"")</f>
        <v/>
      </c>
      <c r="I435" s="516" t="str">
        <f>IF(O435&lt;&gt;"",I432,"")</f>
        <v/>
      </c>
      <c r="J435" s="520" t="str">
        <f>IF(E435&lt;&gt;"",J432,"")</f>
        <v/>
      </c>
      <c r="K435" s="303"/>
      <c r="L435" s="303"/>
      <c r="M435" s="303"/>
      <c r="N435" s="303"/>
      <c r="O435" s="304"/>
      <c r="P435" s="14" t="str">
        <f>IF(B432="","",IF(SUM(E435:I435)=0,"",(SUM(E435:I435)+SUM(K435:O435)-J435)))</f>
        <v/>
      </c>
      <c r="Q435" s="523"/>
      <c r="R435" s="523" t="str">
        <f>IF(P432="","",ABS(P435-Q432))</f>
        <v/>
      </c>
      <c r="S435" s="523" t="str">
        <f>IF(P432="","",RANK(R435,R432:R436,0))</f>
        <v/>
      </c>
      <c r="T435" s="523" t="str">
        <f>IF(P432="","",IF(S435=1,"",P435))</f>
        <v/>
      </c>
      <c r="U435" s="606"/>
      <c r="V435" s="179"/>
      <c r="W435" s="180"/>
      <c r="X435" s="181"/>
      <c r="Y435" s="182"/>
      <c r="Z435" s="609"/>
      <c r="AA435" s="612"/>
      <c r="AB435" s="615"/>
      <c r="AC435" s="618"/>
    </row>
    <row r="436" spans="1:29" ht="15.75" thickBot="1" x14ac:dyDescent="0.3">
      <c r="A436" s="628"/>
      <c r="B436" s="631"/>
      <c r="C436" s="586"/>
      <c r="D436" s="45" t="s">
        <v>6</v>
      </c>
      <c r="E436" s="515" t="str">
        <f>IF(K436&lt;&gt;"",E432,"")</f>
        <v/>
      </c>
      <c r="F436" s="162" t="str">
        <f>IF(L436&lt;&gt;"",F432,"")</f>
        <v/>
      </c>
      <c r="G436" s="162" t="str">
        <f>IF(M436&lt;&gt;"",G432,"")</f>
        <v/>
      </c>
      <c r="H436" s="162" t="str">
        <f>IF(N436&lt;&gt;"",H432,"")</f>
        <v/>
      </c>
      <c r="I436" s="517" t="str">
        <f>IF(O436&lt;&gt;"",I432,"")</f>
        <v/>
      </c>
      <c r="J436" s="521" t="str">
        <f>IF(E436&lt;&gt;"",J432,"")</f>
        <v/>
      </c>
      <c r="K436" s="305"/>
      <c r="L436" s="305"/>
      <c r="M436" s="305"/>
      <c r="N436" s="305"/>
      <c r="O436" s="306"/>
      <c r="P436" s="162" t="str">
        <f>IF(B432="","",IF(SUM(E436:I436)=0,"",(SUM(E436:I436)+SUM(K436:O436)-J436)))</f>
        <v/>
      </c>
      <c r="Q436" s="524"/>
      <c r="R436" s="524"/>
      <c r="S436" s="524"/>
      <c r="T436" s="524"/>
      <c r="U436" s="607"/>
      <c r="V436" s="183"/>
      <c r="W436" s="184"/>
      <c r="X436" s="185"/>
      <c r="Y436" s="186"/>
      <c r="Z436" s="610"/>
      <c r="AA436" s="613"/>
      <c r="AB436" s="616"/>
      <c r="AC436" s="619"/>
    </row>
    <row r="437" spans="1:29" x14ac:dyDescent="0.25">
      <c r="A437" s="620" t="str">
        <f>IF('Names And Totals'!A91="","",'Names And Totals'!A91)</f>
        <v/>
      </c>
      <c r="B437" s="623" t="str">
        <f>IF('Names And Totals'!B91="","",'Names And Totals'!B91)</f>
        <v/>
      </c>
      <c r="C437" s="587" t="str">
        <f>IF(AB437="","",IF(AB437="DQ","DQ",RANK(AB437,$AB$7:$AB$502,0)+SUMPRODUCT(--(AB437=$AB$7:$AB$502),--(Z437&gt;$Z$7:$Z$502))))</f>
        <v/>
      </c>
      <c r="D437" s="88" t="s">
        <v>7</v>
      </c>
      <c r="E437" s="318"/>
      <c r="F437" s="546"/>
      <c r="G437" s="546"/>
      <c r="H437" s="546"/>
      <c r="I437" s="326"/>
      <c r="J437" s="547"/>
      <c r="K437" s="546"/>
      <c r="L437" s="546"/>
      <c r="M437" s="546"/>
      <c r="N437" s="546"/>
      <c r="O437" s="548"/>
      <c r="P437" s="163" t="str">
        <f>IF(B437="","",IF(SUM(E437:I437)=0,"",(SUM(E437:I437)+SUM(K437:O437)-J437)))</f>
        <v/>
      </c>
      <c r="Q437" s="128" t="str">
        <f>IF(P437="","",AVERAGE(P437:P440))</f>
        <v/>
      </c>
      <c r="R437" s="128" t="str">
        <f>IF(P437="","",ABS(P437-Q437))</f>
        <v/>
      </c>
      <c r="S437" s="128" t="str">
        <f>IF(P437="","",RANK(R437,R437:R441,0))</f>
        <v/>
      </c>
      <c r="T437" s="128" t="str">
        <f>IF(P437="","",IF(S437=1,"",P437))</f>
        <v/>
      </c>
      <c r="U437" s="590" t="str">
        <f>IF(P437="","",IF(AVERAGE(P437:P441)&lt;0,0,IF(P438="",P437,IF(P439="",AVERAGE(P437:P438),IF(P440="",AVERAGE(P437:P439),IF(P441="",AVERAGE(T437:T440),TRIMMEAN(P437:P441,0.4)))))))</f>
        <v/>
      </c>
      <c r="V437" s="318"/>
      <c r="W437" s="319"/>
      <c r="X437" s="320"/>
      <c r="Y437" s="549" t="str">
        <f>IF(V437="","",IF(V437=999,999,V437*60+W437+X437/100))</f>
        <v/>
      </c>
      <c r="Z437" s="593" t="str">
        <f>IF(B437="","",IF(Y438="",Y437,AVERAGE(Y437:Y438)))</f>
        <v/>
      </c>
      <c r="AA437" s="596" t="str">
        <f>IF(B437="","",IF(Z437="","",IF(($AC$1-Z437)&gt;75,5,IF(($AC$1-Z437)&gt;60,4,IF(($AC$1-Z437)&gt;45,3,IF(($AC$1-Z437)&gt;30,2,IF(($AC$1-Z437)&gt;15,1,IF(($AC$1-Z437)&lt;=15,0))))))))</f>
        <v/>
      </c>
      <c r="AB437" s="599" t="str">
        <f>IF(AC437="DQ","DQ",IF(U437="","",U437+AA437))</f>
        <v/>
      </c>
      <c r="AC437" s="602"/>
    </row>
    <row r="438" spans="1:29" x14ac:dyDescent="0.25">
      <c r="A438" s="621"/>
      <c r="B438" s="624"/>
      <c r="C438" s="588"/>
      <c r="D438" s="47" t="s">
        <v>4</v>
      </c>
      <c r="E438" s="283" t="str">
        <f>IF(K438&lt;&gt;"",E437,"")</f>
        <v/>
      </c>
      <c r="F438" s="347" t="str">
        <f>IF(L438&lt;&gt;"",F437,"")</f>
        <v/>
      </c>
      <c r="G438" s="347" t="str">
        <f>IF(M438&lt;&gt;"",G437,"")</f>
        <v/>
      </c>
      <c r="H438" s="347" t="str">
        <f>IF(N438&lt;&gt;"",H437,"")</f>
        <v/>
      </c>
      <c r="I438" s="284" t="str">
        <f>IF(O438&lt;&gt;"",I437,"")</f>
        <v/>
      </c>
      <c r="J438" s="428" t="str">
        <f>IF(E438&lt;&gt;"",J437,"")</f>
        <v/>
      </c>
      <c r="K438" s="348"/>
      <c r="L438" s="348"/>
      <c r="M438" s="348"/>
      <c r="N438" s="348"/>
      <c r="O438" s="349"/>
      <c r="P438" s="10" t="str">
        <f>IF(B437="","",IF(SUM(E438:I438)=0,"",(SUM(E438:I438)+SUM(K438:O438)-J438)))</f>
        <v/>
      </c>
      <c r="Q438" s="285"/>
      <c r="R438" s="285" t="str">
        <f>IF(P437="","",ABS(P438-Q437))</f>
        <v/>
      </c>
      <c r="S438" s="285" t="str">
        <f>IF(P437="","",RANK(R438,R437:R441,0))</f>
        <v/>
      </c>
      <c r="T438" s="285" t="str">
        <f>IF(P437="","",IF(S438=1,"",P438))</f>
        <v/>
      </c>
      <c r="U438" s="591"/>
      <c r="V438" s="321"/>
      <c r="W438" s="322"/>
      <c r="X438" s="323"/>
      <c r="Y438" s="350" t="str">
        <f>IF(V438="","",IF(V438=999,999,V438*60+W438+X438/100))</f>
        <v/>
      </c>
      <c r="Z438" s="594"/>
      <c r="AA438" s="597"/>
      <c r="AB438" s="600"/>
      <c r="AC438" s="603"/>
    </row>
    <row r="439" spans="1:29" x14ac:dyDescent="0.25">
      <c r="A439" s="621"/>
      <c r="B439" s="624"/>
      <c r="C439" s="588"/>
      <c r="D439" s="47" t="s">
        <v>8</v>
      </c>
      <c r="E439" s="283" t="str">
        <f>IF(K439&lt;&gt;"",E437,"")</f>
        <v/>
      </c>
      <c r="F439" s="347" t="str">
        <f>IF(L439&lt;&gt;"",F437,"")</f>
        <v/>
      </c>
      <c r="G439" s="347" t="str">
        <f>IF(M439&lt;&gt;"",G437,"")</f>
        <v/>
      </c>
      <c r="H439" s="347" t="str">
        <f>IF(N439&lt;&gt;"",H437,"")</f>
        <v/>
      </c>
      <c r="I439" s="284" t="str">
        <f>IF(O439&lt;&gt;"",I437,"")</f>
        <v/>
      </c>
      <c r="J439" s="428" t="str">
        <f>IF(E439&lt;&gt;"",J437,"")</f>
        <v/>
      </c>
      <c r="K439" s="348"/>
      <c r="L439" s="348"/>
      <c r="M439" s="348"/>
      <c r="N439" s="348"/>
      <c r="O439" s="349"/>
      <c r="P439" s="10" t="str">
        <f>IF(B437="","",IF(SUM(E439:I439)=0,"",(SUM(E439:I439)+SUM(K439:O439)-J439)))</f>
        <v/>
      </c>
      <c r="Q439" s="285"/>
      <c r="R439" s="285" t="str">
        <f>IF(P437="","",ABS(P439-Q437))</f>
        <v/>
      </c>
      <c r="S439" s="285" t="str">
        <f>IF(P437="","",RANK(R439,R437:R441,0))</f>
        <v/>
      </c>
      <c r="T439" s="285" t="str">
        <f>IF(P437="","",IF(S439=1,"",P439))</f>
        <v/>
      </c>
      <c r="U439" s="591"/>
      <c r="V439" s="189"/>
      <c r="W439" s="190"/>
      <c r="X439" s="191"/>
      <c r="Y439" s="192"/>
      <c r="Z439" s="594"/>
      <c r="AA439" s="597"/>
      <c r="AB439" s="600"/>
      <c r="AC439" s="603"/>
    </row>
    <row r="440" spans="1:29" x14ac:dyDescent="0.25">
      <c r="A440" s="621"/>
      <c r="B440" s="624"/>
      <c r="C440" s="588"/>
      <c r="D440" s="47" t="s">
        <v>5</v>
      </c>
      <c r="E440" s="283" t="str">
        <f>IF(K440&lt;&gt;"",E437,"")</f>
        <v/>
      </c>
      <c r="F440" s="347" t="str">
        <f>IF(L440&lt;&gt;"",F437,"")</f>
        <v/>
      </c>
      <c r="G440" s="347" t="str">
        <f>IF(M440&lt;&gt;"",G437,"")</f>
        <v/>
      </c>
      <c r="H440" s="347" t="str">
        <f>IF(N440&lt;&gt;"",H437,"")</f>
        <v/>
      </c>
      <c r="I440" s="284" t="str">
        <f>IF(O440&lt;&gt;"",I437,"")</f>
        <v/>
      </c>
      <c r="J440" s="428" t="str">
        <f>IF(E440&lt;&gt;"",J437,"")</f>
        <v/>
      </c>
      <c r="K440" s="348"/>
      <c r="L440" s="348"/>
      <c r="M440" s="348"/>
      <c r="N440" s="348"/>
      <c r="O440" s="349"/>
      <c r="P440" s="10" t="str">
        <f>IF(B437="","",IF(SUM(E440:I440)=0,"",(SUM(E440:I440)+SUM(K440:O440)-J440)))</f>
        <v/>
      </c>
      <c r="Q440" s="285"/>
      <c r="R440" s="285" t="str">
        <f>IF(P437="","",ABS(P440-Q437))</f>
        <v/>
      </c>
      <c r="S440" s="285" t="str">
        <f>IF(P437="","",RANK(R440,R437:R441,0))</f>
        <v/>
      </c>
      <c r="T440" s="285" t="str">
        <f>IF(P437="","",IF(S440=1,"",P440))</f>
        <v/>
      </c>
      <c r="U440" s="591"/>
      <c r="V440" s="189"/>
      <c r="W440" s="190"/>
      <c r="X440" s="191"/>
      <c r="Y440" s="192"/>
      <c r="Z440" s="594"/>
      <c r="AA440" s="597"/>
      <c r="AB440" s="600"/>
      <c r="AC440" s="603"/>
    </row>
    <row r="441" spans="1:29" ht="15.75" thickBot="1" x14ac:dyDescent="0.3">
      <c r="A441" s="622"/>
      <c r="B441" s="625"/>
      <c r="C441" s="589"/>
      <c r="D441" s="351" t="s">
        <v>6</v>
      </c>
      <c r="E441" s="352" t="str">
        <f>IF(K441&lt;&gt;"",E437,"")</f>
        <v/>
      </c>
      <c r="F441" s="353" t="str">
        <f>IF(L441&lt;&gt;"",F437,"")</f>
        <v/>
      </c>
      <c r="G441" s="353" t="str">
        <f>IF(M441&lt;&gt;"",G437,"")</f>
        <v/>
      </c>
      <c r="H441" s="353" t="str">
        <f>IF(N441&lt;&gt;"",H437,"")</f>
        <v/>
      </c>
      <c r="I441" s="354" t="str">
        <f>IF(O441&lt;&gt;"",I437,"")</f>
        <v/>
      </c>
      <c r="J441" s="466" t="str">
        <f>IF(E441&lt;&gt;"",J437,"")</f>
        <v/>
      </c>
      <c r="K441" s="355"/>
      <c r="L441" s="355"/>
      <c r="M441" s="355"/>
      <c r="N441" s="355"/>
      <c r="O441" s="356"/>
      <c r="P441" s="155" t="str">
        <f>IF(B437="","",IF(SUM(E441:I441)=0,"",(SUM(E441:I441)+SUM(K441:O441)-J441)))</f>
        <v/>
      </c>
      <c r="Q441" s="286"/>
      <c r="R441" s="286"/>
      <c r="S441" s="286"/>
      <c r="T441" s="286"/>
      <c r="U441" s="592"/>
      <c r="V441" s="357"/>
      <c r="W441" s="358"/>
      <c r="X441" s="359"/>
      <c r="Y441" s="360"/>
      <c r="Z441" s="595"/>
      <c r="AA441" s="598"/>
      <c r="AB441" s="601"/>
      <c r="AC441" s="604"/>
    </row>
    <row r="442" spans="1:29" x14ac:dyDescent="0.25">
      <c r="A442" s="626" t="str">
        <f>IF('Names And Totals'!A92="","",'Names And Totals'!A92)</f>
        <v/>
      </c>
      <c r="B442" s="629" t="str">
        <f>IF('Names And Totals'!B92="","",'Names And Totals'!B92)</f>
        <v/>
      </c>
      <c r="C442" s="584" t="str">
        <f>IF(AB442="","",IF(AB442="DQ","DQ",RANK(AB442,$AB$7:$AB$502,0)+SUMPRODUCT(--(AB442=$AB$7:$AB$502),--(Z442&gt;$Z$7:$Z$502))))</f>
        <v/>
      </c>
      <c r="D442" s="43" t="s">
        <v>7</v>
      </c>
      <c r="E442" s="311"/>
      <c r="F442" s="301"/>
      <c r="G442" s="301"/>
      <c r="H442" s="301"/>
      <c r="I442" s="525"/>
      <c r="J442" s="518"/>
      <c r="K442" s="301"/>
      <c r="L442" s="301"/>
      <c r="M442" s="301"/>
      <c r="N442" s="301"/>
      <c r="O442" s="302"/>
      <c r="P442" s="160" t="str">
        <f>IF(B442="","",IF(SUM(E442:I442)=0,"",(SUM(E442:I442)+SUM(K442:O442)-J442)))</f>
        <v/>
      </c>
      <c r="Q442" s="522" t="str">
        <f>IF(P442="","",AVERAGE(P442:P445))</f>
        <v/>
      </c>
      <c r="R442" s="522" t="str">
        <f>IF(P442="","",ABS(P442-Q442))</f>
        <v/>
      </c>
      <c r="S442" s="522" t="str">
        <f>IF(P442="","",RANK(R442,R442:R446,0))</f>
        <v/>
      </c>
      <c r="T442" s="522" t="str">
        <f>IF(P442="","",IF(S442=1,"",P442))</f>
        <v/>
      </c>
      <c r="U442" s="605" t="str">
        <f>IF(P442="","",IF(AVERAGE(P442:P446)&lt;0,0,IF(P443="",P442,IF(P444="",AVERAGE(P442:P443),IF(P445="",AVERAGE(P442:P444),IF(P446="",AVERAGE(T442:T445),TRIMMEAN(P442:P446,0.4)))))))</f>
        <v/>
      </c>
      <c r="V442" s="311"/>
      <c r="W442" s="312"/>
      <c r="X442" s="313"/>
      <c r="Y442" s="177" t="str">
        <f>IF(V442="","",IF(V442=999,999,V442*60+W442+X442/100))</f>
        <v/>
      </c>
      <c r="Z442" s="608" t="str">
        <f>IF(B442="","",IF(Y443="",Y442,AVERAGE(Y442:Y443)))</f>
        <v/>
      </c>
      <c r="AA442" s="611" t="str">
        <f>IF(B442="","",IF(Z442="","",IF(($AC$1-Z442)&gt;75,5,IF(($AC$1-Z442)&gt;60,4,IF(($AC$1-Z442)&gt;45,3,IF(($AC$1-Z442)&gt;30,2,IF(($AC$1-Z442)&gt;15,1,IF(($AC$1-Z442)&lt;=15,0))))))))</f>
        <v/>
      </c>
      <c r="AB442" s="614" t="str">
        <f>IF(AC442="DQ","DQ",IF(U442="","",U442+AA442))</f>
        <v/>
      </c>
      <c r="AC442" s="617"/>
    </row>
    <row r="443" spans="1:29" x14ac:dyDescent="0.25">
      <c r="A443" s="627"/>
      <c r="B443" s="630"/>
      <c r="C443" s="585"/>
      <c r="D443" s="44" t="s">
        <v>4</v>
      </c>
      <c r="E443" s="514" t="str">
        <f>IF(K443&lt;&gt;"",E442,"")</f>
        <v/>
      </c>
      <c r="F443" s="14" t="str">
        <f>IF(L443&lt;&gt;"",F442,"")</f>
        <v/>
      </c>
      <c r="G443" s="14" t="str">
        <f>IF(M443&lt;&gt;"",G442,"")</f>
        <v/>
      </c>
      <c r="H443" s="14" t="str">
        <f>IF(N443&lt;&gt;"",H442,"")</f>
        <v/>
      </c>
      <c r="I443" s="516" t="str">
        <f>IF(O443&lt;&gt;"",I442,"")</f>
        <v/>
      </c>
      <c r="J443" s="520" t="str">
        <f>IF(E443&lt;&gt;"",J442,"")</f>
        <v/>
      </c>
      <c r="K443" s="303"/>
      <c r="L443" s="303"/>
      <c r="M443" s="303"/>
      <c r="N443" s="303"/>
      <c r="O443" s="304"/>
      <c r="P443" s="14" t="str">
        <f>IF(B442="","",IF(SUM(E443:I443)=0,"",(SUM(E443:I443)+SUM(K443:O443)-J443)))</f>
        <v/>
      </c>
      <c r="Q443" s="523"/>
      <c r="R443" s="523" t="str">
        <f>IF(P442="","",ABS(P443-Q442))</f>
        <v/>
      </c>
      <c r="S443" s="523" t="str">
        <f>IF(P442="","",RANK(R443,R442:R446,0))</f>
        <v/>
      </c>
      <c r="T443" s="523" t="str">
        <f>IF(P442="","",IF(S443=1,"",P443))</f>
        <v/>
      </c>
      <c r="U443" s="606"/>
      <c r="V443" s="292"/>
      <c r="W443" s="293"/>
      <c r="X443" s="314"/>
      <c r="Y443" s="178" t="str">
        <f>IF(V443="","",IF(V443=999,999,V443*60+W443+X443/100))</f>
        <v/>
      </c>
      <c r="Z443" s="609"/>
      <c r="AA443" s="612"/>
      <c r="AB443" s="615"/>
      <c r="AC443" s="618"/>
    </row>
    <row r="444" spans="1:29" x14ac:dyDescent="0.25">
      <c r="A444" s="627"/>
      <c r="B444" s="630"/>
      <c r="C444" s="585"/>
      <c r="D444" s="44" t="s">
        <v>8</v>
      </c>
      <c r="E444" s="514" t="str">
        <f>IF(K444&lt;&gt;"",E442,"")</f>
        <v/>
      </c>
      <c r="F444" s="14" t="str">
        <f>IF(L444&lt;&gt;"",F442,"")</f>
        <v/>
      </c>
      <c r="G444" s="14" t="str">
        <f>IF(M444&lt;&gt;"",G442,"")</f>
        <v/>
      </c>
      <c r="H444" s="14" t="str">
        <f>IF(N444&lt;&gt;"",H442,"")</f>
        <v/>
      </c>
      <c r="I444" s="516" t="str">
        <f>IF(O444&lt;&gt;"",I442,"")</f>
        <v/>
      </c>
      <c r="J444" s="520" t="str">
        <f>IF(E444&lt;&gt;"",J442,"")</f>
        <v/>
      </c>
      <c r="K444" s="303"/>
      <c r="L444" s="303"/>
      <c r="M444" s="303"/>
      <c r="N444" s="303"/>
      <c r="O444" s="304"/>
      <c r="P444" s="14" t="str">
        <f>IF(B442="","",IF(SUM(E444:I444)=0,"",(SUM(E444:I444)+SUM(K444:O444)-J444)))</f>
        <v/>
      </c>
      <c r="Q444" s="523"/>
      <c r="R444" s="523" t="str">
        <f>IF(P442="","",ABS(P444-Q442))</f>
        <v/>
      </c>
      <c r="S444" s="523" t="str">
        <f>IF(P442="","",RANK(R444,R442:R446,0))</f>
        <v/>
      </c>
      <c r="T444" s="523" t="str">
        <f>IF(P442="","",IF(S444=1,"",P444))</f>
        <v/>
      </c>
      <c r="U444" s="606"/>
      <c r="V444" s="179"/>
      <c r="W444" s="180"/>
      <c r="X444" s="181"/>
      <c r="Y444" s="182"/>
      <c r="Z444" s="609"/>
      <c r="AA444" s="612"/>
      <c r="AB444" s="615"/>
      <c r="AC444" s="618"/>
    </row>
    <row r="445" spans="1:29" x14ac:dyDescent="0.25">
      <c r="A445" s="627"/>
      <c r="B445" s="630"/>
      <c r="C445" s="585"/>
      <c r="D445" s="44" t="s">
        <v>5</v>
      </c>
      <c r="E445" s="514" t="str">
        <f>IF(K445&lt;&gt;"",E442,"")</f>
        <v/>
      </c>
      <c r="F445" s="14" t="str">
        <f>IF(L445&lt;&gt;"",F442,"")</f>
        <v/>
      </c>
      <c r="G445" s="14" t="str">
        <f>IF(M445&lt;&gt;"",G442,"")</f>
        <v/>
      </c>
      <c r="H445" s="14" t="str">
        <f>IF(N445&lt;&gt;"",H442,"")</f>
        <v/>
      </c>
      <c r="I445" s="516" t="str">
        <f>IF(O445&lt;&gt;"",I442,"")</f>
        <v/>
      </c>
      <c r="J445" s="520" t="str">
        <f>IF(E445&lt;&gt;"",J442,"")</f>
        <v/>
      </c>
      <c r="K445" s="303"/>
      <c r="L445" s="303"/>
      <c r="M445" s="303"/>
      <c r="N445" s="303"/>
      <c r="O445" s="304"/>
      <c r="P445" s="14" t="str">
        <f>IF(B442="","",IF(SUM(E445:I445)=0,"",(SUM(E445:I445)+SUM(K445:O445)-J445)))</f>
        <v/>
      </c>
      <c r="Q445" s="523"/>
      <c r="R445" s="523" t="str">
        <f>IF(P442="","",ABS(P445-Q442))</f>
        <v/>
      </c>
      <c r="S445" s="523" t="str">
        <f>IF(P442="","",RANK(R445,R442:R446,0))</f>
        <v/>
      </c>
      <c r="T445" s="523" t="str">
        <f>IF(P442="","",IF(S445=1,"",P445))</f>
        <v/>
      </c>
      <c r="U445" s="606"/>
      <c r="V445" s="179"/>
      <c r="W445" s="180"/>
      <c r="X445" s="181"/>
      <c r="Y445" s="182"/>
      <c r="Z445" s="609"/>
      <c r="AA445" s="612"/>
      <c r="AB445" s="615"/>
      <c r="AC445" s="618"/>
    </row>
    <row r="446" spans="1:29" ht="15.75" thickBot="1" x14ac:dyDescent="0.3">
      <c r="A446" s="628"/>
      <c r="B446" s="631"/>
      <c r="C446" s="586"/>
      <c r="D446" s="45" t="s">
        <v>6</v>
      </c>
      <c r="E446" s="515" t="str">
        <f>IF(K446&lt;&gt;"",E442,"")</f>
        <v/>
      </c>
      <c r="F446" s="162" t="str">
        <f>IF(L446&lt;&gt;"",F442,"")</f>
        <v/>
      </c>
      <c r="G446" s="162" t="str">
        <f>IF(M446&lt;&gt;"",G442,"")</f>
        <v/>
      </c>
      <c r="H446" s="162" t="str">
        <f>IF(N446&lt;&gt;"",H442,"")</f>
        <v/>
      </c>
      <c r="I446" s="517" t="str">
        <f>IF(O446&lt;&gt;"",I442,"")</f>
        <v/>
      </c>
      <c r="J446" s="521" t="str">
        <f>IF(E446&lt;&gt;"",J442,"")</f>
        <v/>
      </c>
      <c r="K446" s="305"/>
      <c r="L446" s="305"/>
      <c r="M446" s="305"/>
      <c r="N446" s="305"/>
      <c r="O446" s="306"/>
      <c r="P446" s="162" t="str">
        <f>IF(B442="","",IF(SUM(E446:I446)=0,"",(SUM(E446:I446)+SUM(K446:O446)-J446)))</f>
        <v/>
      </c>
      <c r="Q446" s="524"/>
      <c r="R446" s="524"/>
      <c r="S446" s="524"/>
      <c r="T446" s="524"/>
      <c r="U446" s="607"/>
      <c r="V446" s="183"/>
      <c r="W446" s="184"/>
      <c r="X446" s="185"/>
      <c r="Y446" s="186"/>
      <c r="Z446" s="610"/>
      <c r="AA446" s="613"/>
      <c r="AB446" s="616"/>
      <c r="AC446" s="619"/>
    </row>
    <row r="447" spans="1:29" x14ac:dyDescent="0.25">
      <c r="A447" s="620" t="str">
        <f>IF('Names And Totals'!A93="","",'Names And Totals'!A93)</f>
        <v/>
      </c>
      <c r="B447" s="623" t="str">
        <f>IF('Names And Totals'!B93="","",'Names And Totals'!B93)</f>
        <v/>
      </c>
      <c r="C447" s="587" t="str">
        <f>IF(AB447="","",IF(AB447="DQ","DQ",RANK(AB447,$AB$7:$AB$502,0)+SUMPRODUCT(--(AB447=$AB$7:$AB$502),--(Z447&gt;$Z$7:$Z$502))))</f>
        <v/>
      </c>
      <c r="D447" s="88" t="s">
        <v>7</v>
      </c>
      <c r="E447" s="318"/>
      <c r="F447" s="546"/>
      <c r="G447" s="546"/>
      <c r="H447" s="546"/>
      <c r="I447" s="326"/>
      <c r="J447" s="547"/>
      <c r="K447" s="546"/>
      <c r="L447" s="546"/>
      <c r="M447" s="546"/>
      <c r="N447" s="546"/>
      <c r="O447" s="548"/>
      <c r="P447" s="163" t="str">
        <f>IF(B447="","",IF(SUM(E447:I447)=0,"",(SUM(E447:I447)+SUM(K447:O447)-J447)))</f>
        <v/>
      </c>
      <c r="Q447" s="128" t="str">
        <f>IF(P447="","",AVERAGE(P447:P450))</f>
        <v/>
      </c>
      <c r="R447" s="128" t="str">
        <f>IF(P447="","",ABS(P447-Q447))</f>
        <v/>
      </c>
      <c r="S447" s="128" t="str">
        <f>IF(P447="","",RANK(R447,R447:R451,0))</f>
        <v/>
      </c>
      <c r="T447" s="128" t="str">
        <f>IF(P447="","",IF(S447=1,"",P447))</f>
        <v/>
      </c>
      <c r="U447" s="590" t="str">
        <f>IF(P447="","",IF(AVERAGE(P447:P451)&lt;0,0,IF(P448="",P447,IF(P449="",AVERAGE(P447:P448),IF(P450="",AVERAGE(P447:P449),IF(P451="",AVERAGE(T447:T450),TRIMMEAN(P447:P451,0.4)))))))</f>
        <v/>
      </c>
      <c r="V447" s="318"/>
      <c r="W447" s="319"/>
      <c r="X447" s="320"/>
      <c r="Y447" s="549" t="str">
        <f>IF(V447="","",IF(V447=999,999,V447*60+W447+X447/100))</f>
        <v/>
      </c>
      <c r="Z447" s="593" t="str">
        <f>IF(B447="","",IF(Y448="",Y447,AVERAGE(Y447:Y448)))</f>
        <v/>
      </c>
      <c r="AA447" s="596" t="str">
        <f>IF(B447="","",IF(Z447="","",IF(($AC$1-Z447)&gt;75,5,IF(($AC$1-Z447)&gt;60,4,IF(($AC$1-Z447)&gt;45,3,IF(($AC$1-Z447)&gt;30,2,IF(($AC$1-Z447)&gt;15,1,IF(($AC$1-Z447)&lt;=15,0))))))))</f>
        <v/>
      </c>
      <c r="AB447" s="599" t="str">
        <f>IF(AC447="DQ","DQ",IF(U447="","",U447+AA447))</f>
        <v/>
      </c>
      <c r="AC447" s="602"/>
    </row>
    <row r="448" spans="1:29" x14ac:dyDescent="0.25">
      <c r="A448" s="621"/>
      <c r="B448" s="624"/>
      <c r="C448" s="588"/>
      <c r="D448" s="47" t="s">
        <v>4</v>
      </c>
      <c r="E448" s="283" t="str">
        <f>IF(K448&lt;&gt;"",E447,"")</f>
        <v/>
      </c>
      <c r="F448" s="347" t="str">
        <f>IF(L448&lt;&gt;"",F447,"")</f>
        <v/>
      </c>
      <c r="G448" s="347" t="str">
        <f>IF(M448&lt;&gt;"",G447,"")</f>
        <v/>
      </c>
      <c r="H448" s="347" t="str">
        <f>IF(N448&lt;&gt;"",H447,"")</f>
        <v/>
      </c>
      <c r="I448" s="284" t="str">
        <f>IF(O448&lt;&gt;"",I447,"")</f>
        <v/>
      </c>
      <c r="J448" s="428" t="str">
        <f>IF(E448&lt;&gt;"",J447,"")</f>
        <v/>
      </c>
      <c r="K448" s="348"/>
      <c r="L448" s="348"/>
      <c r="M448" s="348"/>
      <c r="N448" s="348"/>
      <c r="O448" s="349"/>
      <c r="P448" s="10" t="str">
        <f>IF(B447="","",IF(SUM(E448:I448)=0,"",(SUM(E448:I448)+SUM(K448:O448)-J448)))</f>
        <v/>
      </c>
      <c r="Q448" s="285"/>
      <c r="R448" s="285" t="str">
        <f>IF(P447="","",ABS(P448-Q447))</f>
        <v/>
      </c>
      <c r="S448" s="285" t="str">
        <f>IF(P447="","",RANK(R448,R447:R451,0))</f>
        <v/>
      </c>
      <c r="T448" s="285" t="str">
        <f>IF(P447="","",IF(S448=1,"",P448))</f>
        <v/>
      </c>
      <c r="U448" s="591"/>
      <c r="V448" s="321"/>
      <c r="W448" s="322"/>
      <c r="X448" s="323"/>
      <c r="Y448" s="350" t="str">
        <f>IF(V448="","",IF(V448=999,999,V448*60+W448+X448/100))</f>
        <v/>
      </c>
      <c r="Z448" s="594"/>
      <c r="AA448" s="597"/>
      <c r="AB448" s="600"/>
      <c r="AC448" s="603"/>
    </row>
    <row r="449" spans="1:29" x14ac:dyDescent="0.25">
      <c r="A449" s="621"/>
      <c r="B449" s="624"/>
      <c r="C449" s="588"/>
      <c r="D449" s="47" t="s">
        <v>8</v>
      </c>
      <c r="E449" s="283" t="str">
        <f>IF(K449&lt;&gt;"",E447,"")</f>
        <v/>
      </c>
      <c r="F449" s="347" t="str">
        <f>IF(L449&lt;&gt;"",F447,"")</f>
        <v/>
      </c>
      <c r="G449" s="347" t="str">
        <f>IF(M449&lt;&gt;"",G447,"")</f>
        <v/>
      </c>
      <c r="H449" s="347" t="str">
        <f>IF(N449&lt;&gt;"",H447,"")</f>
        <v/>
      </c>
      <c r="I449" s="284" t="str">
        <f>IF(O449&lt;&gt;"",I447,"")</f>
        <v/>
      </c>
      <c r="J449" s="428" t="str">
        <f>IF(E449&lt;&gt;"",J447,"")</f>
        <v/>
      </c>
      <c r="K449" s="348"/>
      <c r="L449" s="348"/>
      <c r="M449" s="348"/>
      <c r="N449" s="348"/>
      <c r="O449" s="349"/>
      <c r="P449" s="10" t="str">
        <f>IF(B447="","",IF(SUM(E449:I449)=0,"",(SUM(E449:I449)+SUM(K449:O449)-J449)))</f>
        <v/>
      </c>
      <c r="Q449" s="285"/>
      <c r="R449" s="285" t="str">
        <f>IF(P447="","",ABS(P449-Q447))</f>
        <v/>
      </c>
      <c r="S449" s="285" t="str">
        <f>IF(P447="","",RANK(R449,R447:R451,0))</f>
        <v/>
      </c>
      <c r="T449" s="285" t="str">
        <f>IF(P447="","",IF(S449=1,"",P449))</f>
        <v/>
      </c>
      <c r="U449" s="591"/>
      <c r="V449" s="189"/>
      <c r="W449" s="190"/>
      <c r="X449" s="191"/>
      <c r="Y449" s="192"/>
      <c r="Z449" s="594"/>
      <c r="AA449" s="597"/>
      <c r="AB449" s="600"/>
      <c r="AC449" s="603"/>
    </row>
    <row r="450" spans="1:29" x14ac:dyDescent="0.25">
      <c r="A450" s="621"/>
      <c r="B450" s="624"/>
      <c r="C450" s="588"/>
      <c r="D450" s="47" t="s">
        <v>5</v>
      </c>
      <c r="E450" s="283" t="str">
        <f>IF(K450&lt;&gt;"",E447,"")</f>
        <v/>
      </c>
      <c r="F450" s="347" t="str">
        <f>IF(L450&lt;&gt;"",F447,"")</f>
        <v/>
      </c>
      <c r="G450" s="347" t="str">
        <f>IF(M450&lt;&gt;"",G447,"")</f>
        <v/>
      </c>
      <c r="H450" s="347" t="str">
        <f>IF(N450&lt;&gt;"",H447,"")</f>
        <v/>
      </c>
      <c r="I450" s="284" t="str">
        <f>IF(O450&lt;&gt;"",I447,"")</f>
        <v/>
      </c>
      <c r="J450" s="428" t="str">
        <f>IF(E450&lt;&gt;"",J447,"")</f>
        <v/>
      </c>
      <c r="K450" s="348"/>
      <c r="L450" s="348"/>
      <c r="M450" s="348"/>
      <c r="N450" s="348"/>
      <c r="O450" s="349"/>
      <c r="P450" s="10" t="str">
        <f>IF(B447="","",IF(SUM(E450:I450)=0,"",(SUM(E450:I450)+SUM(K450:O450)-J450)))</f>
        <v/>
      </c>
      <c r="Q450" s="285"/>
      <c r="R450" s="285" t="str">
        <f>IF(P447="","",ABS(P450-Q447))</f>
        <v/>
      </c>
      <c r="S450" s="285" t="str">
        <f>IF(P447="","",RANK(R450,R447:R451,0))</f>
        <v/>
      </c>
      <c r="T450" s="285" t="str">
        <f>IF(P447="","",IF(S450=1,"",P450))</f>
        <v/>
      </c>
      <c r="U450" s="591"/>
      <c r="V450" s="189"/>
      <c r="W450" s="190"/>
      <c r="X450" s="191"/>
      <c r="Y450" s="192"/>
      <c r="Z450" s="594"/>
      <c r="AA450" s="597"/>
      <c r="AB450" s="600"/>
      <c r="AC450" s="603"/>
    </row>
    <row r="451" spans="1:29" ht="15.75" thickBot="1" x14ac:dyDescent="0.3">
      <c r="A451" s="622"/>
      <c r="B451" s="625"/>
      <c r="C451" s="589"/>
      <c r="D451" s="351" t="s">
        <v>6</v>
      </c>
      <c r="E451" s="352" t="str">
        <f>IF(K451&lt;&gt;"",E447,"")</f>
        <v/>
      </c>
      <c r="F451" s="353" t="str">
        <f>IF(L451&lt;&gt;"",F447,"")</f>
        <v/>
      </c>
      <c r="G451" s="353" t="str">
        <f>IF(M451&lt;&gt;"",G447,"")</f>
        <v/>
      </c>
      <c r="H451" s="353" t="str">
        <f>IF(N451&lt;&gt;"",H447,"")</f>
        <v/>
      </c>
      <c r="I451" s="354" t="str">
        <f>IF(O451&lt;&gt;"",I447,"")</f>
        <v/>
      </c>
      <c r="J451" s="466" t="str">
        <f>IF(E451&lt;&gt;"",J447,"")</f>
        <v/>
      </c>
      <c r="K451" s="355"/>
      <c r="L451" s="355"/>
      <c r="M451" s="355"/>
      <c r="N451" s="355"/>
      <c r="O451" s="356"/>
      <c r="P451" s="155" t="str">
        <f>IF(B447="","",IF(SUM(E451:I451)=0,"",(SUM(E451:I451)+SUM(K451:O451)-J451)))</f>
        <v/>
      </c>
      <c r="Q451" s="286"/>
      <c r="R451" s="286"/>
      <c r="S451" s="286"/>
      <c r="T451" s="286"/>
      <c r="U451" s="592"/>
      <c r="V451" s="357"/>
      <c r="W451" s="358"/>
      <c r="X451" s="359"/>
      <c r="Y451" s="360"/>
      <c r="Z451" s="595"/>
      <c r="AA451" s="598"/>
      <c r="AB451" s="601"/>
      <c r="AC451" s="604"/>
    </row>
    <row r="452" spans="1:29" x14ac:dyDescent="0.25">
      <c r="A452" s="626" t="str">
        <f>IF('Names And Totals'!A94="","",'Names And Totals'!A94)</f>
        <v/>
      </c>
      <c r="B452" s="629" t="str">
        <f>IF('Names And Totals'!B94="","",'Names And Totals'!B94)</f>
        <v/>
      </c>
      <c r="C452" s="584" t="str">
        <f>IF(AB452="","",IF(AB452="DQ","DQ",RANK(AB452,$AB$7:$AB$502,0)+SUMPRODUCT(--(AB452=$AB$7:$AB$502),--(Z452&gt;$Z$7:$Z$502))))</f>
        <v/>
      </c>
      <c r="D452" s="43" t="s">
        <v>7</v>
      </c>
      <c r="E452" s="311"/>
      <c r="F452" s="301"/>
      <c r="G452" s="301"/>
      <c r="H452" s="301"/>
      <c r="I452" s="525"/>
      <c r="J452" s="518"/>
      <c r="K452" s="301"/>
      <c r="L452" s="301"/>
      <c r="M452" s="301"/>
      <c r="N452" s="301"/>
      <c r="O452" s="302"/>
      <c r="P452" s="160" t="str">
        <f>IF(B452="","",IF(SUM(E452:I452)=0,"",(SUM(E452:I452)+SUM(K452:O452)-J452)))</f>
        <v/>
      </c>
      <c r="Q452" s="522" t="str">
        <f>IF(P452="","",AVERAGE(P452:P455))</f>
        <v/>
      </c>
      <c r="R452" s="522" t="str">
        <f>IF(P452="","",ABS(P452-Q452))</f>
        <v/>
      </c>
      <c r="S452" s="522" t="str">
        <f>IF(P452="","",RANK(R452,R452:R456,0))</f>
        <v/>
      </c>
      <c r="T452" s="522" t="str">
        <f>IF(P452="","",IF(S452=1,"",P452))</f>
        <v/>
      </c>
      <c r="U452" s="605" t="str">
        <f>IF(P452="","",IF(AVERAGE(P452:P456)&lt;0,0,IF(P453="",P452,IF(P454="",AVERAGE(P452:P453),IF(P455="",AVERAGE(P452:P454),IF(P456="",AVERAGE(T452:T455),TRIMMEAN(P452:P456,0.4)))))))</f>
        <v/>
      </c>
      <c r="V452" s="311"/>
      <c r="W452" s="312"/>
      <c r="X452" s="313"/>
      <c r="Y452" s="177" t="str">
        <f>IF(V452="","",IF(V452=999,999,V452*60+W452+X452/100))</f>
        <v/>
      </c>
      <c r="Z452" s="608" t="str">
        <f>IF(B452="","",IF(Y453="",Y452,AVERAGE(Y452:Y453)))</f>
        <v/>
      </c>
      <c r="AA452" s="611" t="str">
        <f>IF(B452="","",IF(Z452="","",IF(($AC$1-Z452)&gt;75,5,IF(($AC$1-Z452)&gt;60,4,IF(($AC$1-Z452)&gt;45,3,IF(($AC$1-Z452)&gt;30,2,IF(($AC$1-Z452)&gt;15,1,IF(($AC$1-Z452)&lt;=15,0))))))))</f>
        <v/>
      </c>
      <c r="AB452" s="614" t="str">
        <f>IF(AC452="DQ","DQ",IF(U452="","",U452+AA452))</f>
        <v/>
      </c>
      <c r="AC452" s="617"/>
    </row>
    <row r="453" spans="1:29" x14ac:dyDescent="0.25">
      <c r="A453" s="627"/>
      <c r="B453" s="630"/>
      <c r="C453" s="585"/>
      <c r="D453" s="44" t="s">
        <v>4</v>
      </c>
      <c r="E453" s="514" t="str">
        <f>IF(K453&lt;&gt;"",E452,"")</f>
        <v/>
      </c>
      <c r="F453" s="14" t="str">
        <f>IF(L453&lt;&gt;"",F452,"")</f>
        <v/>
      </c>
      <c r="G453" s="14" t="str">
        <f>IF(M453&lt;&gt;"",G452,"")</f>
        <v/>
      </c>
      <c r="H453" s="14" t="str">
        <f>IF(N453&lt;&gt;"",H452,"")</f>
        <v/>
      </c>
      <c r="I453" s="516" t="str">
        <f>IF(O453&lt;&gt;"",I452,"")</f>
        <v/>
      </c>
      <c r="J453" s="520" t="str">
        <f>IF(E453&lt;&gt;"",J452,"")</f>
        <v/>
      </c>
      <c r="K453" s="303"/>
      <c r="L453" s="303"/>
      <c r="M453" s="303"/>
      <c r="N453" s="303"/>
      <c r="O453" s="304"/>
      <c r="P453" s="14" t="str">
        <f>IF(B452="","",IF(SUM(E453:I453)=0,"",(SUM(E453:I453)+SUM(K453:O453)-J453)))</f>
        <v/>
      </c>
      <c r="Q453" s="523"/>
      <c r="R453" s="523" t="str">
        <f>IF(P452="","",ABS(P453-Q452))</f>
        <v/>
      </c>
      <c r="S453" s="523" t="str">
        <f>IF(P452="","",RANK(R453,R452:R456,0))</f>
        <v/>
      </c>
      <c r="T453" s="523" t="str">
        <f>IF(P452="","",IF(S453=1,"",P453))</f>
        <v/>
      </c>
      <c r="U453" s="606"/>
      <c r="V453" s="292"/>
      <c r="W453" s="293"/>
      <c r="X453" s="314"/>
      <c r="Y453" s="178" t="str">
        <f>IF(V453="","",IF(V453=999,999,V453*60+W453+X453/100))</f>
        <v/>
      </c>
      <c r="Z453" s="609"/>
      <c r="AA453" s="612"/>
      <c r="AB453" s="615"/>
      <c r="AC453" s="618"/>
    </row>
    <row r="454" spans="1:29" x14ac:dyDescent="0.25">
      <c r="A454" s="627"/>
      <c r="B454" s="630"/>
      <c r="C454" s="585"/>
      <c r="D454" s="44" t="s">
        <v>8</v>
      </c>
      <c r="E454" s="514" t="str">
        <f>IF(K454&lt;&gt;"",E452,"")</f>
        <v/>
      </c>
      <c r="F454" s="14" t="str">
        <f>IF(L454&lt;&gt;"",F452,"")</f>
        <v/>
      </c>
      <c r="G454" s="14" t="str">
        <f>IF(M454&lt;&gt;"",G452,"")</f>
        <v/>
      </c>
      <c r="H454" s="14" t="str">
        <f>IF(N454&lt;&gt;"",H452,"")</f>
        <v/>
      </c>
      <c r="I454" s="516" t="str">
        <f>IF(O454&lt;&gt;"",I452,"")</f>
        <v/>
      </c>
      <c r="J454" s="520" t="str">
        <f>IF(E454&lt;&gt;"",J452,"")</f>
        <v/>
      </c>
      <c r="K454" s="303"/>
      <c r="L454" s="303"/>
      <c r="M454" s="303"/>
      <c r="N454" s="303"/>
      <c r="O454" s="304"/>
      <c r="P454" s="14" t="str">
        <f>IF(B452="","",IF(SUM(E454:I454)=0,"",(SUM(E454:I454)+SUM(K454:O454)-J454)))</f>
        <v/>
      </c>
      <c r="Q454" s="523"/>
      <c r="R454" s="523" t="str">
        <f>IF(P452="","",ABS(P454-Q452))</f>
        <v/>
      </c>
      <c r="S454" s="523" t="str">
        <f>IF(P452="","",RANK(R454,R452:R456,0))</f>
        <v/>
      </c>
      <c r="T454" s="523" t="str">
        <f>IF(P452="","",IF(S454=1,"",P454))</f>
        <v/>
      </c>
      <c r="U454" s="606"/>
      <c r="V454" s="179"/>
      <c r="W454" s="180"/>
      <c r="X454" s="181"/>
      <c r="Y454" s="182"/>
      <c r="Z454" s="609"/>
      <c r="AA454" s="612"/>
      <c r="AB454" s="615"/>
      <c r="AC454" s="618"/>
    </row>
    <row r="455" spans="1:29" x14ac:dyDescent="0.25">
      <c r="A455" s="627"/>
      <c r="B455" s="630"/>
      <c r="C455" s="585"/>
      <c r="D455" s="44" t="s">
        <v>5</v>
      </c>
      <c r="E455" s="514" t="str">
        <f>IF(K455&lt;&gt;"",E452,"")</f>
        <v/>
      </c>
      <c r="F455" s="14" t="str">
        <f>IF(L455&lt;&gt;"",F452,"")</f>
        <v/>
      </c>
      <c r="G455" s="14" t="str">
        <f>IF(M455&lt;&gt;"",G452,"")</f>
        <v/>
      </c>
      <c r="H455" s="14" t="str">
        <f>IF(N455&lt;&gt;"",H452,"")</f>
        <v/>
      </c>
      <c r="I455" s="516" t="str">
        <f>IF(O455&lt;&gt;"",I452,"")</f>
        <v/>
      </c>
      <c r="J455" s="520" t="str">
        <f>IF(E455&lt;&gt;"",J452,"")</f>
        <v/>
      </c>
      <c r="K455" s="303"/>
      <c r="L455" s="303"/>
      <c r="M455" s="303"/>
      <c r="N455" s="303"/>
      <c r="O455" s="304"/>
      <c r="P455" s="14" t="str">
        <f>IF(B452="","",IF(SUM(E455:I455)=0,"",(SUM(E455:I455)+SUM(K455:O455)-J455)))</f>
        <v/>
      </c>
      <c r="Q455" s="523"/>
      <c r="R455" s="523" t="str">
        <f>IF(P452="","",ABS(P455-Q452))</f>
        <v/>
      </c>
      <c r="S455" s="523" t="str">
        <f>IF(P452="","",RANK(R455,R452:R456,0))</f>
        <v/>
      </c>
      <c r="T455" s="523" t="str">
        <f>IF(P452="","",IF(S455=1,"",P455))</f>
        <v/>
      </c>
      <c r="U455" s="606"/>
      <c r="V455" s="179"/>
      <c r="W455" s="180"/>
      <c r="X455" s="181"/>
      <c r="Y455" s="182"/>
      <c r="Z455" s="609"/>
      <c r="AA455" s="612"/>
      <c r="AB455" s="615"/>
      <c r="AC455" s="618"/>
    </row>
    <row r="456" spans="1:29" ht="15.75" thickBot="1" x14ac:dyDescent="0.3">
      <c r="A456" s="628"/>
      <c r="B456" s="631"/>
      <c r="C456" s="586"/>
      <c r="D456" s="45" t="s">
        <v>6</v>
      </c>
      <c r="E456" s="515" t="str">
        <f>IF(K456&lt;&gt;"",E452,"")</f>
        <v/>
      </c>
      <c r="F456" s="162" t="str">
        <f>IF(L456&lt;&gt;"",F452,"")</f>
        <v/>
      </c>
      <c r="G456" s="162" t="str">
        <f>IF(M456&lt;&gt;"",G452,"")</f>
        <v/>
      </c>
      <c r="H456" s="162" t="str">
        <f>IF(N456&lt;&gt;"",H452,"")</f>
        <v/>
      </c>
      <c r="I456" s="517" t="str">
        <f>IF(O456&lt;&gt;"",I452,"")</f>
        <v/>
      </c>
      <c r="J456" s="521" t="str">
        <f>IF(E456&lt;&gt;"",J452,"")</f>
        <v/>
      </c>
      <c r="K456" s="305"/>
      <c r="L456" s="305"/>
      <c r="M456" s="305"/>
      <c r="N456" s="305"/>
      <c r="O456" s="306"/>
      <c r="P456" s="162" t="str">
        <f>IF(B452="","",IF(SUM(E456:I456)=0,"",(SUM(E456:I456)+SUM(K456:O456)-J456)))</f>
        <v/>
      </c>
      <c r="Q456" s="524"/>
      <c r="R456" s="524"/>
      <c r="S456" s="524"/>
      <c r="T456" s="524"/>
      <c r="U456" s="607"/>
      <c r="V456" s="183"/>
      <c r="W456" s="184"/>
      <c r="X456" s="185"/>
      <c r="Y456" s="186"/>
      <c r="Z456" s="610"/>
      <c r="AA456" s="613"/>
      <c r="AB456" s="616"/>
      <c r="AC456" s="619"/>
    </row>
    <row r="457" spans="1:29" x14ac:dyDescent="0.25">
      <c r="A457" s="620" t="str">
        <f>IF('Names And Totals'!A95="","",'Names And Totals'!A95)</f>
        <v/>
      </c>
      <c r="B457" s="623" t="str">
        <f>IF('Names And Totals'!B95="","",'Names And Totals'!B95)</f>
        <v/>
      </c>
      <c r="C457" s="587" t="str">
        <f>IF(AB457="","",IF(AB457="DQ","DQ",RANK(AB457,$AB$7:$AB$502,0)+SUMPRODUCT(--(AB457=$AB$7:$AB$502),--(Z457&gt;$Z$7:$Z$502))))</f>
        <v/>
      </c>
      <c r="D457" s="88" t="s">
        <v>7</v>
      </c>
      <c r="E457" s="318"/>
      <c r="F457" s="546"/>
      <c r="G457" s="546"/>
      <c r="H457" s="546"/>
      <c r="I457" s="326"/>
      <c r="J457" s="547"/>
      <c r="K457" s="546"/>
      <c r="L457" s="546"/>
      <c r="M457" s="546"/>
      <c r="N457" s="546"/>
      <c r="O457" s="548"/>
      <c r="P457" s="163" t="str">
        <f>IF(B457="","",IF(SUM(E457:I457)=0,"",(SUM(E457:I457)+SUM(K457:O457)-J457)))</f>
        <v/>
      </c>
      <c r="Q457" s="128" t="str">
        <f>IF(P457="","",AVERAGE(P457:P460))</f>
        <v/>
      </c>
      <c r="R457" s="128" t="str">
        <f>IF(P457="","",ABS(P457-Q457))</f>
        <v/>
      </c>
      <c r="S457" s="128" t="str">
        <f>IF(P457="","",RANK(R457,R457:R461,0))</f>
        <v/>
      </c>
      <c r="T457" s="128" t="str">
        <f>IF(P457="","",IF(S457=1,"",P457))</f>
        <v/>
      </c>
      <c r="U457" s="590" t="str">
        <f>IF(P457="","",IF(AVERAGE(P457:P461)&lt;0,0,IF(P458="",P457,IF(P459="",AVERAGE(P457:P458),IF(P460="",AVERAGE(P457:P459),IF(P461="",AVERAGE(T457:T460),TRIMMEAN(P457:P461,0.4)))))))</f>
        <v/>
      </c>
      <c r="V457" s="318"/>
      <c r="W457" s="319"/>
      <c r="X457" s="320"/>
      <c r="Y457" s="549" t="str">
        <f>IF(V457="","",IF(V457=999,999,V457*60+W457+X457/100))</f>
        <v/>
      </c>
      <c r="Z457" s="593" t="str">
        <f>IF(B457="","",IF(Y458="",Y457,AVERAGE(Y457:Y458)))</f>
        <v/>
      </c>
      <c r="AA457" s="596" t="str">
        <f>IF(B457="","",IF(Z457="","",IF(($AC$1-Z457)&gt;75,5,IF(($AC$1-Z457)&gt;60,4,IF(($AC$1-Z457)&gt;45,3,IF(($AC$1-Z457)&gt;30,2,IF(($AC$1-Z457)&gt;15,1,IF(($AC$1-Z457)&lt;=15,0))))))))</f>
        <v/>
      </c>
      <c r="AB457" s="599" t="str">
        <f>IF(AC457="DQ","DQ",IF(U457="","",U457+AA457))</f>
        <v/>
      </c>
      <c r="AC457" s="602"/>
    </row>
    <row r="458" spans="1:29" x14ac:dyDescent="0.25">
      <c r="A458" s="621"/>
      <c r="B458" s="624"/>
      <c r="C458" s="588"/>
      <c r="D458" s="47" t="s">
        <v>4</v>
      </c>
      <c r="E458" s="283" t="str">
        <f>IF(K458&lt;&gt;"",E457,"")</f>
        <v/>
      </c>
      <c r="F458" s="347" t="str">
        <f>IF(L458&lt;&gt;"",F457,"")</f>
        <v/>
      </c>
      <c r="G458" s="347" t="str">
        <f>IF(M458&lt;&gt;"",G457,"")</f>
        <v/>
      </c>
      <c r="H458" s="347" t="str">
        <f>IF(N458&lt;&gt;"",H457,"")</f>
        <v/>
      </c>
      <c r="I458" s="284" t="str">
        <f>IF(O458&lt;&gt;"",I457,"")</f>
        <v/>
      </c>
      <c r="J458" s="428" t="str">
        <f>IF(E458&lt;&gt;"",J457,"")</f>
        <v/>
      </c>
      <c r="K458" s="348"/>
      <c r="L458" s="348"/>
      <c r="M458" s="348"/>
      <c r="N458" s="348"/>
      <c r="O458" s="349"/>
      <c r="P458" s="10" t="str">
        <f>IF(B457="","",IF(SUM(E458:I458)=0,"",(SUM(E458:I458)+SUM(K458:O458)-J458)))</f>
        <v/>
      </c>
      <c r="Q458" s="285"/>
      <c r="R458" s="285" t="str">
        <f>IF(P457="","",ABS(P458-Q457))</f>
        <v/>
      </c>
      <c r="S458" s="285" t="str">
        <f>IF(P457="","",RANK(R458,R457:R461,0))</f>
        <v/>
      </c>
      <c r="T458" s="285" t="str">
        <f>IF(P457="","",IF(S458=1,"",P458))</f>
        <v/>
      </c>
      <c r="U458" s="591"/>
      <c r="V458" s="321"/>
      <c r="W458" s="322"/>
      <c r="X458" s="323"/>
      <c r="Y458" s="350" t="str">
        <f>IF(V458="","",IF(V458=999,999,V458*60+W458+X458/100))</f>
        <v/>
      </c>
      <c r="Z458" s="594"/>
      <c r="AA458" s="597"/>
      <c r="AB458" s="600"/>
      <c r="AC458" s="603"/>
    </row>
    <row r="459" spans="1:29" x14ac:dyDescent="0.25">
      <c r="A459" s="621"/>
      <c r="B459" s="624"/>
      <c r="C459" s="588"/>
      <c r="D459" s="47" t="s">
        <v>8</v>
      </c>
      <c r="E459" s="283" t="str">
        <f>IF(K459&lt;&gt;"",E457,"")</f>
        <v/>
      </c>
      <c r="F459" s="347" t="str">
        <f>IF(L459&lt;&gt;"",F457,"")</f>
        <v/>
      </c>
      <c r="G459" s="347" t="str">
        <f>IF(M459&lt;&gt;"",G457,"")</f>
        <v/>
      </c>
      <c r="H459" s="347" t="str">
        <f>IF(N459&lt;&gt;"",H457,"")</f>
        <v/>
      </c>
      <c r="I459" s="284" t="str">
        <f>IF(O459&lt;&gt;"",I457,"")</f>
        <v/>
      </c>
      <c r="J459" s="428" t="str">
        <f>IF(E459&lt;&gt;"",J457,"")</f>
        <v/>
      </c>
      <c r="K459" s="348"/>
      <c r="L459" s="348"/>
      <c r="M459" s="348"/>
      <c r="N459" s="348"/>
      <c r="O459" s="349"/>
      <c r="P459" s="10" t="str">
        <f>IF(B457="","",IF(SUM(E459:I459)=0,"",(SUM(E459:I459)+SUM(K459:O459)-J459)))</f>
        <v/>
      </c>
      <c r="Q459" s="285"/>
      <c r="R459" s="285" t="str">
        <f>IF(P457="","",ABS(P459-Q457))</f>
        <v/>
      </c>
      <c r="S459" s="285" t="str">
        <f>IF(P457="","",RANK(R459,R457:R461,0))</f>
        <v/>
      </c>
      <c r="T459" s="285" t="str">
        <f>IF(P457="","",IF(S459=1,"",P459))</f>
        <v/>
      </c>
      <c r="U459" s="591"/>
      <c r="V459" s="189"/>
      <c r="W459" s="190"/>
      <c r="X459" s="191"/>
      <c r="Y459" s="192"/>
      <c r="Z459" s="594"/>
      <c r="AA459" s="597"/>
      <c r="AB459" s="600"/>
      <c r="AC459" s="603"/>
    </row>
    <row r="460" spans="1:29" x14ac:dyDescent="0.25">
      <c r="A460" s="621"/>
      <c r="B460" s="624"/>
      <c r="C460" s="588"/>
      <c r="D460" s="47" t="s">
        <v>5</v>
      </c>
      <c r="E460" s="283" t="str">
        <f>IF(K460&lt;&gt;"",E457,"")</f>
        <v/>
      </c>
      <c r="F460" s="347" t="str">
        <f>IF(L460&lt;&gt;"",F457,"")</f>
        <v/>
      </c>
      <c r="G460" s="347" t="str">
        <f>IF(M460&lt;&gt;"",G457,"")</f>
        <v/>
      </c>
      <c r="H460" s="347" t="str">
        <f>IF(N460&lt;&gt;"",H457,"")</f>
        <v/>
      </c>
      <c r="I460" s="284" t="str">
        <f>IF(O460&lt;&gt;"",I457,"")</f>
        <v/>
      </c>
      <c r="J460" s="428" t="str">
        <f>IF(E460&lt;&gt;"",J457,"")</f>
        <v/>
      </c>
      <c r="K460" s="348"/>
      <c r="L460" s="348"/>
      <c r="M460" s="348"/>
      <c r="N460" s="348"/>
      <c r="O460" s="349"/>
      <c r="P460" s="10" t="str">
        <f>IF(B457="","",IF(SUM(E460:I460)=0,"",(SUM(E460:I460)+SUM(K460:O460)-J460)))</f>
        <v/>
      </c>
      <c r="Q460" s="285"/>
      <c r="R460" s="285" t="str">
        <f>IF(P457="","",ABS(P460-Q457))</f>
        <v/>
      </c>
      <c r="S460" s="285" t="str">
        <f>IF(P457="","",RANK(R460,R457:R461,0))</f>
        <v/>
      </c>
      <c r="T460" s="285" t="str">
        <f>IF(P457="","",IF(S460=1,"",P460))</f>
        <v/>
      </c>
      <c r="U460" s="591"/>
      <c r="V460" s="189"/>
      <c r="W460" s="190"/>
      <c r="X460" s="191"/>
      <c r="Y460" s="192"/>
      <c r="Z460" s="594"/>
      <c r="AA460" s="597"/>
      <c r="AB460" s="600"/>
      <c r="AC460" s="603"/>
    </row>
    <row r="461" spans="1:29" ht="15.75" thickBot="1" x14ac:dyDescent="0.3">
      <c r="A461" s="622"/>
      <c r="B461" s="625"/>
      <c r="C461" s="589"/>
      <c r="D461" s="351" t="s">
        <v>6</v>
      </c>
      <c r="E461" s="352" t="str">
        <f>IF(K461&lt;&gt;"",E457,"")</f>
        <v/>
      </c>
      <c r="F461" s="353" t="str">
        <f>IF(L461&lt;&gt;"",F457,"")</f>
        <v/>
      </c>
      <c r="G461" s="353" t="str">
        <f>IF(M461&lt;&gt;"",G457,"")</f>
        <v/>
      </c>
      <c r="H461" s="353" t="str">
        <f>IF(N461&lt;&gt;"",H457,"")</f>
        <v/>
      </c>
      <c r="I461" s="354" t="str">
        <f>IF(O461&lt;&gt;"",I457,"")</f>
        <v/>
      </c>
      <c r="J461" s="466" t="str">
        <f>IF(E461&lt;&gt;"",J457,"")</f>
        <v/>
      </c>
      <c r="K461" s="355"/>
      <c r="L461" s="355"/>
      <c r="M461" s="355"/>
      <c r="N461" s="355"/>
      <c r="O461" s="356"/>
      <c r="P461" s="155" t="str">
        <f>IF(B457="","",IF(SUM(E461:I461)=0,"",(SUM(E461:I461)+SUM(K461:O461)-J461)))</f>
        <v/>
      </c>
      <c r="Q461" s="286"/>
      <c r="R461" s="286"/>
      <c r="S461" s="286"/>
      <c r="T461" s="286"/>
      <c r="U461" s="592"/>
      <c r="V461" s="357"/>
      <c r="W461" s="358"/>
      <c r="X461" s="359"/>
      <c r="Y461" s="360"/>
      <c r="Z461" s="595"/>
      <c r="AA461" s="598"/>
      <c r="AB461" s="601"/>
      <c r="AC461" s="604"/>
    </row>
    <row r="462" spans="1:29" x14ac:dyDescent="0.25">
      <c r="A462" s="626" t="str">
        <f>IF('Names And Totals'!A96="","",'Names And Totals'!A96)</f>
        <v/>
      </c>
      <c r="B462" s="629" t="str">
        <f>IF('Names And Totals'!B96="","",'Names And Totals'!B96)</f>
        <v/>
      </c>
      <c r="C462" s="584" t="str">
        <f>IF(AB462="","",IF(AB462="DQ","DQ",RANK(AB462,$AB$7:$AB$502,0)+SUMPRODUCT(--(AB462=$AB$7:$AB$502),--(Z462&gt;$Z$7:$Z$502))))</f>
        <v/>
      </c>
      <c r="D462" s="43" t="s">
        <v>7</v>
      </c>
      <c r="E462" s="311"/>
      <c r="F462" s="301"/>
      <c r="G462" s="301"/>
      <c r="H462" s="301"/>
      <c r="I462" s="525"/>
      <c r="J462" s="518"/>
      <c r="K462" s="301"/>
      <c r="L462" s="301"/>
      <c r="M462" s="301"/>
      <c r="N462" s="301"/>
      <c r="O462" s="302"/>
      <c r="P462" s="160" t="str">
        <f>IF(B462="","",IF(SUM(E462:I462)=0,"",(SUM(E462:I462)+SUM(K462:O462)-J462)))</f>
        <v/>
      </c>
      <c r="Q462" s="522" t="str">
        <f>IF(P462="","",AVERAGE(P462:P465))</f>
        <v/>
      </c>
      <c r="R462" s="522" t="str">
        <f>IF(P462="","",ABS(P462-Q462))</f>
        <v/>
      </c>
      <c r="S462" s="522" t="str">
        <f>IF(P462="","",RANK(R462,R462:R466,0))</f>
        <v/>
      </c>
      <c r="T462" s="522" t="str">
        <f>IF(P462="","",IF(S462=1,"",P462))</f>
        <v/>
      </c>
      <c r="U462" s="605" t="str">
        <f>IF(P462="","",IF(AVERAGE(P462:P466)&lt;0,0,IF(P463="",P462,IF(P464="",AVERAGE(P462:P463),IF(P465="",AVERAGE(P462:P464),IF(P466="",AVERAGE(T462:T465),TRIMMEAN(P462:P466,0.4)))))))</f>
        <v/>
      </c>
      <c r="V462" s="311"/>
      <c r="W462" s="312"/>
      <c r="X462" s="313"/>
      <c r="Y462" s="177" t="str">
        <f>IF(V462="","",IF(V462=999,999,V462*60+W462+X462/100))</f>
        <v/>
      </c>
      <c r="Z462" s="608" t="str">
        <f>IF(B462="","",IF(Y463="",Y462,AVERAGE(Y462:Y463)))</f>
        <v/>
      </c>
      <c r="AA462" s="611" t="str">
        <f>IF(B462="","",IF(Z462="","",IF(($AC$1-Z462)&gt;75,5,IF(($AC$1-Z462)&gt;60,4,IF(($AC$1-Z462)&gt;45,3,IF(($AC$1-Z462)&gt;30,2,IF(($AC$1-Z462)&gt;15,1,IF(($AC$1-Z462)&lt;=15,0))))))))</f>
        <v/>
      </c>
      <c r="AB462" s="614" t="str">
        <f>IF(AC462="DQ","DQ",IF(U462="","",U462+AA462))</f>
        <v/>
      </c>
      <c r="AC462" s="617"/>
    </row>
    <row r="463" spans="1:29" x14ac:dyDescent="0.25">
      <c r="A463" s="627"/>
      <c r="B463" s="630"/>
      <c r="C463" s="585"/>
      <c r="D463" s="44" t="s">
        <v>4</v>
      </c>
      <c r="E463" s="514" t="str">
        <f>IF(K463&lt;&gt;"",E462,"")</f>
        <v/>
      </c>
      <c r="F463" s="14" t="str">
        <f>IF(L463&lt;&gt;"",F462,"")</f>
        <v/>
      </c>
      <c r="G463" s="14" t="str">
        <f>IF(M463&lt;&gt;"",G462,"")</f>
        <v/>
      </c>
      <c r="H463" s="14" t="str">
        <f>IF(N463&lt;&gt;"",H462,"")</f>
        <v/>
      </c>
      <c r="I463" s="516" t="str">
        <f>IF(O463&lt;&gt;"",I462,"")</f>
        <v/>
      </c>
      <c r="J463" s="520" t="str">
        <f>IF(E463&lt;&gt;"",J462,"")</f>
        <v/>
      </c>
      <c r="K463" s="303"/>
      <c r="L463" s="303"/>
      <c r="M463" s="303"/>
      <c r="N463" s="303"/>
      <c r="O463" s="304"/>
      <c r="P463" s="14" t="str">
        <f>IF(B462="","",IF(SUM(E463:I463)=0,"",(SUM(E463:I463)+SUM(K463:O463)-J463)))</f>
        <v/>
      </c>
      <c r="Q463" s="523"/>
      <c r="R463" s="523" t="str">
        <f>IF(P462="","",ABS(P463-Q462))</f>
        <v/>
      </c>
      <c r="S463" s="523" t="str">
        <f>IF(P462="","",RANK(R463,R462:R466,0))</f>
        <v/>
      </c>
      <c r="T463" s="523" t="str">
        <f>IF(P462="","",IF(S463=1,"",P463))</f>
        <v/>
      </c>
      <c r="U463" s="606"/>
      <c r="V463" s="292"/>
      <c r="W463" s="293"/>
      <c r="X463" s="314"/>
      <c r="Y463" s="178" t="str">
        <f>IF(V463="","",IF(V463=999,999,V463*60+W463+X463/100))</f>
        <v/>
      </c>
      <c r="Z463" s="609"/>
      <c r="AA463" s="612"/>
      <c r="AB463" s="615"/>
      <c r="AC463" s="618"/>
    </row>
    <row r="464" spans="1:29" x14ac:dyDescent="0.25">
      <c r="A464" s="627"/>
      <c r="B464" s="630"/>
      <c r="C464" s="585"/>
      <c r="D464" s="44" t="s">
        <v>8</v>
      </c>
      <c r="E464" s="514" t="str">
        <f>IF(K464&lt;&gt;"",E462,"")</f>
        <v/>
      </c>
      <c r="F464" s="14" t="str">
        <f>IF(L464&lt;&gt;"",F462,"")</f>
        <v/>
      </c>
      <c r="G464" s="14" t="str">
        <f>IF(M464&lt;&gt;"",G462,"")</f>
        <v/>
      </c>
      <c r="H464" s="14" t="str">
        <f>IF(N464&lt;&gt;"",H462,"")</f>
        <v/>
      </c>
      <c r="I464" s="516" t="str">
        <f>IF(O464&lt;&gt;"",I462,"")</f>
        <v/>
      </c>
      <c r="J464" s="520" t="str">
        <f>IF(E464&lt;&gt;"",J462,"")</f>
        <v/>
      </c>
      <c r="K464" s="303"/>
      <c r="L464" s="303"/>
      <c r="M464" s="303"/>
      <c r="N464" s="303"/>
      <c r="O464" s="304"/>
      <c r="P464" s="14" t="str">
        <f>IF(B462="","",IF(SUM(E464:I464)=0,"",(SUM(E464:I464)+SUM(K464:O464)-J464)))</f>
        <v/>
      </c>
      <c r="Q464" s="523"/>
      <c r="R464" s="523" t="str">
        <f>IF(P462="","",ABS(P464-Q462))</f>
        <v/>
      </c>
      <c r="S464" s="523" t="str">
        <f>IF(P462="","",RANK(R464,R462:R466,0))</f>
        <v/>
      </c>
      <c r="T464" s="523" t="str">
        <f>IF(P462="","",IF(S464=1,"",P464))</f>
        <v/>
      </c>
      <c r="U464" s="606"/>
      <c r="V464" s="179"/>
      <c r="W464" s="180"/>
      <c r="X464" s="181"/>
      <c r="Y464" s="182"/>
      <c r="Z464" s="609"/>
      <c r="AA464" s="612"/>
      <c r="AB464" s="615"/>
      <c r="AC464" s="618"/>
    </row>
    <row r="465" spans="1:29" x14ac:dyDescent="0.25">
      <c r="A465" s="627"/>
      <c r="B465" s="630"/>
      <c r="C465" s="585"/>
      <c r="D465" s="44" t="s">
        <v>5</v>
      </c>
      <c r="E465" s="514" t="str">
        <f>IF(K465&lt;&gt;"",E462,"")</f>
        <v/>
      </c>
      <c r="F465" s="14" t="str">
        <f>IF(L465&lt;&gt;"",F462,"")</f>
        <v/>
      </c>
      <c r="G465" s="14" t="str">
        <f>IF(M465&lt;&gt;"",G462,"")</f>
        <v/>
      </c>
      <c r="H465" s="14" t="str">
        <f>IF(N465&lt;&gt;"",H462,"")</f>
        <v/>
      </c>
      <c r="I465" s="516" t="str">
        <f>IF(O465&lt;&gt;"",I462,"")</f>
        <v/>
      </c>
      <c r="J465" s="520" t="str">
        <f>IF(E465&lt;&gt;"",J462,"")</f>
        <v/>
      </c>
      <c r="K465" s="303"/>
      <c r="L465" s="303"/>
      <c r="M465" s="303"/>
      <c r="N465" s="303"/>
      <c r="O465" s="304"/>
      <c r="P465" s="14" t="str">
        <f>IF(B462="","",IF(SUM(E465:I465)=0,"",(SUM(E465:I465)+SUM(K465:O465)-J465)))</f>
        <v/>
      </c>
      <c r="Q465" s="523"/>
      <c r="R465" s="523" t="str">
        <f>IF(P462="","",ABS(P465-Q462))</f>
        <v/>
      </c>
      <c r="S465" s="523" t="str">
        <f>IF(P462="","",RANK(R465,R462:R466,0))</f>
        <v/>
      </c>
      <c r="T465" s="523" t="str">
        <f>IF(P462="","",IF(S465=1,"",P465))</f>
        <v/>
      </c>
      <c r="U465" s="606"/>
      <c r="V465" s="179"/>
      <c r="W465" s="180"/>
      <c r="X465" s="181"/>
      <c r="Y465" s="182"/>
      <c r="Z465" s="609"/>
      <c r="AA465" s="612"/>
      <c r="AB465" s="615"/>
      <c r="AC465" s="618"/>
    </row>
    <row r="466" spans="1:29" ht="15.75" thickBot="1" x14ac:dyDescent="0.3">
      <c r="A466" s="628"/>
      <c r="B466" s="631"/>
      <c r="C466" s="586"/>
      <c r="D466" s="45" t="s">
        <v>6</v>
      </c>
      <c r="E466" s="515" t="str">
        <f>IF(K466&lt;&gt;"",E462,"")</f>
        <v/>
      </c>
      <c r="F466" s="162" t="str">
        <f>IF(L466&lt;&gt;"",F462,"")</f>
        <v/>
      </c>
      <c r="G466" s="162" t="str">
        <f>IF(M466&lt;&gt;"",G462,"")</f>
        <v/>
      </c>
      <c r="H466" s="162" t="str">
        <f>IF(N466&lt;&gt;"",H462,"")</f>
        <v/>
      </c>
      <c r="I466" s="517" t="str">
        <f>IF(O466&lt;&gt;"",I462,"")</f>
        <v/>
      </c>
      <c r="J466" s="521" t="str">
        <f>IF(E466&lt;&gt;"",J462,"")</f>
        <v/>
      </c>
      <c r="K466" s="305"/>
      <c r="L466" s="305"/>
      <c r="M466" s="305"/>
      <c r="N466" s="305"/>
      <c r="O466" s="306"/>
      <c r="P466" s="162" t="str">
        <f>IF(B462="","",IF(SUM(E466:I466)=0,"",(SUM(E466:I466)+SUM(K466:O466)-J466)))</f>
        <v/>
      </c>
      <c r="Q466" s="524"/>
      <c r="R466" s="524"/>
      <c r="S466" s="524"/>
      <c r="T466" s="524"/>
      <c r="U466" s="607"/>
      <c r="V466" s="183"/>
      <c r="W466" s="184"/>
      <c r="X466" s="185"/>
      <c r="Y466" s="186"/>
      <c r="Z466" s="610"/>
      <c r="AA466" s="613"/>
      <c r="AB466" s="616"/>
      <c r="AC466" s="619"/>
    </row>
    <row r="467" spans="1:29" x14ac:dyDescent="0.25">
      <c r="A467" s="620" t="str">
        <f>IF('Names And Totals'!A97="","",'Names And Totals'!A97)</f>
        <v/>
      </c>
      <c r="B467" s="623" t="str">
        <f>IF('Names And Totals'!B97="","",'Names And Totals'!B97)</f>
        <v/>
      </c>
      <c r="C467" s="587" t="str">
        <f>IF(AB467="","",IF(AB467="DQ","DQ",RANK(AB467,$AB$7:$AB$502,0)+SUMPRODUCT(--(AB467=$AB$7:$AB$502),--(Z467&gt;$Z$7:$Z$502))))</f>
        <v/>
      </c>
      <c r="D467" s="88" t="s">
        <v>7</v>
      </c>
      <c r="E467" s="318"/>
      <c r="F467" s="546"/>
      <c r="G467" s="546"/>
      <c r="H467" s="546"/>
      <c r="I467" s="326"/>
      <c r="J467" s="547"/>
      <c r="K467" s="546"/>
      <c r="L467" s="546"/>
      <c r="M467" s="546"/>
      <c r="N467" s="546"/>
      <c r="O467" s="548"/>
      <c r="P467" s="163" t="str">
        <f>IF(B467="","",IF(SUM(E467:I467)=0,"",(SUM(E467:I467)+SUM(K467:O467)-J467)))</f>
        <v/>
      </c>
      <c r="Q467" s="128" t="str">
        <f>IF(P467="","",AVERAGE(P467:P470))</f>
        <v/>
      </c>
      <c r="R467" s="128" t="str">
        <f>IF(P467="","",ABS(P467-Q467))</f>
        <v/>
      </c>
      <c r="S467" s="128" t="str">
        <f>IF(P467="","",RANK(R467,R467:R471,0))</f>
        <v/>
      </c>
      <c r="T467" s="128" t="str">
        <f>IF(P467="","",IF(S467=1,"",P467))</f>
        <v/>
      </c>
      <c r="U467" s="590" t="str">
        <f>IF(P467="","",IF(AVERAGE(P467:P471)&lt;0,0,IF(P468="",P467,IF(P469="",AVERAGE(P467:P468),IF(P470="",AVERAGE(P467:P469),IF(P471="",AVERAGE(T467:T470),TRIMMEAN(P467:P471,0.4)))))))</f>
        <v/>
      </c>
      <c r="V467" s="318"/>
      <c r="W467" s="319"/>
      <c r="X467" s="320"/>
      <c r="Y467" s="549" t="str">
        <f>IF(V467="","",IF(V467=999,999,V467*60+W467+X467/100))</f>
        <v/>
      </c>
      <c r="Z467" s="593" t="str">
        <f>IF(B467="","",IF(Y468="",Y467,AVERAGE(Y467:Y468)))</f>
        <v/>
      </c>
      <c r="AA467" s="596" t="str">
        <f>IF(B467="","",IF(Z467="","",IF(($AC$1-Z467)&gt;75,5,IF(($AC$1-Z467)&gt;60,4,IF(($AC$1-Z467)&gt;45,3,IF(($AC$1-Z467)&gt;30,2,IF(($AC$1-Z467)&gt;15,1,IF(($AC$1-Z467)&lt;=15,0))))))))</f>
        <v/>
      </c>
      <c r="AB467" s="599" t="str">
        <f>IF(AC467="DQ","DQ",IF(U467="","",U467+AA467))</f>
        <v/>
      </c>
      <c r="AC467" s="602"/>
    </row>
    <row r="468" spans="1:29" x14ac:dyDescent="0.25">
      <c r="A468" s="621"/>
      <c r="B468" s="624"/>
      <c r="C468" s="588"/>
      <c r="D468" s="47" t="s">
        <v>4</v>
      </c>
      <c r="E468" s="283" t="str">
        <f>IF(K468&lt;&gt;"",E467,"")</f>
        <v/>
      </c>
      <c r="F468" s="347" t="str">
        <f>IF(L468&lt;&gt;"",F467,"")</f>
        <v/>
      </c>
      <c r="G468" s="347" t="str">
        <f>IF(M468&lt;&gt;"",G467,"")</f>
        <v/>
      </c>
      <c r="H468" s="347" t="str">
        <f>IF(N468&lt;&gt;"",H467,"")</f>
        <v/>
      </c>
      <c r="I468" s="284" t="str">
        <f>IF(O468&lt;&gt;"",I467,"")</f>
        <v/>
      </c>
      <c r="J468" s="428" t="str">
        <f>IF(E468&lt;&gt;"",J467,"")</f>
        <v/>
      </c>
      <c r="K468" s="348"/>
      <c r="L468" s="348"/>
      <c r="M468" s="348"/>
      <c r="N468" s="348"/>
      <c r="O468" s="349"/>
      <c r="P468" s="10" t="str">
        <f>IF(B467="","",IF(SUM(E468:I468)=0,"",(SUM(E468:I468)+SUM(K468:O468)-J468)))</f>
        <v/>
      </c>
      <c r="Q468" s="285"/>
      <c r="R468" s="285" t="str">
        <f>IF(P467="","",ABS(P468-Q467))</f>
        <v/>
      </c>
      <c r="S468" s="285" t="str">
        <f>IF(P467="","",RANK(R468,R467:R471,0))</f>
        <v/>
      </c>
      <c r="T468" s="285" t="str">
        <f>IF(P467="","",IF(S468=1,"",P468))</f>
        <v/>
      </c>
      <c r="U468" s="591"/>
      <c r="V468" s="321"/>
      <c r="W468" s="322"/>
      <c r="X468" s="323"/>
      <c r="Y468" s="350" t="str">
        <f>IF(V468="","",IF(V468=999,999,V468*60+W468+X468/100))</f>
        <v/>
      </c>
      <c r="Z468" s="594"/>
      <c r="AA468" s="597"/>
      <c r="AB468" s="600"/>
      <c r="AC468" s="603"/>
    </row>
    <row r="469" spans="1:29" x14ac:dyDescent="0.25">
      <c r="A469" s="621"/>
      <c r="B469" s="624"/>
      <c r="C469" s="588"/>
      <c r="D469" s="47" t="s">
        <v>8</v>
      </c>
      <c r="E469" s="283" t="str">
        <f>IF(K469&lt;&gt;"",E467,"")</f>
        <v/>
      </c>
      <c r="F469" s="347" t="str">
        <f>IF(L469&lt;&gt;"",F467,"")</f>
        <v/>
      </c>
      <c r="G469" s="347" t="str">
        <f>IF(M469&lt;&gt;"",G467,"")</f>
        <v/>
      </c>
      <c r="H469" s="347" t="str">
        <f>IF(N469&lt;&gt;"",H467,"")</f>
        <v/>
      </c>
      <c r="I469" s="284" t="str">
        <f>IF(O469&lt;&gt;"",I467,"")</f>
        <v/>
      </c>
      <c r="J469" s="428" t="str">
        <f>IF(E469&lt;&gt;"",J467,"")</f>
        <v/>
      </c>
      <c r="K469" s="348"/>
      <c r="L469" s="348"/>
      <c r="M469" s="348"/>
      <c r="N469" s="348"/>
      <c r="O469" s="349"/>
      <c r="P469" s="10" t="str">
        <f>IF(B467="","",IF(SUM(E469:I469)=0,"",(SUM(E469:I469)+SUM(K469:O469)-J469)))</f>
        <v/>
      </c>
      <c r="Q469" s="285"/>
      <c r="R469" s="285" t="str">
        <f>IF(P467="","",ABS(P469-Q467))</f>
        <v/>
      </c>
      <c r="S469" s="285" t="str">
        <f>IF(P467="","",RANK(R469,R467:R471,0))</f>
        <v/>
      </c>
      <c r="T469" s="285" t="str">
        <f>IF(P467="","",IF(S469=1,"",P469))</f>
        <v/>
      </c>
      <c r="U469" s="591"/>
      <c r="V469" s="189"/>
      <c r="W469" s="190"/>
      <c r="X469" s="191"/>
      <c r="Y469" s="192"/>
      <c r="Z469" s="594"/>
      <c r="AA469" s="597"/>
      <c r="AB469" s="600"/>
      <c r="AC469" s="603"/>
    </row>
    <row r="470" spans="1:29" x14ac:dyDescent="0.25">
      <c r="A470" s="621"/>
      <c r="B470" s="624"/>
      <c r="C470" s="588"/>
      <c r="D470" s="47" t="s">
        <v>5</v>
      </c>
      <c r="E470" s="283" t="str">
        <f>IF(K470&lt;&gt;"",E467,"")</f>
        <v/>
      </c>
      <c r="F470" s="347" t="str">
        <f>IF(L470&lt;&gt;"",F467,"")</f>
        <v/>
      </c>
      <c r="G470" s="347" t="str">
        <f>IF(M470&lt;&gt;"",G467,"")</f>
        <v/>
      </c>
      <c r="H470" s="347" t="str">
        <f>IF(N470&lt;&gt;"",H467,"")</f>
        <v/>
      </c>
      <c r="I470" s="284" t="str">
        <f>IF(O470&lt;&gt;"",I467,"")</f>
        <v/>
      </c>
      <c r="J470" s="428" t="str">
        <f>IF(E470&lt;&gt;"",J467,"")</f>
        <v/>
      </c>
      <c r="K470" s="348"/>
      <c r="L470" s="348"/>
      <c r="M470" s="348"/>
      <c r="N470" s="348"/>
      <c r="O470" s="349"/>
      <c r="P470" s="10" t="str">
        <f>IF(B467="","",IF(SUM(E470:I470)=0,"",(SUM(E470:I470)+SUM(K470:O470)-J470)))</f>
        <v/>
      </c>
      <c r="Q470" s="285"/>
      <c r="R470" s="285" t="str">
        <f>IF(P467="","",ABS(P470-Q467))</f>
        <v/>
      </c>
      <c r="S470" s="285" t="str">
        <f>IF(P467="","",RANK(R470,R467:R471,0))</f>
        <v/>
      </c>
      <c r="T470" s="285" t="str">
        <f>IF(P467="","",IF(S470=1,"",P470))</f>
        <v/>
      </c>
      <c r="U470" s="591"/>
      <c r="V470" s="189"/>
      <c r="W470" s="190"/>
      <c r="X470" s="191"/>
      <c r="Y470" s="192"/>
      <c r="Z470" s="594"/>
      <c r="AA470" s="597"/>
      <c r="AB470" s="600"/>
      <c r="AC470" s="603"/>
    </row>
    <row r="471" spans="1:29" ht="15.75" thickBot="1" x14ac:dyDescent="0.3">
      <c r="A471" s="622"/>
      <c r="B471" s="625"/>
      <c r="C471" s="589"/>
      <c r="D471" s="351" t="s">
        <v>6</v>
      </c>
      <c r="E471" s="352" t="str">
        <f>IF(K471&lt;&gt;"",E467,"")</f>
        <v/>
      </c>
      <c r="F471" s="353" t="str">
        <f>IF(L471&lt;&gt;"",F467,"")</f>
        <v/>
      </c>
      <c r="G471" s="353" t="str">
        <f>IF(M471&lt;&gt;"",G467,"")</f>
        <v/>
      </c>
      <c r="H471" s="353" t="str">
        <f>IF(N471&lt;&gt;"",H467,"")</f>
        <v/>
      </c>
      <c r="I471" s="354" t="str">
        <f>IF(O471&lt;&gt;"",I467,"")</f>
        <v/>
      </c>
      <c r="J471" s="466" t="str">
        <f>IF(E471&lt;&gt;"",J467,"")</f>
        <v/>
      </c>
      <c r="K471" s="355"/>
      <c r="L471" s="355"/>
      <c r="M471" s="355"/>
      <c r="N471" s="355"/>
      <c r="O471" s="356"/>
      <c r="P471" s="155" t="str">
        <f>IF(B467="","",IF(SUM(E471:I471)=0,"",(SUM(E471:I471)+SUM(K471:O471)-J471)))</f>
        <v/>
      </c>
      <c r="Q471" s="286"/>
      <c r="R471" s="286"/>
      <c r="S471" s="286"/>
      <c r="T471" s="286"/>
      <c r="U471" s="592"/>
      <c r="V471" s="357"/>
      <c r="W471" s="358"/>
      <c r="X471" s="359"/>
      <c r="Y471" s="360"/>
      <c r="Z471" s="595"/>
      <c r="AA471" s="598"/>
      <c r="AB471" s="601"/>
      <c r="AC471" s="604"/>
    </row>
    <row r="472" spans="1:29" x14ac:dyDescent="0.25">
      <c r="A472" s="626" t="str">
        <f>IF('Names And Totals'!A98="","",'Names And Totals'!A98)</f>
        <v/>
      </c>
      <c r="B472" s="629" t="str">
        <f>IF('Names And Totals'!B98="","",'Names And Totals'!B98)</f>
        <v/>
      </c>
      <c r="C472" s="584" t="str">
        <f>IF(AB472="","",IF(AB472="DQ","DQ",RANK(AB472,$AB$7:$AB$502,0)+SUMPRODUCT(--(AB472=$AB$7:$AB$502),--(Z472&gt;$Z$7:$Z$502))))</f>
        <v/>
      </c>
      <c r="D472" s="43" t="s">
        <v>7</v>
      </c>
      <c r="E472" s="311"/>
      <c r="F472" s="301"/>
      <c r="G472" s="301"/>
      <c r="H472" s="301"/>
      <c r="I472" s="525"/>
      <c r="J472" s="518"/>
      <c r="K472" s="301"/>
      <c r="L472" s="301"/>
      <c r="M472" s="301"/>
      <c r="N472" s="301"/>
      <c r="O472" s="302"/>
      <c r="P472" s="160" t="str">
        <f>IF(B472="","",IF(SUM(E472:I472)=0,"",(SUM(E472:I472)+SUM(K472:O472)-J472)))</f>
        <v/>
      </c>
      <c r="Q472" s="522" t="str">
        <f>IF(P472="","",AVERAGE(P472:P475))</f>
        <v/>
      </c>
      <c r="R472" s="522" t="str">
        <f>IF(P472="","",ABS(P472-Q472))</f>
        <v/>
      </c>
      <c r="S472" s="522" t="str">
        <f>IF(P472="","",RANK(R472,R472:R476,0))</f>
        <v/>
      </c>
      <c r="T472" s="522" t="str">
        <f>IF(P472="","",IF(S472=1,"",P472))</f>
        <v/>
      </c>
      <c r="U472" s="605" t="str">
        <f>IF(P472="","",IF(AVERAGE(P472:P476)&lt;0,0,IF(P473="",P472,IF(P474="",AVERAGE(P472:P473),IF(P475="",AVERAGE(P472:P474),IF(P476="",AVERAGE(T472:T475),TRIMMEAN(P472:P476,0.4)))))))</f>
        <v/>
      </c>
      <c r="V472" s="311"/>
      <c r="W472" s="312"/>
      <c r="X472" s="313"/>
      <c r="Y472" s="177" t="str">
        <f>IF(V472="","",IF(V472=999,999,V472*60+W472+X472/100))</f>
        <v/>
      </c>
      <c r="Z472" s="608" t="str">
        <f>IF(B472="","",IF(Y473="",Y472,AVERAGE(Y472:Y473)))</f>
        <v/>
      </c>
      <c r="AA472" s="611" t="str">
        <f>IF(B472="","",IF(Z472="","",IF(($AC$1-Z472)&gt;75,5,IF(($AC$1-Z472)&gt;60,4,IF(($AC$1-Z472)&gt;45,3,IF(($AC$1-Z472)&gt;30,2,IF(($AC$1-Z472)&gt;15,1,IF(($AC$1-Z472)&lt;=15,0))))))))</f>
        <v/>
      </c>
      <c r="AB472" s="614" t="str">
        <f>IF(AC472="DQ","DQ",IF(U472="","",U472+AA472))</f>
        <v/>
      </c>
      <c r="AC472" s="617"/>
    </row>
    <row r="473" spans="1:29" x14ac:dyDescent="0.25">
      <c r="A473" s="627"/>
      <c r="B473" s="630"/>
      <c r="C473" s="585"/>
      <c r="D473" s="44" t="s">
        <v>4</v>
      </c>
      <c r="E473" s="514" t="str">
        <f>IF(K473&lt;&gt;"",E472,"")</f>
        <v/>
      </c>
      <c r="F473" s="14" t="str">
        <f>IF(L473&lt;&gt;"",F472,"")</f>
        <v/>
      </c>
      <c r="G473" s="14" t="str">
        <f>IF(M473&lt;&gt;"",G472,"")</f>
        <v/>
      </c>
      <c r="H473" s="14" t="str">
        <f>IF(N473&lt;&gt;"",H472,"")</f>
        <v/>
      </c>
      <c r="I473" s="516" t="str">
        <f>IF(O473&lt;&gt;"",I472,"")</f>
        <v/>
      </c>
      <c r="J473" s="520" t="str">
        <f>IF(E473&lt;&gt;"",J472,"")</f>
        <v/>
      </c>
      <c r="K473" s="303"/>
      <c r="L473" s="303"/>
      <c r="M473" s="303"/>
      <c r="N473" s="303"/>
      <c r="O473" s="304"/>
      <c r="P473" s="14" t="str">
        <f>IF(B472="","",IF(SUM(E473:I473)=0,"",(SUM(E473:I473)+SUM(K473:O473)-J473)))</f>
        <v/>
      </c>
      <c r="Q473" s="523"/>
      <c r="R473" s="523" t="str">
        <f>IF(P472="","",ABS(P473-Q472))</f>
        <v/>
      </c>
      <c r="S473" s="523" t="str">
        <f>IF(P472="","",RANK(R473,R472:R476,0))</f>
        <v/>
      </c>
      <c r="T473" s="523" t="str">
        <f>IF(P472="","",IF(S473=1,"",P473))</f>
        <v/>
      </c>
      <c r="U473" s="606"/>
      <c r="V473" s="292"/>
      <c r="W473" s="293"/>
      <c r="X473" s="314"/>
      <c r="Y473" s="178" t="str">
        <f>IF(V473="","",IF(V473=999,999,V473*60+W473+X473/100))</f>
        <v/>
      </c>
      <c r="Z473" s="609"/>
      <c r="AA473" s="612"/>
      <c r="AB473" s="615"/>
      <c r="AC473" s="618"/>
    </row>
    <row r="474" spans="1:29" x14ac:dyDescent="0.25">
      <c r="A474" s="627"/>
      <c r="B474" s="630"/>
      <c r="C474" s="585"/>
      <c r="D474" s="44" t="s">
        <v>8</v>
      </c>
      <c r="E474" s="514" t="str">
        <f>IF(K474&lt;&gt;"",E472,"")</f>
        <v/>
      </c>
      <c r="F474" s="14" t="str">
        <f>IF(L474&lt;&gt;"",F472,"")</f>
        <v/>
      </c>
      <c r="G474" s="14" t="str">
        <f>IF(M474&lt;&gt;"",G472,"")</f>
        <v/>
      </c>
      <c r="H474" s="14" t="str">
        <f>IF(N474&lt;&gt;"",H472,"")</f>
        <v/>
      </c>
      <c r="I474" s="516" t="str">
        <f>IF(O474&lt;&gt;"",I472,"")</f>
        <v/>
      </c>
      <c r="J474" s="520" t="str">
        <f>IF(E474&lt;&gt;"",J472,"")</f>
        <v/>
      </c>
      <c r="K474" s="303"/>
      <c r="L474" s="303"/>
      <c r="M474" s="303"/>
      <c r="N474" s="303"/>
      <c r="O474" s="304"/>
      <c r="P474" s="14" t="str">
        <f>IF(B472="","",IF(SUM(E474:I474)=0,"",(SUM(E474:I474)+SUM(K474:O474)-J474)))</f>
        <v/>
      </c>
      <c r="Q474" s="523"/>
      <c r="R474" s="523" t="str">
        <f>IF(P472="","",ABS(P474-Q472))</f>
        <v/>
      </c>
      <c r="S474" s="523" t="str">
        <f>IF(P472="","",RANK(R474,R472:R476,0))</f>
        <v/>
      </c>
      <c r="T474" s="523" t="str">
        <f>IF(P472="","",IF(S474=1,"",P474))</f>
        <v/>
      </c>
      <c r="U474" s="606"/>
      <c r="V474" s="179"/>
      <c r="W474" s="180"/>
      <c r="X474" s="181"/>
      <c r="Y474" s="182"/>
      <c r="Z474" s="609"/>
      <c r="AA474" s="612"/>
      <c r="AB474" s="615"/>
      <c r="AC474" s="618"/>
    </row>
    <row r="475" spans="1:29" x14ac:dyDescent="0.25">
      <c r="A475" s="627"/>
      <c r="B475" s="630"/>
      <c r="C475" s="585"/>
      <c r="D475" s="44" t="s">
        <v>5</v>
      </c>
      <c r="E475" s="514" t="str">
        <f>IF(K475&lt;&gt;"",E472,"")</f>
        <v/>
      </c>
      <c r="F475" s="14" t="str">
        <f>IF(L475&lt;&gt;"",F472,"")</f>
        <v/>
      </c>
      <c r="G475" s="14" t="str">
        <f>IF(M475&lt;&gt;"",G472,"")</f>
        <v/>
      </c>
      <c r="H475" s="14" t="str">
        <f>IF(N475&lt;&gt;"",H472,"")</f>
        <v/>
      </c>
      <c r="I475" s="516" t="str">
        <f>IF(O475&lt;&gt;"",I472,"")</f>
        <v/>
      </c>
      <c r="J475" s="520" t="str">
        <f>IF(E475&lt;&gt;"",J472,"")</f>
        <v/>
      </c>
      <c r="K475" s="303"/>
      <c r="L475" s="303"/>
      <c r="M475" s="303"/>
      <c r="N475" s="303"/>
      <c r="O475" s="304"/>
      <c r="P475" s="14" t="str">
        <f>IF(B472="","",IF(SUM(E475:I475)=0,"",(SUM(E475:I475)+SUM(K475:O475)-J475)))</f>
        <v/>
      </c>
      <c r="Q475" s="523"/>
      <c r="R475" s="523" t="str">
        <f>IF(P472="","",ABS(P475-Q472))</f>
        <v/>
      </c>
      <c r="S475" s="523" t="str">
        <f>IF(P472="","",RANK(R475,R472:R476,0))</f>
        <v/>
      </c>
      <c r="T475" s="523" t="str">
        <f>IF(P472="","",IF(S475=1,"",P475))</f>
        <v/>
      </c>
      <c r="U475" s="606"/>
      <c r="V475" s="179"/>
      <c r="W475" s="180"/>
      <c r="X475" s="181"/>
      <c r="Y475" s="182"/>
      <c r="Z475" s="609"/>
      <c r="AA475" s="612"/>
      <c r="AB475" s="615"/>
      <c r="AC475" s="618"/>
    </row>
    <row r="476" spans="1:29" ht="15.75" thickBot="1" x14ac:dyDescent="0.3">
      <c r="A476" s="628"/>
      <c r="B476" s="631"/>
      <c r="C476" s="586"/>
      <c r="D476" s="45" t="s">
        <v>6</v>
      </c>
      <c r="E476" s="515" t="str">
        <f>IF(K476&lt;&gt;"",E472,"")</f>
        <v/>
      </c>
      <c r="F476" s="162" t="str">
        <f>IF(L476&lt;&gt;"",F472,"")</f>
        <v/>
      </c>
      <c r="G476" s="162" t="str">
        <f>IF(M476&lt;&gt;"",G472,"")</f>
        <v/>
      </c>
      <c r="H476" s="162" t="str">
        <f>IF(N476&lt;&gt;"",H472,"")</f>
        <v/>
      </c>
      <c r="I476" s="517" t="str">
        <f>IF(O476&lt;&gt;"",I472,"")</f>
        <v/>
      </c>
      <c r="J476" s="521" t="str">
        <f>IF(E476&lt;&gt;"",J472,"")</f>
        <v/>
      </c>
      <c r="K476" s="305"/>
      <c r="L476" s="305"/>
      <c r="M476" s="305"/>
      <c r="N476" s="305"/>
      <c r="O476" s="306"/>
      <c r="P476" s="162" t="str">
        <f>IF(B472="","",IF(SUM(E476:I476)=0,"",(SUM(E476:I476)+SUM(K476:O476)-J476)))</f>
        <v/>
      </c>
      <c r="Q476" s="524"/>
      <c r="R476" s="524"/>
      <c r="S476" s="524"/>
      <c r="T476" s="524"/>
      <c r="U476" s="607"/>
      <c r="V476" s="183"/>
      <c r="W476" s="184"/>
      <c r="X476" s="185"/>
      <c r="Y476" s="186"/>
      <c r="Z476" s="610"/>
      <c r="AA476" s="613"/>
      <c r="AB476" s="616"/>
      <c r="AC476" s="619"/>
    </row>
    <row r="477" spans="1:29" x14ac:dyDescent="0.25">
      <c r="A477" s="620" t="str">
        <f>IF('Names And Totals'!A99="","",'Names And Totals'!A99)</f>
        <v/>
      </c>
      <c r="B477" s="623" t="str">
        <f>IF('Names And Totals'!B99="","",'Names And Totals'!B99)</f>
        <v/>
      </c>
      <c r="C477" s="587" t="str">
        <f>IF(AB477="","",IF(AB477="DQ","DQ",RANK(AB477,$AB$7:$AB$502,0)+SUMPRODUCT(--(AB477=$AB$7:$AB$502),--(Z477&gt;$Z$7:$Z$502))))</f>
        <v/>
      </c>
      <c r="D477" s="88" t="s">
        <v>7</v>
      </c>
      <c r="E477" s="318"/>
      <c r="F477" s="546"/>
      <c r="G477" s="546"/>
      <c r="H477" s="546"/>
      <c r="I477" s="326"/>
      <c r="J477" s="547"/>
      <c r="K477" s="546"/>
      <c r="L477" s="546"/>
      <c r="M477" s="546"/>
      <c r="N477" s="546"/>
      <c r="O477" s="548"/>
      <c r="P477" s="163" t="str">
        <f>IF(B477="","",IF(SUM(E477:I477)=0,"",(SUM(E477:I477)+SUM(K477:O477)-J477)))</f>
        <v/>
      </c>
      <c r="Q477" s="128" t="str">
        <f>IF(P477="","",AVERAGE(P477:P480))</f>
        <v/>
      </c>
      <c r="R477" s="128" t="str">
        <f>IF(P477="","",ABS(P477-Q477))</f>
        <v/>
      </c>
      <c r="S477" s="128" t="str">
        <f>IF(P477="","",RANK(R477,R477:R481,0))</f>
        <v/>
      </c>
      <c r="T477" s="128" t="str">
        <f>IF(P477="","",IF(S477=1,"",P477))</f>
        <v/>
      </c>
      <c r="U477" s="590" t="str">
        <f>IF(P477="","",IF(AVERAGE(P477:P481)&lt;0,0,IF(P478="",P477,IF(P479="",AVERAGE(P477:P478),IF(P480="",AVERAGE(P477:P479),IF(P481="",AVERAGE(T477:T480),TRIMMEAN(P477:P481,0.4)))))))</f>
        <v/>
      </c>
      <c r="V477" s="318"/>
      <c r="W477" s="319"/>
      <c r="X477" s="320"/>
      <c r="Y477" s="549" t="str">
        <f>IF(V477="","",IF(V477=999,999,V477*60+W477+X477/100))</f>
        <v/>
      </c>
      <c r="Z477" s="593" t="str">
        <f>IF(B477="","",IF(Y478="",Y477,AVERAGE(Y477:Y478)))</f>
        <v/>
      </c>
      <c r="AA477" s="596" t="str">
        <f>IF(B477="","",IF(Z477="","",IF(($AC$1-Z477)&gt;75,5,IF(($AC$1-Z477)&gt;60,4,IF(($AC$1-Z477)&gt;45,3,IF(($AC$1-Z477)&gt;30,2,IF(($AC$1-Z477)&gt;15,1,IF(($AC$1-Z477)&lt;=15,0))))))))</f>
        <v/>
      </c>
      <c r="AB477" s="599" t="str">
        <f>IF(AC477="DQ","DQ",IF(U477="","",U477+AA477))</f>
        <v/>
      </c>
      <c r="AC477" s="602"/>
    </row>
    <row r="478" spans="1:29" x14ac:dyDescent="0.25">
      <c r="A478" s="621"/>
      <c r="B478" s="624"/>
      <c r="C478" s="588"/>
      <c r="D478" s="47" t="s">
        <v>4</v>
      </c>
      <c r="E478" s="283" t="str">
        <f>IF(K478&lt;&gt;"",E477,"")</f>
        <v/>
      </c>
      <c r="F478" s="347" t="str">
        <f>IF(L478&lt;&gt;"",F477,"")</f>
        <v/>
      </c>
      <c r="G478" s="347" t="str">
        <f>IF(M478&lt;&gt;"",G477,"")</f>
        <v/>
      </c>
      <c r="H478" s="347" t="str">
        <f>IF(N478&lt;&gt;"",H477,"")</f>
        <v/>
      </c>
      <c r="I478" s="284" t="str">
        <f>IF(O478&lt;&gt;"",I477,"")</f>
        <v/>
      </c>
      <c r="J478" s="428" t="str">
        <f>IF(E478&lt;&gt;"",J477,"")</f>
        <v/>
      </c>
      <c r="K478" s="348"/>
      <c r="L478" s="348"/>
      <c r="M478" s="348"/>
      <c r="N478" s="348"/>
      <c r="O478" s="349"/>
      <c r="P478" s="10" t="str">
        <f>IF(B477="","",IF(SUM(E478:I478)=0,"",(SUM(E478:I478)+SUM(K478:O478)-J478)))</f>
        <v/>
      </c>
      <c r="Q478" s="285"/>
      <c r="R478" s="285" t="str">
        <f>IF(P477="","",ABS(P478-Q477))</f>
        <v/>
      </c>
      <c r="S478" s="285" t="str">
        <f>IF(P477="","",RANK(R478,R477:R481,0))</f>
        <v/>
      </c>
      <c r="T478" s="285" t="str">
        <f>IF(P477="","",IF(S478=1,"",P478))</f>
        <v/>
      </c>
      <c r="U478" s="591"/>
      <c r="V478" s="321"/>
      <c r="W478" s="322"/>
      <c r="X478" s="323"/>
      <c r="Y478" s="350" t="str">
        <f>IF(V478="","",IF(V478=999,999,V478*60+W478+X478/100))</f>
        <v/>
      </c>
      <c r="Z478" s="594"/>
      <c r="AA478" s="597"/>
      <c r="AB478" s="600"/>
      <c r="AC478" s="603"/>
    </row>
    <row r="479" spans="1:29" x14ac:dyDescent="0.25">
      <c r="A479" s="621"/>
      <c r="B479" s="624"/>
      <c r="C479" s="588"/>
      <c r="D479" s="47" t="s">
        <v>8</v>
      </c>
      <c r="E479" s="283" t="str">
        <f>IF(K479&lt;&gt;"",E477,"")</f>
        <v/>
      </c>
      <c r="F479" s="347" t="str">
        <f>IF(L479&lt;&gt;"",F477,"")</f>
        <v/>
      </c>
      <c r="G479" s="347" t="str">
        <f>IF(M479&lt;&gt;"",G477,"")</f>
        <v/>
      </c>
      <c r="H479" s="347" t="str">
        <f>IF(N479&lt;&gt;"",H477,"")</f>
        <v/>
      </c>
      <c r="I479" s="284" t="str">
        <f>IF(O479&lt;&gt;"",I477,"")</f>
        <v/>
      </c>
      <c r="J479" s="428" t="str">
        <f>IF(E479&lt;&gt;"",J477,"")</f>
        <v/>
      </c>
      <c r="K479" s="348"/>
      <c r="L479" s="348"/>
      <c r="M479" s="348"/>
      <c r="N479" s="348"/>
      <c r="O479" s="349"/>
      <c r="P479" s="10" t="str">
        <f>IF(B477="","",IF(SUM(E479:I479)=0,"",(SUM(E479:I479)+SUM(K479:O479)-J479)))</f>
        <v/>
      </c>
      <c r="Q479" s="285"/>
      <c r="R479" s="285" t="str">
        <f>IF(P477="","",ABS(P479-Q477))</f>
        <v/>
      </c>
      <c r="S479" s="285" t="str">
        <f>IF(P477="","",RANK(R479,R477:R481,0))</f>
        <v/>
      </c>
      <c r="T479" s="285" t="str">
        <f>IF(P477="","",IF(S479=1,"",P479))</f>
        <v/>
      </c>
      <c r="U479" s="591"/>
      <c r="V479" s="189"/>
      <c r="W479" s="190"/>
      <c r="X479" s="191"/>
      <c r="Y479" s="192"/>
      <c r="Z479" s="594"/>
      <c r="AA479" s="597"/>
      <c r="AB479" s="600"/>
      <c r="AC479" s="603"/>
    </row>
    <row r="480" spans="1:29" x14ac:dyDescent="0.25">
      <c r="A480" s="621"/>
      <c r="B480" s="624"/>
      <c r="C480" s="588"/>
      <c r="D480" s="47" t="s">
        <v>5</v>
      </c>
      <c r="E480" s="283" t="str">
        <f>IF(K480&lt;&gt;"",E477,"")</f>
        <v/>
      </c>
      <c r="F480" s="347" t="str">
        <f>IF(L480&lt;&gt;"",F477,"")</f>
        <v/>
      </c>
      <c r="G480" s="347" t="str">
        <f>IF(M480&lt;&gt;"",G477,"")</f>
        <v/>
      </c>
      <c r="H480" s="347" t="str">
        <f>IF(N480&lt;&gt;"",H477,"")</f>
        <v/>
      </c>
      <c r="I480" s="284" t="str">
        <f>IF(O480&lt;&gt;"",I477,"")</f>
        <v/>
      </c>
      <c r="J480" s="428" t="str">
        <f>IF(E480&lt;&gt;"",J477,"")</f>
        <v/>
      </c>
      <c r="K480" s="348"/>
      <c r="L480" s="348"/>
      <c r="M480" s="348"/>
      <c r="N480" s="348"/>
      <c r="O480" s="349"/>
      <c r="P480" s="10" t="str">
        <f>IF(B477="","",IF(SUM(E480:I480)=0,"",(SUM(E480:I480)+SUM(K480:O480)-J480)))</f>
        <v/>
      </c>
      <c r="Q480" s="285"/>
      <c r="R480" s="285" t="str">
        <f>IF(P477="","",ABS(P480-Q477))</f>
        <v/>
      </c>
      <c r="S480" s="285" t="str">
        <f>IF(P477="","",RANK(R480,R477:R481,0))</f>
        <v/>
      </c>
      <c r="T480" s="285" t="str">
        <f>IF(P477="","",IF(S480=1,"",P480))</f>
        <v/>
      </c>
      <c r="U480" s="591"/>
      <c r="V480" s="189"/>
      <c r="W480" s="190"/>
      <c r="X480" s="191"/>
      <c r="Y480" s="192"/>
      <c r="Z480" s="594"/>
      <c r="AA480" s="597"/>
      <c r="AB480" s="600"/>
      <c r="AC480" s="603"/>
    </row>
    <row r="481" spans="1:29" ht="15.75" thickBot="1" x14ac:dyDescent="0.3">
      <c r="A481" s="622"/>
      <c r="B481" s="625"/>
      <c r="C481" s="589"/>
      <c r="D481" s="351" t="s">
        <v>6</v>
      </c>
      <c r="E481" s="352" t="str">
        <f>IF(K481&lt;&gt;"",E477,"")</f>
        <v/>
      </c>
      <c r="F481" s="353" t="str">
        <f>IF(L481&lt;&gt;"",F477,"")</f>
        <v/>
      </c>
      <c r="G481" s="353" t="str">
        <f>IF(M481&lt;&gt;"",G477,"")</f>
        <v/>
      </c>
      <c r="H481" s="353" t="str">
        <f>IF(N481&lt;&gt;"",H477,"")</f>
        <v/>
      </c>
      <c r="I481" s="354" t="str">
        <f>IF(O481&lt;&gt;"",I477,"")</f>
        <v/>
      </c>
      <c r="J481" s="466" t="str">
        <f>IF(E481&lt;&gt;"",J477,"")</f>
        <v/>
      </c>
      <c r="K481" s="355"/>
      <c r="L481" s="355"/>
      <c r="M481" s="355"/>
      <c r="N481" s="355"/>
      <c r="O481" s="356"/>
      <c r="P481" s="155" t="str">
        <f>IF(B477="","",IF(SUM(E481:I481)=0,"",(SUM(E481:I481)+SUM(K481:O481)-J481)))</f>
        <v/>
      </c>
      <c r="Q481" s="286"/>
      <c r="R481" s="286"/>
      <c r="S481" s="286"/>
      <c r="T481" s="286"/>
      <c r="U481" s="592"/>
      <c r="V481" s="357"/>
      <c r="W481" s="358"/>
      <c r="X481" s="359"/>
      <c r="Y481" s="360"/>
      <c r="Z481" s="595"/>
      <c r="AA481" s="598"/>
      <c r="AB481" s="601"/>
      <c r="AC481" s="604"/>
    </row>
    <row r="482" spans="1:29" x14ac:dyDescent="0.25">
      <c r="A482" s="626" t="str">
        <f>IF('Names And Totals'!A100="","",'Names And Totals'!A100)</f>
        <v/>
      </c>
      <c r="B482" s="629" t="str">
        <f>IF('Names And Totals'!B100="","",'Names And Totals'!B100)</f>
        <v/>
      </c>
      <c r="C482" s="584" t="str">
        <f>IF(AB482="","",IF(AB482="DQ","DQ",RANK(AB482,$AB$7:$AB$502,0)+SUMPRODUCT(--(AB482=$AB$7:$AB$502),--(Z482&gt;$Z$7:$Z$502))))</f>
        <v/>
      </c>
      <c r="D482" s="43" t="s">
        <v>7</v>
      </c>
      <c r="E482" s="311"/>
      <c r="F482" s="301"/>
      <c r="G482" s="301"/>
      <c r="H482" s="301"/>
      <c r="I482" s="525"/>
      <c r="J482" s="518"/>
      <c r="K482" s="301"/>
      <c r="L482" s="301"/>
      <c r="M482" s="301"/>
      <c r="N482" s="301"/>
      <c r="O482" s="302"/>
      <c r="P482" s="160" t="str">
        <f>IF(B482="","",IF(SUM(E482:I482)=0,"",(SUM(E482:I482)+SUM(K482:O482)-J482)))</f>
        <v/>
      </c>
      <c r="Q482" s="522" t="str">
        <f>IF(P482="","",AVERAGE(P482:P485))</f>
        <v/>
      </c>
      <c r="R482" s="522" t="str">
        <f>IF(P482="","",ABS(P482-Q482))</f>
        <v/>
      </c>
      <c r="S482" s="522" t="str">
        <f>IF(P482="","",RANK(R482,R482:R486,0))</f>
        <v/>
      </c>
      <c r="T482" s="522" t="str">
        <f>IF(P482="","",IF(S482=1,"",P482))</f>
        <v/>
      </c>
      <c r="U482" s="605" t="str">
        <f>IF(P482="","",IF(AVERAGE(P482:P486)&lt;0,0,IF(P483="",P482,IF(P484="",AVERAGE(P482:P483),IF(P485="",AVERAGE(P482:P484),IF(P486="",AVERAGE(T482:T485),TRIMMEAN(P482:P486,0.4)))))))</f>
        <v/>
      </c>
      <c r="V482" s="311"/>
      <c r="W482" s="312"/>
      <c r="X482" s="313"/>
      <c r="Y482" s="177" t="str">
        <f>IF(V482="","",IF(V482=999,999,V482*60+W482+X482/100))</f>
        <v/>
      </c>
      <c r="Z482" s="608" t="str">
        <f>IF(B482="","",IF(Y483="",Y482,AVERAGE(Y482:Y483)))</f>
        <v/>
      </c>
      <c r="AA482" s="611" t="str">
        <f>IF(B482="","",IF(Z482="","",IF(($AC$1-Z482)&gt;75,5,IF(($AC$1-Z482)&gt;60,4,IF(($AC$1-Z482)&gt;45,3,IF(($AC$1-Z482)&gt;30,2,IF(($AC$1-Z482)&gt;15,1,IF(($AC$1-Z482)&lt;=15,0))))))))</f>
        <v/>
      </c>
      <c r="AB482" s="614" t="str">
        <f>IF(AC482="DQ","DQ",IF(U482="","",U482+AA482))</f>
        <v/>
      </c>
      <c r="AC482" s="617"/>
    </row>
    <row r="483" spans="1:29" x14ac:dyDescent="0.25">
      <c r="A483" s="627"/>
      <c r="B483" s="630"/>
      <c r="C483" s="585"/>
      <c r="D483" s="44" t="s">
        <v>4</v>
      </c>
      <c r="E483" s="514" t="str">
        <f>IF(K483&lt;&gt;"",E482,"")</f>
        <v/>
      </c>
      <c r="F483" s="14" t="str">
        <f>IF(L483&lt;&gt;"",F482,"")</f>
        <v/>
      </c>
      <c r="G483" s="14" t="str">
        <f>IF(M483&lt;&gt;"",G482,"")</f>
        <v/>
      </c>
      <c r="H483" s="14" t="str">
        <f>IF(N483&lt;&gt;"",H482,"")</f>
        <v/>
      </c>
      <c r="I483" s="516" t="str">
        <f>IF(O483&lt;&gt;"",I482,"")</f>
        <v/>
      </c>
      <c r="J483" s="520" t="str">
        <f>IF(E483&lt;&gt;"",J482,"")</f>
        <v/>
      </c>
      <c r="K483" s="303"/>
      <c r="L483" s="303"/>
      <c r="M483" s="303"/>
      <c r="N483" s="303"/>
      <c r="O483" s="304"/>
      <c r="P483" s="14" t="str">
        <f>IF(B482="","",IF(SUM(E483:I483)=0,"",(SUM(E483:I483)+SUM(K483:O483)-J483)))</f>
        <v/>
      </c>
      <c r="Q483" s="523"/>
      <c r="R483" s="523" t="str">
        <f>IF(P482="","",ABS(P483-Q482))</f>
        <v/>
      </c>
      <c r="S483" s="523" t="str">
        <f>IF(P482="","",RANK(R483,R482:R486,0))</f>
        <v/>
      </c>
      <c r="T483" s="523" t="str">
        <f>IF(P482="","",IF(S483=1,"",P483))</f>
        <v/>
      </c>
      <c r="U483" s="606"/>
      <c r="V483" s="292"/>
      <c r="W483" s="293"/>
      <c r="X483" s="314"/>
      <c r="Y483" s="178" t="str">
        <f>IF(V483="","",IF(V483=999,999,V483*60+W483+X483/100))</f>
        <v/>
      </c>
      <c r="Z483" s="609"/>
      <c r="AA483" s="612"/>
      <c r="AB483" s="615"/>
      <c r="AC483" s="618"/>
    </row>
    <row r="484" spans="1:29" x14ac:dyDescent="0.25">
      <c r="A484" s="627"/>
      <c r="B484" s="630"/>
      <c r="C484" s="585"/>
      <c r="D484" s="44" t="s">
        <v>8</v>
      </c>
      <c r="E484" s="514" t="str">
        <f>IF(K484&lt;&gt;"",E482,"")</f>
        <v/>
      </c>
      <c r="F484" s="14" t="str">
        <f>IF(L484&lt;&gt;"",F482,"")</f>
        <v/>
      </c>
      <c r="G484" s="14" t="str">
        <f>IF(M484&lt;&gt;"",G482,"")</f>
        <v/>
      </c>
      <c r="H484" s="14" t="str">
        <f>IF(N484&lt;&gt;"",H482,"")</f>
        <v/>
      </c>
      <c r="I484" s="516" t="str">
        <f>IF(O484&lt;&gt;"",I482,"")</f>
        <v/>
      </c>
      <c r="J484" s="520" t="str">
        <f>IF(E484&lt;&gt;"",J482,"")</f>
        <v/>
      </c>
      <c r="K484" s="303"/>
      <c r="L484" s="303"/>
      <c r="M484" s="303"/>
      <c r="N484" s="303"/>
      <c r="O484" s="304"/>
      <c r="P484" s="14" t="str">
        <f>IF(B482="","",IF(SUM(E484:I484)=0,"",(SUM(E484:I484)+SUM(K484:O484)-J484)))</f>
        <v/>
      </c>
      <c r="Q484" s="523"/>
      <c r="R484" s="523" t="str">
        <f>IF(P482="","",ABS(P484-Q482))</f>
        <v/>
      </c>
      <c r="S484" s="523" t="str">
        <f>IF(P482="","",RANK(R484,R482:R486,0))</f>
        <v/>
      </c>
      <c r="T484" s="523" t="str">
        <f>IF(P482="","",IF(S484=1,"",P484))</f>
        <v/>
      </c>
      <c r="U484" s="606"/>
      <c r="V484" s="179"/>
      <c r="W484" s="180"/>
      <c r="X484" s="181"/>
      <c r="Y484" s="182"/>
      <c r="Z484" s="609"/>
      <c r="AA484" s="612"/>
      <c r="AB484" s="615"/>
      <c r="AC484" s="618"/>
    </row>
    <row r="485" spans="1:29" x14ac:dyDescent="0.25">
      <c r="A485" s="627"/>
      <c r="B485" s="630"/>
      <c r="C485" s="585"/>
      <c r="D485" s="44" t="s">
        <v>5</v>
      </c>
      <c r="E485" s="514" t="str">
        <f>IF(K485&lt;&gt;"",E482,"")</f>
        <v/>
      </c>
      <c r="F485" s="14" t="str">
        <f>IF(L485&lt;&gt;"",F482,"")</f>
        <v/>
      </c>
      <c r="G485" s="14" t="str">
        <f>IF(M485&lt;&gt;"",G482,"")</f>
        <v/>
      </c>
      <c r="H485" s="14" t="str">
        <f>IF(N485&lt;&gt;"",H482,"")</f>
        <v/>
      </c>
      <c r="I485" s="516" t="str">
        <f>IF(O485&lt;&gt;"",I482,"")</f>
        <v/>
      </c>
      <c r="J485" s="520" t="str">
        <f>IF(E485&lt;&gt;"",J482,"")</f>
        <v/>
      </c>
      <c r="K485" s="303"/>
      <c r="L485" s="303"/>
      <c r="M485" s="303"/>
      <c r="N485" s="303"/>
      <c r="O485" s="304"/>
      <c r="P485" s="14" t="str">
        <f>IF(B482="","",IF(SUM(E485:I485)=0,"",(SUM(E485:I485)+SUM(K485:O485)-J485)))</f>
        <v/>
      </c>
      <c r="Q485" s="523"/>
      <c r="R485" s="523" t="str">
        <f>IF(P482="","",ABS(P485-Q482))</f>
        <v/>
      </c>
      <c r="S485" s="523" t="str">
        <f>IF(P482="","",RANK(R485,R482:R486,0))</f>
        <v/>
      </c>
      <c r="T485" s="523" t="str">
        <f>IF(P482="","",IF(S485=1,"",P485))</f>
        <v/>
      </c>
      <c r="U485" s="606"/>
      <c r="V485" s="179"/>
      <c r="W485" s="180"/>
      <c r="X485" s="181"/>
      <c r="Y485" s="182"/>
      <c r="Z485" s="609"/>
      <c r="AA485" s="612"/>
      <c r="AB485" s="615"/>
      <c r="AC485" s="618"/>
    </row>
    <row r="486" spans="1:29" ht="15.75" thickBot="1" x14ac:dyDescent="0.3">
      <c r="A486" s="628"/>
      <c r="B486" s="631"/>
      <c r="C486" s="586"/>
      <c r="D486" s="45" t="s">
        <v>6</v>
      </c>
      <c r="E486" s="515" t="str">
        <f>IF(K486&lt;&gt;"",E482,"")</f>
        <v/>
      </c>
      <c r="F486" s="162" t="str">
        <f>IF(L486&lt;&gt;"",F482,"")</f>
        <v/>
      </c>
      <c r="G486" s="162" t="str">
        <f>IF(M486&lt;&gt;"",G482,"")</f>
        <v/>
      </c>
      <c r="H486" s="162" t="str">
        <f>IF(N486&lt;&gt;"",H482,"")</f>
        <v/>
      </c>
      <c r="I486" s="517" t="str">
        <f>IF(O486&lt;&gt;"",I482,"")</f>
        <v/>
      </c>
      <c r="J486" s="521" t="str">
        <f>IF(E486&lt;&gt;"",J482,"")</f>
        <v/>
      </c>
      <c r="K486" s="305"/>
      <c r="L486" s="305"/>
      <c r="M486" s="305"/>
      <c r="N486" s="305"/>
      <c r="O486" s="306"/>
      <c r="P486" s="162" t="str">
        <f>IF(B482="","",IF(SUM(E486:I486)=0,"",(SUM(E486:I486)+SUM(K486:O486)-J486)))</f>
        <v/>
      </c>
      <c r="Q486" s="524"/>
      <c r="R486" s="524"/>
      <c r="S486" s="524"/>
      <c r="T486" s="524"/>
      <c r="U486" s="607"/>
      <c r="V486" s="183"/>
      <c r="W486" s="184"/>
      <c r="X486" s="185"/>
      <c r="Y486" s="186"/>
      <c r="Z486" s="610"/>
      <c r="AA486" s="613"/>
      <c r="AB486" s="616"/>
      <c r="AC486" s="619"/>
    </row>
    <row r="487" spans="1:29" x14ac:dyDescent="0.25">
      <c r="A487" s="620" t="str">
        <f>IF('Names And Totals'!A101="","",'Names And Totals'!A101)</f>
        <v/>
      </c>
      <c r="B487" s="623" t="str">
        <f>IF('Names And Totals'!B101="","",'Names And Totals'!B101)</f>
        <v/>
      </c>
      <c r="C487" s="587" t="str">
        <f>IF(AB487="","",IF(AB487="DQ","DQ",RANK(AB487,$AB$7:$AB$502,0)+SUMPRODUCT(--(AB487=$AB$7:$AB$502),--(Z487&gt;$Z$7:$Z$502))))</f>
        <v/>
      </c>
      <c r="D487" s="88" t="s">
        <v>7</v>
      </c>
      <c r="E487" s="318"/>
      <c r="F487" s="546"/>
      <c r="G487" s="546"/>
      <c r="H487" s="546"/>
      <c r="I487" s="326"/>
      <c r="J487" s="547"/>
      <c r="K487" s="546"/>
      <c r="L487" s="546"/>
      <c r="M487" s="546"/>
      <c r="N487" s="546"/>
      <c r="O487" s="548"/>
      <c r="P487" s="163" t="str">
        <f>IF(B487="","",IF(SUM(E487:I487)=0,"",(SUM(E487:I487)+SUM(K487:O487)-J487)))</f>
        <v/>
      </c>
      <c r="Q487" s="128" t="str">
        <f>IF(P487="","",AVERAGE(P487:P490))</f>
        <v/>
      </c>
      <c r="R487" s="128" t="str">
        <f>IF(P487="","",ABS(P487-Q487))</f>
        <v/>
      </c>
      <c r="S487" s="128" t="str">
        <f>IF(P487="","",RANK(R487,R487:R491,0))</f>
        <v/>
      </c>
      <c r="T487" s="128" t="str">
        <f>IF(P487="","",IF(S487=1,"",P487))</f>
        <v/>
      </c>
      <c r="U487" s="590" t="str">
        <f>IF(P487="","",IF(AVERAGE(P487:P491)&lt;0,0,IF(P488="",P487,IF(P489="",AVERAGE(P487:P488),IF(P490="",AVERAGE(P487:P489),IF(P491="",AVERAGE(T487:T490),TRIMMEAN(P487:P491,0.4)))))))</f>
        <v/>
      </c>
      <c r="V487" s="318"/>
      <c r="W487" s="319"/>
      <c r="X487" s="320"/>
      <c r="Y487" s="549" t="str">
        <f>IF(V487="","",IF(V487=999,999,V487*60+W487+X487/100))</f>
        <v/>
      </c>
      <c r="Z487" s="593" t="str">
        <f>IF(B487="","",IF(Y488="",Y487,AVERAGE(Y487:Y488)))</f>
        <v/>
      </c>
      <c r="AA487" s="596" t="str">
        <f>IF(B487="","",IF(Z487="","",IF(($AC$1-Z487)&gt;75,5,IF(($AC$1-Z487)&gt;60,4,IF(($AC$1-Z487)&gt;45,3,IF(($AC$1-Z487)&gt;30,2,IF(($AC$1-Z487)&gt;15,1,IF(($AC$1-Z487)&lt;=15,0))))))))</f>
        <v/>
      </c>
      <c r="AB487" s="599" t="str">
        <f>IF(AC487="DQ","DQ",IF(U487="","",U487+AA487))</f>
        <v/>
      </c>
      <c r="AC487" s="602"/>
    </row>
    <row r="488" spans="1:29" x14ac:dyDescent="0.25">
      <c r="A488" s="621"/>
      <c r="B488" s="624"/>
      <c r="C488" s="588"/>
      <c r="D488" s="47" t="s">
        <v>4</v>
      </c>
      <c r="E488" s="283" t="str">
        <f>IF(K488&lt;&gt;"",E487,"")</f>
        <v/>
      </c>
      <c r="F488" s="347" t="str">
        <f>IF(L488&lt;&gt;"",F487,"")</f>
        <v/>
      </c>
      <c r="G488" s="347" t="str">
        <f>IF(M488&lt;&gt;"",G487,"")</f>
        <v/>
      </c>
      <c r="H488" s="347" t="str">
        <f>IF(N488&lt;&gt;"",H487,"")</f>
        <v/>
      </c>
      <c r="I488" s="284" t="str">
        <f>IF(O488&lt;&gt;"",I487,"")</f>
        <v/>
      </c>
      <c r="J488" s="428" t="str">
        <f>IF(E488&lt;&gt;"",J487,"")</f>
        <v/>
      </c>
      <c r="K488" s="348"/>
      <c r="L488" s="348"/>
      <c r="M488" s="348"/>
      <c r="N488" s="348"/>
      <c r="O488" s="349"/>
      <c r="P488" s="10" t="str">
        <f>IF(B487="","",IF(SUM(E488:I488)=0,"",(SUM(E488:I488)+SUM(K488:O488)-J488)))</f>
        <v/>
      </c>
      <c r="Q488" s="285"/>
      <c r="R488" s="285" t="str">
        <f>IF(P487="","",ABS(P488-Q487))</f>
        <v/>
      </c>
      <c r="S488" s="285" t="str">
        <f>IF(P487="","",RANK(R488,R487:R491,0))</f>
        <v/>
      </c>
      <c r="T488" s="285" t="str">
        <f>IF(P487="","",IF(S488=1,"",P488))</f>
        <v/>
      </c>
      <c r="U488" s="591"/>
      <c r="V488" s="321"/>
      <c r="W488" s="322"/>
      <c r="X488" s="323"/>
      <c r="Y488" s="350" t="str">
        <f>IF(V488="","",IF(V488=999,999,V488*60+W488+X488/100))</f>
        <v/>
      </c>
      <c r="Z488" s="594"/>
      <c r="AA488" s="597"/>
      <c r="AB488" s="600"/>
      <c r="AC488" s="603"/>
    </row>
    <row r="489" spans="1:29" x14ac:dyDescent="0.25">
      <c r="A489" s="621"/>
      <c r="B489" s="624"/>
      <c r="C489" s="588"/>
      <c r="D489" s="47" t="s">
        <v>8</v>
      </c>
      <c r="E489" s="283" t="str">
        <f>IF(K489&lt;&gt;"",E487,"")</f>
        <v/>
      </c>
      <c r="F489" s="347" t="str">
        <f>IF(L489&lt;&gt;"",F487,"")</f>
        <v/>
      </c>
      <c r="G489" s="347" t="str">
        <f>IF(M489&lt;&gt;"",G487,"")</f>
        <v/>
      </c>
      <c r="H489" s="347" t="str">
        <f>IF(N489&lt;&gt;"",H487,"")</f>
        <v/>
      </c>
      <c r="I489" s="284" t="str">
        <f>IF(O489&lt;&gt;"",I487,"")</f>
        <v/>
      </c>
      <c r="J489" s="428" t="str">
        <f>IF(E489&lt;&gt;"",J487,"")</f>
        <v/>
      </c>
      <c r="K489" s="348"/>
      <c r="L489" s="348"/>
      <c r="M489" s="348"/>
      <c r="N489" s="348"/>
      <c r="O489" s="349"/>
      <c r="P489" s="10" t="str">
        <f>IF(B487="","",IF(SUM(E489:I489)=0,"",(SUM(E489:I489)+SUM(K489:O489)-J489)))</f>
        <v/>
      </c>
      <c r="Q489" s="285"/>
      <c r="R489" s="285" t="str">
        <f>IF(P487="","",ABS(P489-Q487))</f>
        <v/>
      </c>
      <c r="S489" s="285" t="str">
        <f>IF(P487="","",RANK(R489,R487:R491,0))</f>
        <v/>
      </c>
      <c r="T489" s="285" t="str">
        <f>IF(P487="","",IF(S489=1,"",P489))</f>
        <v/>
      </c>
      <c r="U489" s="591"/>
      <c r="V489" s="189"/>
      <c r="W489" s="190"/>
      <c r="X489" s="191"/>
      <c r="Y489" s="192"/>
      <c r="Z489" s="594"/>
      <c r="AA489" s="597"/>
      <c r="AB489" s="600"/>
      <c r="AC489" s="603"/>
    </row>
    <row r="490" spans="1:29" x14ac:dyDescent="0.25">
      <c r="A490" s="621"/>
      <c r="B490" s="624"/>
      <c r="C490" s="588"/>
      <c r="D490" s="47" t="s">
        <v>5</v>
      </c>
      <c r="E490" s="283" t="str">
        <f>IF(K490&lt;&gt;"",E487,"")</f>
        <v/>
      </c>
      <c r="F490" s="347" t="str">
        <f>IF(L490&lt;&gt;"",F487,"")</f>
        <v/>
      </c>
      <c r="G490" s="347" t="str">
        <f>IF(M490&lt;&gt;"",G487,"")</f>
        <v/>
      </c>
      <c r="H490" s="347" t="str">
        <f>IF(N490&lt;&gt;"",H487,"")</f>
        <v/>
      </c>
      <c r="I490" s="284" t="str">
        <f>IF(O490&lt;&gt;"",I487,"")</f>
        <v/>
      </c>
      <c r="J490" s="428" t="str">
        <f>IF(E490&lt;&gt;"",J487,"")</f>
        <v/>
      </c>
      <c r="K490" s="348"/>
      <c r="L490" s="348"/>
      <c r="M490" s="348"/>
      <c r="N490" s="348"/>
      <c r="O490" s="349"/>
      <c r="P490" s="10" t="str">
        <f>IF(B487="","",IF(SUM(E490:I490)=0,"",(SUM(E490:I490)+SUM(K490:O490)-J490)))</f>
        <v/>
      </c>
      <c r="Q490" s="285"/>
      <c r="R490" s="285" t="str">
        <f>IF(P487="","",ABS(P490-Q487))</f>
        <v/>
      </c>
      <c r="S490" s="285" t="str">
        <f>IF(P487="","",RANK(R490,R487:R491,0))</f>
        <v/>
      </c>
      <c r="T490" s="285" t="str">
        <f>IF(P487="","",IF(S490=1,"",P490))</f>
        <v/>
      </c>
      <c r="U490" s="591"/>
      <c r="V490" s="189"/>
      <c r="W490" s="190"/>
      <c r="X490" s="191"/>
      <c r="Y490" s="192"/>
      <c r="Z490" s="594"/>
      <c r="AA490" s="597"/>
      <c r="AB490" s="600"/>
      <c r="AC490" s="603"/>
    </row>
    <row r="491" spans="1:29" ht="15.75" thickBot="1" x14ac:dyDescent="0.3">
      <c r="A491" s="622"/>
      <c r="B491" s="625"/>
      <c r="C491" s="589"/>
      <c r="D491" s="351" t="s">
        <v>6</v>
      </c>
      <c r="E491" s="352" t="str">
        <f>IF(K491&lt;&gt;"",E487,"")</f>
        <v/>
      </c>
      <c r="F491" s="353" t="str">
        <f>IF(L491&lt;&gt;"",F487,"")</f>
        <v/>
      </c>
      <c r="G491" s="353" t="str">
        <f>IF(M491&lt;&gt;"",G487,"")</f>
        <v/>
      </c>
      <c r="H491" s="353" t="str">
        <f>IF(N491&lt;&gt;"",H487,"")</f>
        <v/>
      </c>
      <c r="I491" s="354" t="str">
        <f>IF(O491&lt;&gt;"",I487,"")</f>
        <v/>
      </c>
      <c r="J491" s="466" t="str">
        <f>IF(E491&lt;&gt;"",J487,"")</f>
        <v/>
      </c>
      <c r="K491" s="355"/>
      <c r="L491" s="355"/>
      <c r="M491" s="355"/>
      <c r="N491" s="355"/>
      <c r="O491" s="356"/>
      <c r="P491" s="155" t="str">
        <f>IF(B487="","",IF(SUM(E491:I491)=0,"",(SUM(E491:I491)+SUM(K491:O491)-J491)))</f>
        <v/>
      </c>
      <c r="Q491" s="286"/>
      <c r="R491" s="286"/>
      <c r="S491" s="286"/>
      <c r="T491" s="286"/>
      <c r="U491" s="592"/>
      <c r="V491" s="357"/>
      <c r="W491" s="358"/>
      <c r="X491" s="359"/>
      <c r="Y491" s="360"/>
      <c r="Z491" s="595"/>
      <c r="AA491" s="598"/>
      <c r="AB491" s="601"/>
      <c r="AC491" s="604"/>
    </row>
    <row r="492" spans="1:29" x14ac:dyDescent="0.25">
      <c r="A492" s="626" t="str">
        <f>IF('Names And Totals'!A102="","",'Names And Totals'!A102)</f>
        <v/>
      </c>
      <c r="B492" s="629" t="str">
        <f>IF('Names And Totals'!B102="","",'Names And Totals'!B102)</f>
        <v/>
      </c>
      <c r="C492" s="584" t="str">
        <f>IF(AB492="","",IF(AB492="DQ","DQ",RANK(AB492,$AB$7:$AB$502,0)+SUMPRODUCT(--(AB492=$AB$7:$AB$502),--(Z492&gt;$Z$7:$Z$502))))</f>
        <v/>
      </c>
      <c r="D492" s="43" t="s">
        <v>7</v>
      </c>
      <c r="E492" s="311"/>
      <c r="F492" s="301"/>
      <c r="G492" s="301"/>
      <c r="H492" s="301"/>
      <c r="I492" s="525"/>
      <c r="J492" s="518"/>
      <c r="K492" s="301"/>
      <c r="L492" s="301"/>
      <c r="M492" s="301"/>
      <c r="N492" s="301"/>
      <c r="O492" s="302"/>
      <c r="P492" s="160" t="str">
        <f>IF(B492="","",IF(SUM(E492:I492)=0,"",(SUM(E492:I492)+SUM(K492:O492)-J492)))</f>
        <v/>
      </c>
      <c r="Q492" s="522" t="str">
        <f>IF(P492="","",AVERAGE(P492:P495))</f>
        <v/>
      </c>
      <c r="R492" s="522" t="str">
        <f>IF(P492="","",ABS(P492-Q492))</f>
        <v/>
      </c>
      <c r="S492" s="522" t="str">
        <f>IF(P492="","",RANK(R492,R492:R496,0))</f>
        <v/>
      </c>
      <c r="T492" s="522" t="str">
        <f>IF(P492="","",IF(S492=1,"",P492))</f>
        <v/>
      </c>
      <c r="U492" s="605" t="str">
        <f>IF(P492="","",IF(AVERAGE(P492:P496)&lt;0,0,IF(P493="",P492,IF(P494="",AVERAGE(P492:P493),IF(P495="",AVERAGE(P492:P494),IF(P496="",AVERAGE(T492:T495),TRIMMEAN(P492:P496,0.4)))))))</f>
        <v/>
      </c>
      <c r="V492" s="311"/>
      <c r="W492" s="312"/>
      <c r="X492" s="313"/>
      <c r="Y492" s="177" t="str">
        <f>IF(V492="","",IF(V492=999,999,V492*60+W492+X492/100))</f>
        <v/>
      </c>
      <c r="Z492" s="608" t="str">
        <f>IF(B492="","",IF(Y493="",Y492,AVERAGE(Y492:Y493)))</f>
        <v/>
      </c>
      <c r="AA492" s="611" t="str">
        <f>IF(B492="","",IF(Z492="","",IF(($AC$1-Z492)&gt;75,5,IF(($AC$1-Z492)&gt;60,4,IF(($AC$1-Z492)&gt;45,3,IF(($AC$1-Z492)&gt;30,2,IF(($AC$1-Z492)&gt;15,1,IF(($AC$1-Z492)&lt;=15,0))))))))</f>
        <v/>
      </c>
      <c r="AB492" s="614" t="str">
        <f>IF(AC492="DQ","DQ",IF(U492="","",U492+AA492))</f>
        <v/>
      </c>
      <c r="AC492" s="617"/>
    </row>
    <row r="493" spans="1:29" x14ac:dyDescent="0.25">
      <c r="A493" s="627"/>
      <c r="B493" s="630"/>
      <c r="C493" s="585"/>
      <c r="D493" s="44" t="s">
        <v>4</v>
      </c>
      <c r="E493" s="514" t="str">
        <f>IF(K493&lt;&gt;"",E492,"")</f>
        <v/>
      </c>
      <c r="F493" s="14" t="str">
        <f>IF(L493&lt;&gt;"",F492,"")</f>
        <v/>
      </c>
      <c r="G493" s="14" t="str">
        <f>IF(M493&lt;&gt;"",G492,"")</f>
        <v/>
      </c>
      <c r="H493" s="14" t="str">
        <f>IF(N493&lt;&gt;"",H492,"")</f>
        <v/>
      </c>
      <c r="I493" s="516" t="str">
        <f>IF(O493&lt;&gt;"",I492,"")</f>
        <v/>
      </c>
      <c r="J493" s="520" t="str">
        <f>IF(E493&lt;&gt;"",J492,"")</f>
        <v/>
      </c>
      <c r="K493" s="303"/>
      <c r="L493" s="303"/>
      <c r="M493" s="303"/>
      <c r="N493" s="303"/>
      <c r="O493" s="304"/>
      <c r="P493" s="14" t="str">
        <f>IF(B492="","",IF(SUM(E493:I493)=0,"",(SUM(E493:I493)+SUM(K493:O493)-J493)))</f>
        <v/>
      </c>
      <c r="Q493" s="523"/>
      <c r="R493" s="523" t="str">
        <f>IF(P492="","",ABS(P493-Q492))</f>
        <v/>
      </c>
      <c r="S493" s="523" t="str">
        <f>IF(P492="","",RANK(R493,R492:R496,0))</f>
        <v/>
      </c>
      <c r="T493" s="523" t="str">
        <f>IF(P492="","",IF(S493=1,"",P493))</f>
        <v/>
      </c>
      <c r="U493" s="606"/>
      <c r="V493" s="292"/>
      <c r="W493" s="293"/>
      <c r="X493" s="314"/>
      <c r="Y493" s="178" t="str">
        <f>IF(V493="","",IF(V493=999,999,V493*60+W493+X493/100))</f>
        <v/>
      </c>
      <c r="Z493" s="609"/>
      <c r="AA493" s="612"/>
      <c r="AB493" s="615"/>
      <c r="AC493" s="618"/>
    </row>
    <row r="494" spans="1:29" x14ac:dyDescent="0.25">
      <c r="A494" s="627"/>
      <c r="B494" s="630"/>
      <c r="C494" s="585"/>
      <c r="D494" s="44" t="s">
        <v>8</v>
      </c>
      <c r="E494" s="514" t="str">
        <f>IF(K494&lt;&gt;"",E492,"")</f>
        <v/>
      </c>
      <c r="F494" s="14" t="str">
        <f>IF(L494&lt;&gt;"",F492,"")</f>
        <v/>
      </c>
      <c r="G494" s="14" t="str">
        <f>IF(M494&lt;&gt;"",G492,"")</f>
        <v/>
      </c>
      <c r="H494" s="14" t="str">
        <f>IF(N494&lt;&gt;"",H492,"")</f>
        <v/>
      </c>
      <c r="I494" s="516" t="str">
        <f>IF(O494&lt;&gt;"",I492,"")</f>
        <v/>
      </c>
      <c r="J494" s="520" t="str">
        <f>IF(E494&lt;&gt;"",J492,"")</f>
        <v/>
      </c>
      <c r="K494" s="303"/>
      <c r="L494" s="303"/>
      <c r="M494" s="303"/>
      <c r="N494" s="303"/>
      <c r="O494" s="304"/>
      <c r="P494" s="14" t="str">
        <f>IF(B492="","",IF(SUM(E494:I494)=0,"",(SUM(E494:I494)+SUM(K494:O494)-J494)))</f>
        <v/>
      </c>
      <c r="Q494" s="523"/>
      <c r="R494" s="523" t="str">
        <f>IF(P492="","",ABS(P494-Q492))</f>
        <v/>
      </c>
      <c r="S494" s="523" t="str">
        <f>IF(P492="","",RANK(R494,R492:R496,0))</f>
        <v/>
      </c>
      <c r="T494" s="523" t="str">
        <f>IF(P492="","",IF(S494=1,"",P494))</f>
        <v/>
      </c>
      <c r="U494" s="606"/>
      <c r="V494" s="179"/>
      <c r="W494" s="180"/>
      <c r="X494" s="181"/>
      <c r="Y494" s="182"/>
      <c r="Z494" s="609"/>
      <c r="AA494" s="612"/>
      <c r="AB494" s="615"/>
      <c r="AC494" s="618"/>
    </row>
    <row r="495" spans="1:29" x14ac:dyDescent="0.25">
      <c r="A495" s="627"/>
      <c r="B495" s="630"/>
      <c r="C495" s="585"/>
      <c r="D495" s="44" t="s">
        <v>5</v>
      </c>
      <c r="E495" s="514" t="str">
        <f>IF(K495&lt;&gt;"",E492,"")</f>
        <v/>
      </c>
      <c r="F495" s="14" t="str">
        <f>IF(L495&lt;&gt;"",F492,"")</f>
        <v/>
      </c>
      <c r="G495" s="14" t="str">
        <f>IF(M495&lt;&gt;"",G492,"")</f>
        <v/>
      </c>
      <c r="H495" s="14" t="str">
        <f>IF(N495&lt;&gt;"",H492,"")</f>
        <v/>
      </c>
      <c r="I495" s="516" t="str">
        <f>IF(O495&lt;&gt;"",I492,"")</f>
        <v/>
      </c>
      <c r="J495" s="520" t="str">
        <f>IF(E495&lt;&gt;"",J492,"")</f>
        <v/>
      </c>
      <c r="K495" s="303"/>
      <c r="L495" s="303"/>
      <c r="M495" s="303"/>
      <c r="N495" s="303"/>
      <c r="O495" s="304"/>
      <c r="P495" s="14" t="str">
        <f>IF(B492="","",IF(SUM(E495:I495)=0,"",(SUM(E495:I495)+SUM(K495:O495)-J495)))</f>
        <v/>
      </c>
      <c r="Q495" s="523"/>
      <c r="R495" s="523" t="str">
        <f>IF(P492="","",ABS(P495-Q492))</f>
        <v/>
      </c>
      <c r="S495" s="523" t="str">
        <f>IF(P492="","",RANK(R495,R492:R496,0))</f>
        <v/>
      </c>
      <c r="T495" s="523" t="str">
        <f>IF(P492="","",IF(S495=1,"",P495))</f>
        <v/>
      </c>
      <c r="U495" s="606"/>
      <c r="V495" s="179"/>
      <c r="W495" s="180"/>
      <c r="X495" s="181"/>
      <c r="Y495" s="182"/>
      <c r="Z495" s="609"/>
      <c r="AA495" s="612"/>
      <c r="AB495" s="615"/>
      <c r="AC495" s="618"/>
    </row>
    <row r="496" spans="1:29" ht="15.75" thickBot="1" x14ac:dyDescent="0.3">
      <c r="A496" s="628"/>
      <c r="B496" s="631"/>
      <c r="C496" s="586"/>
      <c r="D496" s="45" t="s">
        <v>6</v>
      </c>
      <c r="E496" s="515" t="str">
        <f>IF(K496&lt;&gt;"",E492,"")</f>
        <v/>
      </c>
      <c r="F496" s="162" t="str">
        <f>IF(L496&lt;&gt;"",F492,"")</f>
        <v/>
      </c>
      <c r="G496" s="162" t="str">
        <f>IF(M496&lt;&gt;"",G492,"")</f>
        <v/>
      </c>
      <c r="H496" s="162" t="str">
        <f>IF(N496&lt;&gt;"",H492,"")</f>
        <v/>
      </c>
      <c r="I496" s="517" t="str">
        <f>IF(O496&lt;&gt;"",I492,"")</f>
        <v/>
      </c>
      <c r="J496" s="521" t="str">
        <f>IF(E496&lt;&gt;"",J492,"")</f>
        <v/>
      </c>
      <c r="K496" s="305"/>
      <c r="L496" s="305"/>
      <c r="M496" s="305"/>
      <c r="N496" s="305"/>
      <c r="O496" s="306"/>
      <c r="P496" s="162" t="str">
        <f>IF(B492="","",IF(SUM(E496:I496)=0,"",(SUM(E496:I496)+SUM(K496:O496)-J496)))</f>
        <v/>
      </c>
      <c r="Q496" s="524"/>
      <c r="R496" s="524"/>
      <c r="S496" s="524"/>
      <c r="T496" s="524"/>
      <c r="U496" s="607"/>
      <c r="V496" s="183"/>
      <c r="W496" s="184"/>
      <c r="X496" s="185"/>
      <c r="Y496" s="186"/>
      <c r="Z496" s="610"/>
      <c r="AA496" s="613"/>
      <c r="AB496" s="616"/>
      <c r="AC496" s="619"/>
    </row>
    <row r="497" spans="1:29" x14ac:dyDescent="0.25">
      <c r="A497" s="620" t="str">
        <f>IF('Names And Totals'!A103="","",'Names And Totals'!A103)</f>
        <v/>
      </c>
      <c r="B497" s="623" t="str">
        <f>IF('Names And Totals'!B103="","",'Names And Totals'!B103)</f>
        <v/>
      </c>
      <c r="C497" s="587" t="str">
        <f>IF(AB497="","",IF(AB497="DQ","DQ",RANK(AB497,$AB$7:$AB$502,0)+SUMPRODUCT(--(AB497=$AB$7:$AB$502),--(Z497&gt;$Z$7:$Z$502))))</f>
        <v/>
      </c>
      <c r="D497" s="88" t="s">
        <v>7</v>
      </c>
      <c r="E497" s="318"/>
      <c r="F497" s="546"/>
      <c r="G497" s="546"/>
      <c r="H497" s="546"/>
      <c r="I497" s="326"/>
      <c r="J497" s="547"/>
      <c r="K497" s="546"/>
      <c r="L497" s="546"/>
      <c r="M497" s="546"/>
      <c r="N497" s="546"/>
      <c r="O497" s="548"/>
      <c r="P497" s="163" t="str">
        <f>IF(B497="","",IF(SUM(E497:I497)=0,"",(SUM(E497:I497)+SUM(K497:O497)-J497)))</f>
        <v/>
      </c>
      <c r="Q497" s="128" t="str">
        <f>IF(P497="","",AVERAGE(P497:P500))</f>
        <v/>
      </c>
      <c r="R497" s="128" t="str">
        <f>IF(P497="","",ABS(P497-Q497))</f>
        <v/>
      </c>
      <c r="S497" s="128" t="str">
        <f>IF(P497="","",RANK(R497,R497:R501,0))</f>
        <v/>
      </c>
      <c r="T497" s="128" t="str">
        <f>IF(P497="","",IF(S497=1,"",P497))</f>
        <v/>
      </c>
      <c r="U497" s="590" t="str">
        <f>IF(P497="","",IF(AVERAGE(P497:P501)&lt;0,0,IF(P498="",P497,IF(P499="",AVERAGE(P497:P498),IF(P500="",AVERAGE(P497:P499),IF(P501="",AVERAGE(T497:T500),TRIMMEAN(P497:P501,0.4)))))))</f>
        <v/>
      </c>
      <c r="V497" s="318"/>
      <c r="W497" s="319"/>
      <c r="X497" s="320"/>
      <c r="Y497" s="549" t="str">
        <f>IF(V497="","",IF(V497=999,999,V497*60+W497+X497/100))</f>
        <v/>
      </c>
      <c r="Z497" s="593" t="str">
        <f>IF(B497="","",IF(Y498="",Y497,AVERAGE(Y497:Y498)))</f>
        <v/>
      </c>
      <c r="AA497" s="596" t="str">
        <f>IF(B497="","",IF(Z497="","",IF(($AC$1-Z497)&gt;75,5,IF(($AC$1-Z497)&gt;60,4,IF(($AC$1-Z497)&gt;45,3,IF(($AC$1-Z497)&gt;30,2,IF(($AC$1-Z497)&gt;15,1,IF(($AC$1-Z497)&lt;=15,0))))))))</f>
        <v/>
      </c>
      <c r="AB497" s="599" t="str">
        <f>IF(AC497="DQ","DQ",IF(U497="","",U497+AA497))</f>
        <v/>
      </c>
      <c r="AC497" s="602"/>
    </row>
    <row r="498" spans="1:29" x14ac:dyDescent="0.25">
      <c r="A498" s="621"/>
      <c r="B498" s="624"/>
      <c r="C498" s="588"/>
      <c r="D498" s="47" t="s">
        <v>4</v>
      </c>
      <c r="E498" s="283" t="str">
        <f>IF(K498&lt;&gt;"",E497,"")</f>
        <v/>
      </c>
      <c r="F498" s="347" t="str">
        <f>IF(L498&lt;&gt;"",F497,"")</f>
        <v/>
      </c>
      <c r="G498" s="347" t="str">
        <f>IF(M498&lt;&gt;"",G497,"")</f>
        <v/>
      </c>
      <c r="H498" s="347" t="str">
        <f>IF(N498&lt;&gt;"",H497,"")</f>
        <v/>
      </c>
      <c r="I498" s="284" t="str">
        <f>IF(O498&lt;&gt;"",I497,"")</f>
        <v/>
      </c>
      <c r="J498" s="428" t="str">
        <f>IF(E498&lt;&gt;"",J497,"")</f>
        <v/>
      </c>
      <c r="K498" s="348"/>
      <c r="L498" s="348"/>
      <c r="M498" s="348"/>
      <c r="N498" s="348"/>
      <c r="O498" s="349"/>
      <c r="P498" s="10" t="str">
        <f>IF(B497="","",IF(SUM(E498:I498)=0,"",(SUM(E498:I498)+SUM(K498:O498)-J498)))</f>
        <v/>
      </c>
      <c r="Q498" s="285"/>
      <c r="R498" s="285" t="str">
        <f>IF(P497="","",ABS(P498-Q497))</f>
        <v/>
      </c>
      <c r="S498" s="285" t="str">
        <f>IF(P497="","",RANK(R498,R497:R501,0))</f>
        <v/>
      </c>
      <c r="T498" s="285" t="str">
        <f>IF(P497="","",IF(S498=1,"",P498))</f>
        <v/>
      </c>
      <c r="U498" s="591"/>
      <c r="V498" s="321"/>
      <c r="W498" s="322"/>
      <c r="X498" s="323"/>
      <c r="Y498" s="350" t="str">
        <f>IF(V498="","",IF(V498=999,999,V498*60+W498+X498/100))</f>
        <v/>
      </c>
      <c r="Z498" s="594"/>
      <c r="AA498" s="597"/>
      <c r="AB498" s="600"/>
      <c r="AC498" s="603"/>
    </row>
    <row r="499" spans="1:29" x14ac:dyDescent="0.25">
      <c r="A499" s="621"/>
      <c r="B499" s="624"/>
      <c r="C499" s="588"/>
      <c r="D499" s="47" t="s">
        <v>8</v>
      </c>
      <c r="E499" s="283" t="str">
        <f>IF(K499&lt;&gt;"",E497,"")</f>
        <v/>
      </c>
      <c r="F499" s="347" t="str">
        <f>IF(L499&lt;&gt;"",F497,"")</f>
        <v/>
      </c>
      <c r="G499" s="347" t="str">
        <f>IF(M499&lt;&gt;"",G497,"")</f>
        <v/>
      </c>
      <c r="H499" s="347" t="str">
        <f>IF(N499&lt;&gt;"",H497,"")</f>
        <v/>
      </c>
      <c r="I499" s="284" t="str">
        <f>IF(O499&lt;&gt;"",I497,"")</f>
        <v/>
      </c>
      <c r="J499" s="428" t="str">
        <f>IF(E499&lt;&gt;"",J497,"")</f>
        <v/>
      </c>
      <c r="K499" s="348"/>
      <c r="L499" s="348"/>
      <c r="M499" s="348"/>
      <c r="N499" s="348"/>
      <c r="O499" s="349"/>
      <c r="P499" s="10" t="str">
        <f>IF(B497="","",IF(SUM(E499:I499)=0,"",(SUM(E499:I499)+SUM(K499:O499)-J499)))</f>
        <v/>
      </c>
      <c r="Q499" s="285"/>
      <c r="R499" s="285" t="str">
        <f>IF(P497="","",ABS(P499-Q497))</f>
        <v/>
      </c>
      <c r="S499" s="285" t="str">
        <f>IF(P497="","",RANK(R499,R497:R501,0))</f>
        <v/>
      </c>
      <c r="T499" s="285" t="str">
        <f>IF(P497="","",IF(S499=1,"",P499))</f>
        <v/>
      </c>
      <c r="U499" s="591"/>
      <c r="V499" s="189"/>
      <c r="W499" s="190"/>
      <c r="X499" s="191"/>
      <c r="Y499" s="192"/>
      <c r="Z499" s="594"/>
      <c r="AA499" s="597"/>
      <c r="AB499" s="600"/>
      <c r="AC499" s="603"/>
    </row>
    <row r="500" spans="1:29" x14ac:dyDescent="0.25">
      <c r="A500" s="621"/>
      <c r="B500" s="624"/>
      <c r="C500" s="588"/>
      <c r="D500" s="47" t="s">
        <v>5</v>
      </c>
      <c r="E500" s="283" t="str">
        <f>IF(K500&lt;&gt;"",E497,"")</f>
        <v/>
      </c>
      <c r="F500" s="347" t="str">
        <f>IF(L500&lt;&gt;"",F497,"")</f>
        <v/>
      </c>
      <c r="G500" s="347" t="str">
        <f>IF(M500&lt;&gt;"",G497,"")</f>
        <v/>
      </c>
      <c r="H500" s="347" t="str">
        <f>IF(N500&lt;&gt;"",H497,"")</f>
        <v/>
      </c>
      <c r="I500" s="284" t="str">
        <f>IF(O500&lt;&gt;"",I497,"")</f>
        <v/>
      </c>
      <c r="J500" s="428" t="str">
        <f>IF(E500&lt;&gt;"",J497,"")</f>
        <v/>
      </c>
      <c r="K500" s="348"/>
      <c r="L500" s="348"/>
      <c r="M500" s="348"/>
      <c r="N500" s="348"/>
      <c r="O500" s="349"/>
      <c r="P500" s="10" t="str">
        <f>IF(B497="","",IF(SUM(E500:I500)=0,"",(SUM(E500:I500)+SUM(K500:O500)-J500)))</f>
        <v/>
      </c>
      <c r="Q500" s="285"/>
      <c r="R500" s="285" t="str">
        <f>IF(P497="","",ABS(P500-Q497))</f>
        <v/>
      </c>
      <c r="S500" s="285" t="str">
        <f>IF(P497="","",RANK(R500,R497:R501,0))</f>
        <v/>
      </c>
      <c r="T500" s="285" t="str">
        <f>IF(P497="","",IF(S500=1,"",P500))</f>
        <v/>
      </c>
      <c r="U500" s="591"/>
      <c r="V500" s="189"/>
      <c r="W500" s="190"/>
      <c r="X500" s="191"/>
      <c r="Y500" s="192"/>
      <c r="Z500" s="594"/>
      <c r="AA500" s="597"/>
      <c r="AB500" s="600"/>
      <c r="AC500" s="603"/>
    </row>
    <row r="501" spans="1:29" ht="15.75" thickBot="1" x14ac:dyDescent="0.3">
      <c r="A501" s="622"/>
      <c r="B501" s="625"/>
      <c r="C501" s="589"/>
      <c r="D501" s="351" t="s">
        <v>6</v>
      </c>
      <c r="E501" s="352" t="str">
        <f>IF(K501&lt;&gt;"",E497,"")</f>
        <v/>
      </c>
      <c r="F501" s="353" t="str">
        <f>IF(L501&lt;&gt;"",F497,"")</f>
        <v/>
      </c>
      <c r="G501" s="353" t="str">
        <f>IF(M501&lt;&gt;"",G497,"")</f>
        <v/>
      </c>
      <c r="H501" s="353" t="str">
        <f>IF(N501&lt;&gt;"",H497,"")</f>
        <v/>
      </c>
      <c r="I501" s="354" t="str">
        <f>IF(O501&lt;&gt;"",I497,"")</f>
        <v/>
      </c>
      <c r="J501" s="466" t="str">
        <f>IF(E501&lt;&gt;"",J497,"")</f>
        <v/>
      </c>
      <c r="K501" s="355"/>
      <c r="L501" s="355"/>
      <c r="M501" s="355"/>
      <c r="N501" s="355"/>
      <c r="O501" s="356"/>
      <c r="P501" s="155" t="str">
        <f>IF(B497="","",IF(SUM(E501:I501)=0,"",(SUM(E501:I501)+SUM(K501:O501)-J501)))</f>
        <v/>
      </c>
      <c r="Q501" s="286"/>
      <c r="R501" s="286"/>
      <c r="S501" s="286"/>
      <c r="T501" s="286"/>
      <c r="U501" s="592"/>
      <c r="V501" s="357"/>
      <c r="W501" s="358"/>
      <c r="X501" s="359"/>
      <c r="Y501" s="360"/>
      <c r="Z501" s="595"/>
      <c r="AA501" s="598"/>
      <c r="AB501" s="601"/>
      <c r="AC501" s="604"/>
    </row>
    <row r="502" spans="1:29" x14ac:dyDescent="0.25">
      <c r="A502" s="626" t="str">
        <f>IF('Names And Totals'!A104="","",'Names And Totals'!A104)</f>
        <v/>
      </c>
      <c r="B502" s="629" t="str">
        <f>IF('Names And Totals'!B104="","",'Names And Totals'!B104)</f>
        <v/>
      </c>
      <c r="C502" s="584" t="str">
        <f>IF(AB502="","",IF(AB502="DQ","DQ",RANK(AB502,$AB$7:$AB$502,0)+SUMPRODUCT(--(AB502=$AB$7:$AB$502),--(Z502&gt;$Z$7:$Z$502))))</f>
        <v/>
      </c>
      <c r="D502" s="43" t="s">
        <v>7</v>
      </c>
      <c r="E502" s="311"/>
      <c r="F502" s="301"/>
      <c r="G502" s="301"/>
      <c r="H502" s="301"/>
      <c r="I502" s="525"/>
      <c r="J502" s="518"/>
      <c r="K502" s="301"/>
      <c r="L502" s="301"/>
      <c r="M502" s="301"/>
      <c r="N502" s="301"/>
      <c r="O502" s="302"/>
      <c r="P502" s="160" t="str">
        <f>IF(B502="","",IF(SUM(E502:I502)=0,"",(SUM(E502:I502)+SUM(K502:O502)-J502)))</f>
        <v/>
      </c>
      <c r="Q502" s="522" t="str">
        <f>IF(P502="","",AVERAGE(P502:P505))</f>
        <v/>
      </c>
      <c r="R502" s="522" t="str">
        <f>IF(P502="","",ABS(P502-Q502))</f>
        <v/>
      </c>
      <c r="S502" s="522" t="str">
        <f>IF(P502="","",RANK(R502,R502:R506,0))</f>
        <v/>
      </c>
      <c r="T502" s="522" t="str">
        <f>IF(P502="","",IF(S502=1,"",P502))</f>
        <v/>
      </c>
      <c r="U502" s="605" t="str">
        <f>IF(P502="","",IF(AVERAGE(P502:P506)&lt;0,0,IF(P503="",P502,IF(P504="",AVERAGE(P502:P503),IF(P505="",AVERAGE(P502:P504),IF(P506="",AVERAGE(T502:T505),TRIMMEAN(P502:P506,0.4)))))))</f>
        <v/>
      </c>
      <c r="V502" s="311"/>
      <c r="W502" s="312"/>
      <c r="X502" s="313"/>
      <c r="Y502" s="177" t="str">
        <f>IF(V502="","",IF(V502=999,999,V502*60+W502+X502/100))</f>
        <v/>
      </c>
      <c r="Z502" s="608" t="str">
        <f>IF(B502="","",IF(Y503="",Y502,AVERAGE(Y502:Y503)))</f>
        <v/>
      </c>
      <c r="AA502" s="611" t="str">
        <f>IF(B502="","",IF(Z502="","",IF(($AC$1-Z502)&gt;75,5,IF(($AC$1-Z502)&gt;60,4,IF(($AC$1-Z502)&gt;45,3,IF(($AC$1-Z502)&gt;30,2,IF(($AC$1-Z502)&gt;15,1,IF(($AC$1-Z502)&lt;=15,0))))))))</f>
        <v/>
      </c>
      <c r="AB502" s="614" t="str">
        <f>IF(AC502="DQ","DQ",IF(U502="","",U502+AA502))</f>
        <v/>
      </c>
      <c r="AC502" s="617"/>
    </row>
    <row r="503" spans="1:29" x14ac:dyDescent="0.25">
      <c r="A503" s="627"/>
      <c r="B503" s="630"/>
      <c r="C503" s="585"/>
      <c r="D503" s="44" t="s">
        <v>4</v>
      </c>
      <c r="E503" s="514" t="str">
        <f>IF(K503&lt;&gt;"",E502,"")</f>
        <v/>
      </c>
      <c r="F503" s="14" t="str">
        <f>IF(L503&lt;&gt;"",F502,"")</f>
        <v/>
      </c>
      <c r="G503" s="14" t="str">
        <f>IF(M503&lt;&gt;"",G502,"")</f>
        <v/>
      </c>
      <c r="H503" s="14" t="str">
        <f>IF(N503&lt;&gt;"",H502,"")</f>
        <v/>
      </c>
      <c r="I503" s="516" t="str">
        <f>IF(O503&lt;&gt;"",I502,"")</f>
        <v/>
      </c>
      <c r="J503" s="520" t="str">
        <f>IF(E503&lt;&gt;"",J502,"")</f>
        <v/>
      </c>
      <c r="K503" s="303"/>
      <c r="L503" s="303"/>
      <c r="M503" s="303"/>
      <c r="N503" s="303"/>
      <c r="O503" s="304"/>
      <c r="P503" s="14" t="str">
        <f>IF(B502="","",IF(SUM(E503:I503)=0,"",(SUM(E503:I503)+SUM(K503:O503)-J503)))</f>
        <v/>
      </c>
      <c r="Q503" s="523"/>
      <c r="R503" s="523" t="str">
        <f>IF(P502="","",ABS(P503-Q502))</f>
        <v/>
      </c>
      <c r="S503" s="523" t="str">
        <f>IF(P502="","",RANK(R503,R502:R506,0))</f>
        <v/>
      </c>
      <c r="T503" s="523" t="str">
        <f>IF(P502="","",IF(S503=1,"",P503))</f>
        <v/>
      </c>
      <c r="U503" s="606"/>
      <c r="V503" s="292"/>
      <c r="W503" s="293"/>
      <c r="X503" s="314"/>
      <c r="Y503" s="178" t="str">
        <f>IF(V503="","",IF(V503=999,999,V503*60+W503+X503/100))</f>
        <v/>
      </c>
      <c r="Z503" s="609"/>
      <c r="AA503" s="612"/>
      <c r="AB503" s="615"/>
      <c r="AC503" s="618"/>
    </row>
    <row r="504" spans="1:29" x14ac:dyDescent="0.25">
      <c r="A504" s="627"/>
      <c r="B504" s="630"/>
      <c r="C504" s="585"/>
      <c r="D504" s="44" t="s">
        <v>8</v>
      </c>
      <c r="E504" s="514" t="str">
        <f>IF(K504&lt;&gt;"",E502,"")</f>
        <v/>
      </c>
      <c r="F504" s="14" t="str">
        <f>IF(L504&lt;&gt;"",F502,"")</f>
        <v/>
      </c>
      <c r="G504" s="14" t="str">
        <f>IF(M504&lt;&gt;"",G502,"")</f>
        <v/>
      </c>
      <c r="H504" s="14" t="str">
        <f>IF(N504&lt;&gt;"",H502,"")</f>
        <v/>
      </c>
      <c r="I504" s="516" t="str">
        <f>IF(O504&lt;&gt;"",I502,"")</f>
        <v/>
      </c>
      <c r="J504" s="520" t="str">
        <f>IF(E504&lt;&gt;"",J502,"")</f>
        <v/>
      </c>
      <c r="K504" s="303"/>
      <c r="L504" s="303"/>
      <c r="M504" s="303"/>
      <c r="N504" s="303"/>
      <c r="O504" s="304"/>
      <c r="P504" s="14" t="str">
        <f>IF(B502="","",IF(SUM(E504:I504)=0,"",(SUM(E504:I504)+SUM(K504:O504)-J504)))</f>
        <v/>
      </c>
      <c r="Q504" s="523"/>
      <c r="R504" s="523" t="str">
        <f>IF(P502="","",ABS(P504-Q502))</f>
        <v/>
      </c>
      <c r="S504" s="523" t="str">
        <f>IF(P502="","",RANK(R504,R502:R506,0))</f>
        <v/>
      </c>
      <c r="T504" s="523" t="str">
        <f>IF(P502="","",IF(S504=1,"",P504))</f>
        <v/>
      </c>
      <c r="U504" s="606"/>
      <c r="V504" s="179"/>
      <c r="W504" s="180"/>
      <c r="X504" s="181"/>
      <c r="Y504" s="182"/>
      <c r="Z504" s="609"/>
      <c r="AA504" s="612"/>
      <c r="AB504" s="615"/>
      <c r="AC504" s="618"/>
    </row>
    <row r="505" spans="1:29" x14ac:dyDescent="0.25">
      <c r="A505" s="627"/>
      <c r="B505" s="630"/>
      <c r="C505" s="585"/>
      <c r="D505" s="44" t="s">
        <v>5</v>
      </c>
      <c r="E505" s="514" t="str">
        <f>IF(K505&lt;&gt;"",E502,"")</f>
        <v/>
      </c>
      <c r="F505" s="14" t="str">
        <f>IF(L505&lt;&gt;"",F502,"")</f>
        <v/>
      </c>
      <c r="G505" s="14" t="str">
        <f>IF(M505&lt;&gt;"",G502,"")</f>
        <v/>
      </c>
      <c r="H505" s="14" t="str">
        <f>IF(N505&lt;&gt;"",H502,"")</f>
        <v/>
      </c>
      <c r="I505" s="516" t="str">
        <f>IF(O505&lt;&gt;"",I502,"")</f>
        <v/>
      </c>
      <c r="J505" s="520" t="str">
        <f>IF(E505&lt;&gt;"",J502,"")</f>
        <v/>
      </c>
      <c r="K505" s="303"/>
      <c r="L505" s="303"/>
      <c r="M505" s="303"/>
      <c r="N505" s="303"/>
      <c r="O505" s="304"/>
      <c r="P505" s="14" t="str">
        <f>IF(B502="","",IF(SUM(E505:I505)=0,"",(SUM(E505:I505)+SUM(K505:O505)-J505)))</f>
        <v/>
      </c>
      <c r="Q505" s="523"/>
      <c r="R505" s="523" t="str">
        <f>IF(P502="","",ABS(P505-Q502))</f>
        <v/>
      </c>
      <c r="S505" s="523" t="str">
        <f>IF(P502="","",RANK(R505,R502:R506,0))</f>
        <v/>
      </c>
      <c r="T505" s="523" t="str">
        <f>IF(P502="","",IF(S505=1,"",P505))</f>
        <v/>
      </c>
      <c r="U505" s="606"/>
      <c r="V505" s="179"/>
      <c r="W505" s="180"/>
      <c r="X505" s="181"/>
      <c r="Y505" s="182"/>
      <c r="Z505" s="609"/>
      <c r="AA505" s="612"/>
      <c r="AB505" s="615"/>
      <c r="AC505" s="618"/>
    </row>
    <row r="506" spans="1:29" ht="15.75" thickBot="1" x14ac:dyDescent="0.3">
      <c r="A506" s="628"/>
      <c r="B506" s="631"/>
      <c r="C506" s="586"/>
      <c r="D506" s="45" t="s">
        <v>6</v>
      </c>
      <c r="E506" s="515" t="str">
        <f>IF(K506&lt;&gt;"",E502,"")</f>
        <v/>
      </c>
      <c r="F506" s="162" t="str">
        <f>IF(L506&lt;&gt;"",F502,"")</f>
        <v/>
      </c>
      <c r="G506" s="162" t="str">
        <f>IF(M506&lt;&gt;"",G502,"")</f>
        <v/>
      </c>
      <c r="H506" s="162" t="str">
        <f>IF(N506&lt;&gt;"",H502,"")</f>
        <v/>
      </c>
      <c r="I506" s="517" t="str">
        <f>IF(O506&lt;&gt;"",I502,"")</f>
        <v/>
      </c>
      <c r="J506" s="521" t="str">
        <f>IF(E506&lt;&gt;"",J502,"")</f>
        <v/>
      </c>
      <c r="K506" s="305"/>
      <c r="L506" s="305"/>
      <c r="M506" s="305"/>
      <c r="N506" s="305"/>
      <c r="O506" s="306"/>
      <c r="P506" s="162" t="str">
        <f>IF(B502="","",IF(SUM(E506:I506)=0,"",(SUM(E506:I506)+SUM(K506:O506)-J506)))</f>
        <v/>
      </c>
      <c r="Q506" s="524"/>
      <c r="R506" s="524"/>
      <c r="S506" s="524"/>
      <c r="T506" s="524"/>
      <c r="U506" s="607"/>
      <c r="V506" s="183"/>
      <c r="W506" s="184"/>
      <c r="X506" s="185"/>
      <c r="Y506" s="186"/>
      <c r="Z506" s="610"/>
      <c r="AA506" s="613"/>
      <c r="AB506" s="616"/>
      <c r="AC506" s="619"/>
    </row>
    <row r="507" spans="1:29" x14ac:dyDescent="0.25">
      <c r="C507" s="361"/>
    </row>
    <row r="508" spans="1:29" x14ac:dyDescent="0.25">
      <c r="C508" s="361"/>
    </row>
    <row r="509" spans="1:29" x14ac:dyDescent="0.25">
      <c r="C509" s="361"/>
    </row>
    <row r="510" spans="1:29" x14ac:dyDescent="0.25">
      <c r="C510" s="361"/>
    </row>
    <row r="511" spans="1:29" x14ac:dyDescent="0.25">
      <c r="C511" s="361"/>
    </row>
  </sheetData>
  <sheetProtection algorithmName="SHA-512" hashValue="7Ng8wfJA6ghuNGH928ggttVH7wiPyfluef63rraCb0IVx6OGLs4+bBOPz9PjS4306RpJVbti1otIhY7YWY7xcQ==" saltValue="l8No2tw5+tWeQ0WlXRruJQ==" spinCount="100000" sheet="1" objects="1" scenarios="1"/>
  <mergeCells count="835">
    <mergeCell ref="Q1:X1"/>
    <mergeCell ref="F5:F6"/>
    <mergeCell ref="E5:E6"/>
    <mergeCell ref="K4:O4"/>
    <mergeCell ref="K5:K6"/>
    <mergeCell ref="L5:L6"/>
    <mergeCell ref="M5:M6"/>
    <mergeCell ref="N5:N6"/>
    <mergeCell ref="O5:O6"/>
    <mergeCell ref="E4:I4"/>
    <mergeCell ref="AC77:AC81"/>
    <mergeCell ref="AA82:AA86"/>
    <mergeCell ref="AB82:AB86"/>
    <mergeCell ref="AC82:AC86"/>
    <mergeCell ref="AA62:AA66"/>
    <mergeCell ref="AA67:AA71"/>
    <mergeCell ref="AA72:AA76"/>
    <mergeCell ref="AB62:AB66"/>
    <mergeCell ref="AC72:AC76"/>
    <mergeCell ref="AC62:AC66"/>
    <mergeCell ref="AB67:AB71"/>
    <mergeCell ref="AC67:AC71"/>
    <mergeCell ref="AC42:AC46"/>
    <mergeCell ref="AC117:AC121"/>
    <mergeCell ref="AB112:AB116"/>
    <mergeCell ref="AC112:AC116"/>
    <mergeCell ref="AA107:AA111"/>
    <mergeCell ref="AB107:AB111"/>
    <mergeCell ref="AC107:AC111"/>
    <mergeCell ref="AB127:AB131"/>
    <mergeCell ref="AC127:AC131"/>
    <mergeCell ref="AA122:AA126"/>
    <mergeCell ref="AB122:AB126"/>
    <mergeCell ref="AC122:AC126"/>
    <mergeCell ref="AA117:AA121"/>
    <mergeCell ref="AA127:AA131"/>
    <mergeCell ref="AC87:AC91"/>
    <mergeCell ref="AA102:AA106"/>
    <mergeCell ref="AB102:AB106"/>
    <mergeCell ref="AC102:AC106"/>
    <mergeCell ref="AA97:AA101"/>
    <mergeCell ref="AA92:AA96"/>
    <mergeCell ref="AB92:AB96"/>
    <mergeCell ref="AB97:AB101"/>
    <mergeCell ref="AC97:AC101"/>
    <mergeCell ref="AC92:AC96"/>
    <mergeCell ref="AB47:AB51"/>
    <mergeCell ref="AC47:AC51"/>
    <mergeCell ref="AA52:AA56"/>
    <mergeCell ref="AB52:AB56"/>
    <mergeCell ref="AA57:AA61"/>
    <mergeCell ref="AC52:AC56"/>
    <mergeCell ref="AB57:AB61"/>
    <mergeCell ref="AC57:AC61"/>
    <mergeCell ref="AA47:AA51"/>
    <mergeCell ref="AC12:AC16"/>
    <mergeCell ref="AA17:AA21"/>
    <mergeCell ref="AB17:AB21"/>
    <mergeCell ref="AC17:AC21"/>
    <mergeCell ref="AB22:AB26"/>
    <mergeCell ref="AA22:AA26"/>
    <mergeCell ref="AC22:AC26"/>
    <mergeCell ref="AA37:AA41"/>
    <mergeCell ref="AB37:AB41"/>
    <mergeCell ref="AC37:AC41"/>
    <mergeCell ref="AA27:AA31"/>
    <mergeCell ref="AB27:AB31"/>
    <mergeCell ref="AC27:AC31"/>
    <mergeCell ref="AB32:AB36"/>
    <mergeCell ref="AA32:AA36"/>
    <mergeCell ref="AC32:AC36"/>
    <mergeCell ref="Z127:Z131"/>
    <mergeCell ref="Z72:Z76"/>
    <mergeCell ref="Z77:Z81"/>
    <mergeCell ref="Z82:Z86"/>
    <mergeCell ref="Z87:Z91"/>
    <mergeCell ref="Z92:Z96"/>
    <mergeCell ref="Z97:Z101"/>
    <mergeCell ref="AA12:AA16"/>
    <mergeCell ref="AB12:AB16"/>
    <mergeCell ref="AA42:AA46"/>
    <mergeCell ref="AB42:AB46"/>
    <mergeCell ref="AB72:AB76"/>
    <mergeCell ref="AA112:AA116"/>
    <mergeCell ref="AB117:AB121"/>
    <mergeCell ref="AA87:AA91"/>
    <mergeCell ref="AB87:AB91"/>
    <mergeCell ref="Z42:Z46"/>
    <mergeCell ref="Z47:Z51"/>
    <mergeCell ref="Z52:Z56"/>
    <mergeCell ref="Z57:Z61"/>
    <mergeCell ref="Z62:Z66"/>
    <mergeCell ref="Z67:Z71"/>
    <mergeCell ref="AB77:AB81"/>
    <mergeCell ref="AA77:AA81"/>
    <mergeCell ref="U112:U116"/>
    <mergeCell ref="U117:U121"/>
    <mergeCell ref="U122:U126"/>
    <mergeCell ref="U47:U51"/>
    <mergeCell ref="Z102:Z106"/>
    <mergeCell ref="Z107:Z111"/>
    <mergeCell ref="Z112:Z116"/>
    <mergeCell ref="Z117:Z121"/>
    <mergeCell ref="Z122:Z126"/>
    <mergeCell ref="U127:U131"/>
    <mergeCell ref="Z12:Z16"/>
    <mergeCell ref="Z17:Z21"/>
    <mergeCell ref="Z22:Z26"/>
    <mergeCell ref="Z27:Z31"/>
    <mergeCell ref="Z32:Z36"/>
    <mergeCell ref="Z37:Z41"/>
    <mergeCell ref="U82:U86"/>
    <mergeCell ref="U87:U91"/>
    <mergeCell ref="U92:U96"/>
    <mergeCell ref="U97:U101"/>
    <mergeCell ref="U102:U106"/>
    <mergeCell ref="U107:U111"/>
    <mergeCell ref="U52:U56"/>
    <mergeCell ref="U57:U61"/>
    <mergeCell ref="U62:U66"/>
    <mergeCell ref="U67:U71"/>
    <mergeCell ref="U72:U76"/>
    <mergeCell ref="U77:U81"/>
    <mergeCell ref="U22:U26"/>
    <mergeCell ref="U27:U31"/>
    <mergeCell ref="U32:U36"/>
    <mergeCell ref="U37:U41"/>
    <mergeCell ref="U42:U46"/>
    <mergeCell ref="A52:A56"/>
    <mergeCell ref="A57:A61"/>
    <mergeCell ref="A47:A51"/>
    <mergeCell ref="B42:B46"/>
    <mergeCell ref="A42:A46"/>
    <mergeCell ref="B67:B71"/>
    <mergeCell ref="B62:B66"/>
    <mergeCell ref="A62:A66"/>
    <mergeCell ref="A67:A71"/>
    <mergeCell ref="B57:B61"/>
    <mergeCell ref="B52:B56"/>
    <mergeCell ref="A27:A31"/>
    <mergeCell ref="A32:A36"/>
    <mergeCell ref="B37:B41"/>
    <mergeCell ref="A37:A41"/>
    <mergeCell ref="A102:A106"/>
    <mergeCell ref="A97:A101"/>
    <mergeCell ref="A92:A96"/>
    <mergeCell ref="A87:A91"/>
    <mergeCell ref="C72:C76"/>
    <mergeCell ref="C77:C81"/>
    <mergeCell ref="B82:B86"/>
    <mergeCell ref="B77:B81"/>
    <mergeCell ref="B72:B76"/>
    <mergeCell ref="A72:A76"/>
    <mergeCell ref="A77:A81"/>
    <mergeCell ref="A82:A86"/>
    <mergeCell ref="C42:C46"/>
    <mergeCell ref="C47:C51"/>
    <mergeCell ref="C52:C56"/>
    <mergeCell ref="C57:C61"/>
    <mergeCell ref="C62:C66"/>
    <mergeCell ref="C67:C71"/>
    <mergeCell ref="C82:C86"/>
    <mergeCell ref="B47:B51"/>
    <mergeCell ref="B112:B116"/>
    <mergeCell ref="B107:B111"/>
    <mergeCell ref="B117:B121"/>
    <mergeCell ref="A107:A111"/>
    <mergeCell ref="A112:A116"/>
    <mergeCell ref="A117:A121"/>
    <mergeCell ref="C22:C26"/>
    <mergeCell ref="B22:B26"/>
    <mergeCell ref="A17:A21"/>
    <mergeCell ref="A22:A26"/>
    <mergeCell ref="C27:C31"/>
    <mergeCell ref="C32:C36"/>
    <mergeCell ref="C37:C41"/>
    <mergeCell ref="C102:C106"/>
    <mergeCell ref="C97:C101"/>
    <mergeCell ref="C92:C96"/>
    <mergeCell ref="C87:C91"/>
    <mergeCell ref="B87:B91"/>
    <mergeCell ref="B92:B96"/>
    <mergeCell ref="B97:B101"/>
    <mergeCell ref="B102:B106"/>
    <mergeCell ref="B17:B21"/>
    <mergeCell ref="B27:B31"/>
    <mergeCell ref="B32:B36"/>
    <mergeCell ref="C127:C131"/>
    <mergeCell ref="B127:B131"/>
    <mergeCell ref="A127:A131"/>
    <mergeCell ref="C122:C126"/>
    <mergeCell ref="B122:B126"/>
    <mergeCell ref="A122:A126"/>
    <mergeCell ref="C117:C121"/>
    <mergeCell ref="AC4:AC6"/>
    <mergeCell ref="AC7:AC11"/>
    <mergeCell ref="C12:C16"/>
    <mergeCell ref="B12:B16"/>
    <mergeCell ref="A12:A16"/>
    <mergeCell ref="C17:C21"/>
    <mergeCell ref="U12:U16"/>
    <mergeCell ref="U17:U21"/>
    <mergeCell ref="Z7:Z11"/>
    <mergeCell ref="AA7:AA11"/>
    <mergeCell ref="AB7:AB11"/>
    <mergeCell ref="Q4:Q6"/>
    <mergeCell ref="T4:T6"/>
    <mergeCell ref="R4:R6"/>
    <mergeCell ref="S4:S6"/>
    <mergeCell ref="C112:C116"/>
    <mergeCell ref="C107:C111"/>
    <mergeCell ref="C7:C11"/>
    <mergeCell ref="B7:B11"/>
    <mergeCell ref="A7:A11"/>
    <mergeCell ref="U7:U11"/>
    <mergeCell ref="AC1:AC3"/>
    <mergeCell ref="Z4:Z6"/>
    <mergeCell ref="AA4:AA6"/>
    <mergeCell ref="AB4:AB6"/>
    <mergeCell ref="U4:U6"/>
    <mergeCell ref="Y4:Y6"/>
    <mergeCell ref="J4:J6"/>
    <mergeCell ref="P4:P6"/>
    <mergeCell ref="A1:C1"/>
    <mergeCell ref="C4:C6"/>
    <mergeCell ref="D4:D6"/>
    <mergeCell ref="Y1:AB1"/>
    <mergeCell ref="Y2:AB3"/>
    <mergeCell ref="A4:B5"/>
    <mergeCell ref="V4:X5"/>
    <mergeCell ref="I5:I6"/>
    <mergeCell ref="H5:H6"/>
    <mergeCell ref="A3:X3"/>
    <mergeCell ref="D1:O1"/>
    <mergeCell ref="G5:G6"/>
    <mergeCell ref="A132:A136"/>
    <mergeCell ref="B132:B136"/>
    <mergeCell ref="C132:C136"/>
    <mergeCell ref="U132:U136"/>
    <mergeCell ref="Z132:Z136"/>
    <mergeCell ref="AA132:AA136"/>
    <mergeCell ref="AB132:AB136"/>
    <mergeCell ref="AC132:AC136"/>
    <mergeCell ref="A137:A141"/>
    <mergeCell ref="B137:B141"/>
    <mergeCell ref="Z137:Z141"/>
    <mergeCell ref="AA137:AA141"/>
    <mergeCell ref="AB137:AB141"/>
    <mergeCell ref="AC137:AC141"/>
    <mergeCell ref="C137:C141"/>
    <mergeCell ref="U137:U141"/>
    <mergeCell ref="A142:A146"/>
    <mergeCell ref="B142:B146"/>
    <mergeCell ref="A147:A151"/>
    <mergeCell ref="B147:B151"/>
    <mergeCell ref="A152:A156"/>
    <mergeCell ref="B152:B156"/>
    <mergeCell ref="A157:A161"/>
    <mergeCell ref="B157:B161"/>
    <mergeCell ref="A162:A166"/>
    <mergeCell ref="B162:B166"/>
    <mergeCell ref="A167:A171"/>
    <mergeCell ref="B167:B171"/>
    <mergeCell ref="A172:A176"/>
    <mergeCell ref="B172:B176"/>
    <mergeCell ref="A177:A181"/>
    <mergeCell ref="B177:B181"/>
    <mergeCell ref="A182:A186"/>
    <mergeCell ref="B182:B186"/>
    <mergeCell ref="A187:A191"/>
    <mergeCell ref="B187:B191"/>
    <mergeCell ref="A192:A196"/>
    <mergeCell ref="B192:B196"/>
    <mergeCell ref="A197:A201"/>
    <mergeCell ref="B197:B201"/>
    <mergeCell ref="A202:A206"/>
    <mergeCell ref="B202:B206"/>
    <mergeCell ref="A207:A211"/>
    <mergeCell ref="B207:B211"/>
    <mergeCell ref="A212:A216"/>
    <mergeCell ref="B212:B216"/>
    <mergeCell ref="A217:A221"/>
    <mergeCell ref="B217:B221"/>
    <mergeCell ref="A222:A226"/>
    <mergeCell ref="B222:B226"/>
    <mergeCell ref="A227:A231"/>
    <mergeCell ref="B227:B231"/>
    <mergeCell ref="A232:A236"/>
    <mergeCell ref="B232:B236"/>
    <mergeCell ref="A237:A241"/>
    <mergeCell ref="B237:B241"/>
    <mergeCell ref="A242:A246"/>
    <mergeCell ref="B242:B246"/>
    <mergeCell ref="A247:A251"/>
    <mergeCell ref="B247:B251"/>
    <mergeCell ref="A252:A256"/>
    <mergeCell ref="B252:B256"/>
    <mergeCell ref="A257:A261"/>
    <mergeCell ref="B257:B261"/>
    <mergeCell ref="A262:A266"/>
    <mergeCell ref="B262:B266"/>
    <mergeCell ref="A267:A271"/>
    <mergeCell ref="B267:B271"/>
    <mergeCell ref="A272:A276"/>
    <mergeCell ref="B272:B276"/>
    <mergeCell ref="A277:A281"/>
    <mergeCell ref="B277:B281"/>
    <mergeCell ref="A282:A286"/>
    <mergeCell ref="B282:B286"/>
    <mergeCell ref="A287:A291"/>
    <mergeCell ref="B287:B291"/>
    <mergeCell ref="A292:A296"/>
    <mergeCell ref="B292:B296"/>
    <mergeCell ref="A297:A301"/>
    <mergeCell ref="B297:B301"/>
    <mergeCell ref="A302:A306"/>
    <mergeCell ref="B302:B306"/>
    <mergeCell ref="A307:A311"/>
    <mergeCell ref="B307:B311"/>
    <mergeCell ref="A312:A316"/>
    <mergeCell ref="B312:B316"/>
    <mergeCell ref="A317:A321"/>
    <mergeCell ref="B317:B321"/>
    <mergeCell ref="A322:A326"/>
    <mergeCell ref="B322:B326"/>
    <mergeCell ref="A327:A331"/>
    <mergeCell ref="B327:B331"/>
    <mergeCell ref="A332:A336"/>
    <mergeCell ref="B332:B336"/>
    <mergeCell ref="A337:A341"/>
    <mergeCell ref="B337:B341"/>
    <mergeCell ref="A342:A346"/>
    <mergeCell ref="B342:B346"/>
    <mergeCell ref="A347:A351"/>
    <mergeCell ref="B347:B351"/>
    <mergeCell ref="A352:A356"/>
    <mergeCell ref="B352:B356"/>
    <mergeCell ref="A357:A361"/>
    <mergeCell ref="B357:B361"/>
    <mergeCell ref="A362:A366"/>
    <mergeCell ref="B362:B366"/>
    <mergeCell ref="A367:A371"/>
    <mergeCell ref="B367:B371"/>
    <mergeCell ref="A372:A376"/>
    <mergeCell ref="B372:B376"/>
    <mergeCell ref="A377:A381"/>
    <mergeCell ref="B377:B381"/>
    <mergeCell ref="A382:A386"/>
    <mergeCell ref="B382:B386"/>
    <mergeCell ref="A387:A391"/>
    <mergeCell ref="B387:B391"/>
    <mergeCell ref="A392:A396"/>
    <mergeCell ref="B392:B396"/>
    <mergeCell ref="A397:A401"/>
    <mergeCell ref="B397:B401"/>
    <mergeCell ref="A402:A406"/>
    <mergeCell ref="B402:B406"/>
    <mergeCell ref="A407:A411"/>
    <mergeCell ref="B407:B411"/>
    <mergeCell ref="A412:A416"/>
    <mergeCell ref="B412:B416"/>
    <mergeCell ref="B462:B466"/>
    <mergeCell ref="A417:A421"/>
    <mergeCell ref="B417:B421"/>
    <mergeCell ref="A422:A426"/>
    <mergeCell ref="B422:B426"/>
    <mergeCell ref="A427:A431"/>
    <mergeCell ref="B427:B431"/>
    <mergeCell ref="A432:A436"/>
    <mergeCell ref="B432:B436"/>
    <mergeCell ref="A437:A441"/>
    <mergeCell ref="B437:B441"/>
    <mergeCell ref="A492:A496"/>
    <mergeCell ref="B492:B496"/>
    <mergeCell ref="U307:U311"/>
    <mergeCell ref="U317:U321"/>
    <mergeCell ref="U327:U331"/>
    <mergeCell ref="U337:U341"/>
    <mergeCell ref="U347:U351"/>
    <mergeCell ref="U357:U361"/>
    <mergeCell ref="U367:U371"/>
    <mergeCell ref="U377:U381"/>
    <mergeCell ref="U387:U391"/>
    <mergeCell ref="U397:U401"/>
    <mergeCell ref="U407:U411"/>
    <mergeCell ref="U417:U421"/>
    <mergeCell ref="U427:U431"/>
    <mergeCell ref="U437:U441"/>
    <mergeCell ref="B442:B446"/>
    <mergeCell ref="A447:A451"/>
    <mergeCell ref="B447:B451"/>
    <mergeCell ref="A452:A456"/>
    <mergeCell ref="B452:B456"/>
    <mergeCell ref="A457:A461"/>
    <mergeCell ref="B457:B461"/>
    <mergeCell ref="A462:A466"/>
    <mergeCell ref="A497:A501"/>
    <mergeCell ref="B497:B501"/>
    <mergeCell ref="A502:A506"/>
    <mergeCell ref="B502:B506"/>
    <mergeCell ref="U142:U146"/>
    <mergeCell ref="U162:U166"/>
    <mergeCell ref="U182:U186"/>
    <mergeCell ref="U257:U261"/>
    <mergeCell ref="U267:U271"/>
    <mergeCell ref="U277:U281"/>
    <mergeCell ref="U287:U291"/>
    <mergeCell ref="A467:A471"/>
    <mergeCell ref="B467:B471"/>
    <mergeCell ref="A472:A476"/>
    <mergeCell ref="B472:B476"/>
    <mergeCell ref="A477:A481"/>
    <mergeCell ref="B477:B481"/>
    <mergeCell ref="A482:A486"/>
    <mergeCell ref="B482:B486"/>
    <mergeCell ref="A487:A491"/>
    <mergeCell ref="B487:B491"/>
    <mergeCell ref="A442:A446"/>
    <mergeCell ref="U192:U196"/>
    <mergeCell ref="U297:U301"/>
    <mergeCell ref="Z142:Z146"/>
    <mergeCell ref="AA142:AA146"/>
    <mergeCell ref="AB142:AB146"/>
    <mergeCell ref="AC142:AC146"/>
    <mergeCell ref="U152:U156"/>
    <mergeCell ref="Z152:Z156"/>
    <mergeCell ref="AA152:AA156"/>
    <mergeCell ref="AB152:AB156"/>
    <mergeCell ref="AC152:AC156"/>
    <mergeCell ref="U147:U151"/>
    <mergeCell ref="Z147:Z151"/>
    <mergeCell ref="AA147:AA151"/>
    <mergeCell ref="AB147:AB151"/>
    <mergeCell ref="AC147:AC151"/>
    <mergeCell ref="U172:U176"/>
    <mergeCell ref="Z172:Z176"/>
    <mergeCell ref="AA172:AA176"/>
    <mergeCell ref="AB172:AB176"/>
    <mergeCell ref="AC172:AC176"/>
    <mergeCell ref="Z177:Z181"/>
    <mergeCell ref="AA177:AA181"/>
    <mergeCell ref="AB177:AB181"/>
    <mergeCell ref="AC177:AC181"/>
    <mergeCell ref="U177:U181"/>
    <mergeCell ref="Z157:Z161"/>
    <mergeCell ref="AA157:AA161"/>
    <mergeCell ref="AB157:AB161"/>
    <mergeCell ref="AC157:AC161"/>
    <mergeCell ref="U167:U171"/>
    <mergeCell ref="Z167:Z171"/>
    <mergeCell ref="AA167:AA171"/>
    <mergeCell ref="AB167:AB171"/>
    <mergeCell ref="AC167:AC171"/>
    <mergeCell ref="Z162:Z166"/>
    <mergeCell ref="AA162:AA166"/>
    <mergeCell ref="AB162:AB166"/>
    <mergeCell ref="AC162:AC166"/>
    <mergeCell ref="U157:U161"/>
    <mergeCell ref="AB182:AB186"/>
    <mergeCell ref="AC182:AC186"/>
    <mergeCell ref="Z197:Z201"/>
    <mergeCell ref="AA197:AA201"/>
    <mergeCell ref="AB197:AB201"/>
    <mergeCell ref="AC197:AC201"/>
    <mergeCell ref="U202:U206"/>
    <mergeCell ref="Z202:Z206"/>
    <mergeCell ref="AA202:AA206"/>
    <mergeCell ref="AB202:AB206"/>
    <mergeCell ref="AC202:AC206"/>
    <mergeCell ref="Z192:Z196"/>
    <mergeCell ref="AA192:AA196"/>
    <mergeCell ref="AB192:AB196"/>
    <mergeCell ref="AC192:AC196"/>
    <mergeCell ref="U187:U191"/>
    <mergeCell ref="Z187:Z191"/>
    <mergeCell ref="AA187:AA191"/>
    <mergeCell ref="AB187:AB191"/>
    <mergeCell ref="AC187:AC191"/>
    <mergeCell ref="Z182:Z186"/>
    <mergeCell ref="AA182:AA186"/>
    <mergeCell ref="U197:U201"/>
    <mergeCell ref="Z207:Z211"/>
    <mergeCell ref="AA207:AA211"/>
    <mergeCell ref="AB207:AB211"/>
    <mergeCell ref="AC207:AC211"/>
    <mergeCell ref="U212:U216"/>
    <mergeCell ref="Z212:Z216"/>
    <mergeCell ref="AA212:AA216"/>
    <mergeCell ref="AB212:AB216"/>
    <mergeCell ref="AC212:AC216"/>
    <mergeCell ref="U207:U211"/>
    <mergeCell ref="Z217:Z221"/>
    <mergeCell ref="AA217:AA221"/>
    <mergeCell ref="AB217:AB221"/>
    <mergeCell ref="AC217:AC221"/>
    <mergeCell ref="U222:U226"/>
    <mergeCell ref="Z222:Z226"/>
    <mergeCell ref="AA222:AA226"/>
    <mergeCell ref="AB222:AB226"/>
    <mergeCell ref="AC222:AC226"/>
    <mergeCell ref="U217:U221"/>
    <mergeCell ref="Z227:Z231"/>
    <mergeCell ref="AA227:AA231"/>
    <mergeCell ref="AB227:AB231"/>
    <mergeCell ref="AC227:AC231"/>
    <mergeCell ref="U232:U236"/>
    <mergeCell ref="Z232:Z236"/>
    <mergeCell ref="AA232:AA236"/>
    <mergeCell ref="AB232:AB236"/>
    <mergeCell ref="AC232:AC236"/>
    <mergeCell ref="U227:U231"/>
    <mergeCell ref="Z237:Z241"/>
    <mergeCell ref="AA237:AA241"/>
    <mergeCell ref="AB237:AB241"/>
    <mergeCell ref="AC237:AC241"/>
    <mergeCell ref="U242:U246"/>
    <mergeCell ref="Z242:Z246"/>
    <mergeCell ref="AA242:AA246"/>
    <mergeCell ref="AB242:AB246"/>
    <mergeCell ref="AC242:AC246"/>
    <mergeCell ref="U237:U241"/>
    <mergeCell ref="Z247:Z251"/>
    <mergeCell ref="AA247:AA251"/>
    <mergeCell ref="AB247:AB251"/>
    <mergeCell ref="AC247:AC251"/>
    <mergeCell ref="U252:U256"/>
    <mergeCell ref="Z252:Z256"/>
    <mergeCell ref="AA252:AA256"/>
    <mergeCell ref="AB252:AB256"/>
    <mergeCell ref="AC252:AC256"/>
    <mergeCell ref="U247:U251"/>
    <mergeCell ref="Z257:Z261"/>
    <mergeCell ref="AA257:AA261"/>
    <mergeCell ref="AB257:AB261"/>
    <mergeCell ref="AC257:AC261"/>
    <mergeCell ref="U262:U266"/>
    <mergeCell ref="Z262:Z266"/>
    <mergeCell ref="AA262:AA266"/>
    <mergeCell ref="AB262:AB266"/>
    <mergeCell ref="AC262:AC266"/>
    <mergeCell ref="Z267:Z271"/>
    <mergeCell ref="AA267:AA271"/>
    <mergeCell ref="AB267:AB271"/>
    <mergeCell ref="AC267:AC271"/>
    <mergeCell ref="U272:U276"/>
    <mergeCell ref="Z272:Z276"/>
    <mergeCell ref="AA272:AA276"/>
    <mergeCell ref="AB272:AB276"/>
    <mergeCell ref="AC272:AC276"/>
    <mergeCell ref="Z277:Z281"/>
    <mergeCell ref="AA277:AA281"/>
    <mergeCell ref="AB277:AB281"/>
    <mergeCell ref="AC277:AC281"/>
    <mergeCell ref="U282:U286"/>
    <mergeCell ref="Z282:Z286"/>
    <mergeCell ref="AA282:AA286"/>
    <mergeCell ref="AB282:AB286"/>
    <mergeCell ref="AC282:AC286"/>
    <mergeCell ref="Z287:Z291"/>
    <mergeCell ref="AA287:AA291"/>
    <mergeCell ref="AB287:AB291"/>
    <mergeCell ref="AC287:AC291"/>
    <mergeCell ref="U292:U296"/>
    <mergeCell ref="Z292:Z296"/>
    <mergeCell ref="AA292:AA296"/>
    <mergeCell ref="AB292:AB296"/>
    <mergeCell ref="AC292:AC296"/>
    <mergeCell ref="Z297:Z301"/>
    <mergeCell ref="AA297:AA301"/>
    <mergeCell ref="AB297:AB301"/>
    <mergeCell ref="AC297:AC301"/>
    <mergeCell ref="U302:U306"/>
    <mergeCell ref="Z302:Z306"/>
    <mergeCell ref="AA302:AA306"/>
    <mergeCell ref="AB302:AB306"/>
    <mergeCell ref="AC302:AC306"/>
    <mergeCell ref="Z307:Z311"/>
    <mergeCell ref="AA307:AA311"/>
    <mergeCell ref="AB307:AB311"/>
    <mergeCell ref="AC307:AC311"/>
    <mergeCell ref="U312:U316"/>
    <mergeCell ref="Z312:Z316"/>
    <mergeCell ref="AA312:AA316"/>
    <mergeCell ref="AB312:AB316"/>
    <mergeCell ref="AC312:AC316"/>
    <mergeCell ref="Z317:Z321"/>
    <mergeCell ref="AA317:AA321"/>
    <mergeCell ref="AB317:AB321"/>
    <mergeCell ref="AC317:AC321"/>
    <mergeCell ref="U322:U326"/>
    <mergeCell ref="Z322:Z326"/>
    <mergeCell ref="AA322:AA326"/>
    <mergeCell ref="AB322:AB326"/>
    <mergeCell ref="AC322:AC326"/>
    <mergeCell ref="Z327:Z331"/>
    <mergeCell ref="AA327:AA331"/>
    <mergeCell ref="AB327:AB331"/>
    <mergeCell ref="AC327:AC331"/>
    <mergeCell ref="U332:U336"/>
    <mergeCell ref="Z332:Z336"/>
    <mergeCell ref="AA332:AA336"/>
    <mergeCell ref="AB332:AB336"/>
    <mergeCell ref="AC332:AC336"/>
    <mergeCell ref="Z337:Z341"/>
    <mergeCell ref="AA337:AA341"/>
    <mergeCell ref="AB337:AB341"/>
    <mergeCell ref="AC337:AC341"/>
    <mergeCell ref="U342:U346"/>
    <mergeCell ref="Z342:Z346"/>
    <mergeCell ref="AA342:AA346"/>
    <mergeCell ref="AB342:AB346"/>
    <mergeCell ref="AC342:AC346"/>
    <mergeCell ref="Z347:Z351"/>
    <mergeCell ref="AA347:AA351"/>
    <mergeCell ref="AB347:AB351"/>
    <mergeCell ref="AC347:AC351"/>
    <mergeCell ref="U352:U356"/>
    <mergeCell ref="Z352:Z356"/>
    <mergeCell ref="AA352:AA356"/>
    <mergeCell ref="AB352:AB356"/>
    <mergeCell ref="AC352:AC356"/>
    <mergeCell ref="Z357:Z361"/>
    <mergeCell ref="AA357:AA361"/>
    <mergeCell ref="AB357:AB361"/>
    <mergeCell ref="AC357:AC361"/>
    <mergeCell ref="U362:U366"/>
    <mergeCell ref="Z362:Z366"/>
    <mergeCell ref="AA362:AA366"/>
    <mergeCell ref="AB362:AB366"/>
    <mergeCell ref="AC362:AC366"/>
    <mergeCell ref="Z367:Z371"/>
    <mergeCell ref="AA367:AA371"/>
    <mergeCell ref="AB367:AB371"/>
    <mergeCell ref="AC367:AC371"/>
    <mergeCell ref="U372:U376"/>
    <mergeCell ref="Z372:Z376"/>
    <mergeCell ref="AA372:AA376"/>
    <mergeCell ref="AB372:AB376"/>
    <mergeCell ref="AC372:AC376"/>
    <mergeCell ref="Z377:Z381"/>
    <mergeCell ref="AA377:AA381"/>
    <mergeCell ref="AB377:AB381"/>
    <mergeCell ref="AC377:AC381"/>
    <mergeCell ref="U382:U386"/>
    <mergeCell ref="Z382:Z386"/>
    <mergeCell ref="AA382:AA386"/>
    <mergeCell ref="AB382:AB386"/>
    <mergeCell ref="AC382:AC386"/>
    <mergeCell ref="Z387:Z391"/>
    <mergeCell ref="AA387:AA391"/>
    <mergeCell ref="AB387:AB391"/>
    <mergeCell ref="AC387:AC391"/>
    <mergeCell ref="U392:U396"/>
    <mergeCell ref="Z392:Z396"/>
    <mergeCell ref="AA392:AA396"/>
    <mergeCell ref="AB392:AB396"/>
    <mergeCell ref="AC392:AC396"/>
    <mergeCell ref="Z397:Z401"/>
    <mergeCell ref="AA397:AA401"/>
    <mergeCell ref="AB397:AB401"/>
    <mergeCell ref="AC397:AC401"/>
    <mergeCell ref="U402:U406"/>
    <mergeCell ref="Z402:Z406"/>
    <mergeCell ref="AA402:AA406"/>
    <mergeCell ref="AB402:AB406"/>
    <mergeCell ref="AC402:AC406"/>
    <mergeCell ref="Z407:Z411"/>
    <mergeCell ref="AA407:AA411"/>
    <mergeCell ref="AB407:AB411"/>
    <mergeCell ref="AC407:AC411"/>
    <mergeCell ref="U412:U416"/>
    <mergeCell ref="Z412:Z416"/>
    <mergeCell ref="AA412:AA416"/>
    <mergeCell ref="AB412:AB416"/>
    <mergeCell ref="AC412:AC416"/>
    <mergeCell ref="Z417:Z421"/>
    <mergeCell ref="AA417:AA421"/>
    <mergeCell ref="AB417:AB421"/>
    <mergeCell ref="AC417:AC421"/>
    <mergeCell ref="U422:U426"/>
    <mergeCell ref="Z422:Z426"/>
    <mergeCell ref="AA422:AA426"/>
    <mergeCell ref="AB422:AB426"/>
    <mergeCell ref="AC422:AC426"/>
    <mergeCell ref="Z427:Z431"/>
    <mergeCell ref="AA427:AA431"/>
    <mergeCell ref="AB427:AB431"/>
    <mergeCell ref="AC427:AC431"/>
    <mergeCell ref="U432:U436"/>
    <mergeCell ref="Z432:Z436"/>
    <mergeCell ref="AA432:AA436"/>
    <mergeCell ref="AB432:AB436"/>
    <mergeCell ref="AC432:AC436"/>
    <mergeCell ref="Z437:Z441"/>
    <mergeCell ref="AA437:AA441"/>
    <mergeCell ref="AB437:AB441"/>
    <mergeCell ref="AC437:AC441"/>
    <mergeCell ref="U442:U446"/>
    <mergeCell ref="Z442:Z446"/>
    <mergeCell ref="AA442:AA446"/>
    <mergeCell ref="AB442:AB446"/>
    <mergeCell ref="AC442:AC446"/>
    <mergeCell ref="U447:U451"/>
    <mergeCell ref="Z447:Z451"/>
    <mergeCell ref="AA447:AA451"/>
    <mergeCell ref="AB447:AB451"/>
    <mergeCell ref="AC447:AC451"/>
    <mergeCell ref="U452:U456"/>
    <mergeCell ref="Z452:Z456"/>
    <mergeCell ref="AA452:AA456"/>
    <mergeCell ref="AB452:AB456"/>
    <mergeCell ref="AC452:AC456"/>
    <mergeCell ref="U457:U461"/>
    <mergeCell ref="Z457:Z461"/>
    <mergeCell ref="AA457:AA461"/>
    <mergeCell ref="AB457:AB461"/>
    <mergeCell ref="AC457:AC461"/>
    <mergeCell ref="U462:U466"/>
    <mergeCell ref="Z462:Z466"/>
    <mergeCell ref="AA462:AA466"/>
    <mergeCell ref="AB462:AB466"/>
    <mergeCell ref="AC462:AC466"/>
    <mergeCell ref="U467:U471"/>
    <mergeCell ref="Z467:Z471"/>
    <mergeCell ref="AA467:AA471"/>
    <mergeCell ref="AB467:AB471"/>
    <mergeCell ref="AC467:AC471"/>
    <mergeCell ref="U472:U476"/>
    <mergeCell ref="Z472:Z476"/>
    <mergeCell ref="AA472:AA476"/>
    <mergeCell ref="AB472:AB476"/>
    <mergeCell ref="AC472:AC476"/>
    <mergeCell ref="U477:U481"/>
    <mergeCell ref="Z477:Z481"/>
    <mergeCell ref="AA477:AA481"/>
    <mergeCell ref="AB477:AB481"/>
    <mergeCell ref="AC477:AC481"/>
    <mergeCell ref="U482:U486"/>
    <mergeCell ref="Z482:Z486"/>
    <mergeCell ref="AA482:AA486"/>
    <mergeCell ref="AB482:AB486"/>
    <mergeCell ref="AC482:AC486"/>
    <mergeCell ref="U487:U491"/>
    <mergeCell ref="Z487:Z491"/>
    <mergeCell ref="AA487:AA491"/>
    <mergeCell ref="AB487:AB491"/>
    <mergeCell ref="AC487:AC491"/>
    <mergeCell ref="U492:U496"/>
    <mergeCell ref="Z492:Z496"/>
    <mergeCell ref="AA492:AA496"/>
    <mergeCell ref="AB492:AB496"/>
    <mergeCell ref="AC492:AC496"/>
    <mergeCell ref="U497:U501"/>
    <mergeCell ref="Z497:Z501"/>
    <mergeCell ref="AA497:AA501"/>
    <mergeCell ref="AB497:AB501"/>
    <mergeCell ref="AC497:AC501"/>
    <mergeCell ref="U502:U506"/>
    <mergeCell ref="Z502:Z506"/>
    <mergeCell ref="AA502:AA506"/>
    <mergeCell ref="AB502:AB506"/>
    <mergeCell ref="AC502:AC506"/>
    <mergeCell ref="C142:C146"/>
    <mergeCell ref="C147:C151"/>
    <mergeCell ref="C152:C156"/>
    <mergeCell ref="C157:C161"/>
    <mergeCell ref="C162:C166"/>
    <mergeCell ref="C167:C171"/>
    <mergeCell ref="C172:C176"/>
    <mergeCell ref="C177:C181"/>
    <mergeCell ref="C182:C186"/>
    <mergeCell ref="C187:C191"/>
    <mergeCell ref="C192:C196"/>
    <mergeCell ref="C197:C201"/>
    <mergeCell ref="C202:C206"/>
    <mergeCell ref="C207:C211"/>
    <mergeCell ref="C212:C216"/>
    <mergeCell ref="C217:C221"/>
    <mergeCell ref="C222:C226"/>
    <mergeCell ref="C227:C231"/>
    <mergeCell ref="C232:C236"/>
    <mergeCell ref="C237:C241"/>
    <mergeCell ref="C242:C246"/>
    <mergeCell ref="C247:C251"/>
    <mergeCell ref="C252:C256"/>
    <mergeCell ref="C257:C261"/>
    <mergeCell ref="C262:C266"/>
    <mergeCell ref="C267:C271"/>
    <mergeCell ref="C272:C276"/>
    <mergeCell ref="C277:C281"/>
    <mergeCell ref="C282:C286"/>
    <mergeCell ref="C287:C291"/>
    <mergeCell ref="C292:C296"/>
    <mergeCell ref="C297:C301"/>
    <mergeCell ref="C302:C306"/>
    <mergeCell ref="C307:C311"/>
    <mergeCell ref="C312:C316"/>
    <mergeCell ref="C317:C321"/>
    <mergeCell ref="C322:C326"/>
    <mergeCell ref="C327:C331"/>
    <mergeCell ref="C332:C336"/>
    <mergeCell ref="C337:C341"/>
    <mergeCell ref="C342:C346"/>
    <mergeCell ref="C347:C351"/>
    <mergeCell ref="C352:C356"/>
    <mergeCell ref="C357:C361"/>
    <mergeCell ref="C362:C366"/>
    <mergeCell ref="C367:C371"/>
    <mergeCell ref="C372:C376"/>
    <mergeCell ref="C377:C381"/>
    <mergeCell ref="C382:C386"/>
    <mergeCell ref="C387:C391"/>
    <mergeCell ref="C392:C396"/>
    <mergeCell ref="C397:C401"/>
    <mergeCell ref="C402:C406"/>
    <mergeCell ref="C407:C411"/>
    <mergeCell ref="C412:C416"/>
    <mergeCell ref="C417:C421"/>
    <mergeCell ref="C422:C426"/>
    <mergeCell ref="C427:C431"/>
    <mergeCell ref="C432:C436"/>
    <mergeCell ref="C437:C441"/>
    <mergeCell ref="C442:C446"/>
    <mergeCell ref="C447:C451"/>
    <mergeCell ref="C452:C456"/>
    <mergeCell ref="C502:C506"/>
    <mergeCell ref="C457:C461"/>
    <mergeCell ref="C462:C466"/>
    <mergeCell ref="C467:C471"/>
    <mergeCell ref="C472:C476"/>
    <mergeCell ref="C477:C481"/>
    <mergeCell ref="C482:C486"/>
    <mergeCell ref="C487:C491"/>
    <mergeCell ref="C492:C496"/>
    <mergeCell ref="C497:C501"/>
  </mergeCells>
  <conditionalFormatting sqref="V12:X13 J132:O132 J142:O142 J137:O137 J152:O152 J147:O147 J162:O162 J157:O157 J172:O172 J167:O167 J182:O182 J177:O177 J192:O192 J187:O187 J202:O202 J197:O197 J212:O212 J207:O207 J222:O222 J217:O217 J232:O232 J227:O227 J242:O242 J237:O237 J252:O252 J247:O247 J262:O262 J257:O257 J272:O272 J267:O267 J282:O282 J277:O277 J292:O292 J287:O287 J302:O302 J297:O297 J312:O312 J307:O307 J322:O322 J317:O317 J332:O332 J327:O327 J342:O342 J337:O337 J352:O352 J347:O347 J362:O362 J357:O357 J372:O372 J367:O367 J382:O382 J377:O377 J392:O392 J387:O387 J402:O402 J397:O397 J412:O412 J407:O407 J422:O422 J417:O417 J432:O432 J427:O427 J442:O442 J437:O437 J452:O452 J447:O447 J462:O462 J457:O457 J472:O472 J467:O467 J482:O482 J477:O477 J492:O492 J487:O487 J502:O502 J497:O497 J127:O127 J67:O67 J62:O62 J57:O57 J52:O52 J47:O47 J42:O42 J37:O37 J32:O32 J27:O27 J22:O22 J17:O17 J12:O12 J7:O7 J122:O122 J117:O117 J112:O112 J107:O107 J102:O102 J97:O97 J92:O92 J87:O87 J82:O82 J77:O77 J72:O72">
    <cfRule type="containsBlanks" dxfId="1918" priority="717">
      <formula>LEN(TRIM(J7))=0</formula>
    </cfRule>
  </conditionalFormatting>
  <conditionalFormatting sqref="V22:X23">
    <cfRule type="containsBlanks" dxfId="1917" priority="715">
      <formula>LEN(TRIM(V22))=0</formula>
    </cfRule>
  </conditionalFormatting>
  <conditionalFormatting sqref="V27:X28">
    <cfRule type="containsBlanks" dxfId="1916" priority="714">
      <formula>LEN(TRIM(V27))=0</formula>
    </cfRule>
  </conditionalFormatting>
  <conditionalFormatting sqref="V32:X33">
    <cfRule type="containsBlanks" dxfId="1915" priority="713">
      <formula>LEN(TRIM(V32))=0</formula>
    </cfRule>
  </conditionalFormatting>
  <conditionalFormatting sqref="V37:X38">
    <cfRule type="containsBlanks" dxfId="1914" priority="712">
      <formula>LEN(TRIM(V37))=0</formula>
    </cfRule>
  </conditionalFormatting>
  <conditionalFormatting sqref="V42:X43">
    <cfRule type="containsBlanks" dxfId="1913" priority="711">
      <formula>LEN(TRIM(V42))=0</formula>
    </cfRule>
  </conditionalFormatting>
  <conditionalFormatting sqref="V47:X48">
    <cfRule type="containsBlanks" dxfId="1912" priority="710">
      <formula>LEN(TRIM(V47))=0</formula>
    </cfRule>
  </conditionalFormatting>
  <conditionalFormatting sqref="V52:X53">
    <cfRule type="containsBlanks" dxfId="1911" priority="709">
      <formula>LEN(TRIM(V52))=0</formula>
    </cfRule>
  </conditionalFormatting>
  <conditionalFormatting sqref="V57:X58">
    <cfRule type="containsBlanks" dxfId="1910" priority="708">
      <formula>LEN(TRIM(V57))=0</formula>
    </cfRule>
  </conditionalFormatting>
  <conditionalFormatting sqref="V62:X63">
    <cfRule type="containsBlanks" dxfId="1909" priority="707">
      <formula>LEN(TRIM(V62))=0</formula>
    </cfRule>
  </conditionalFormatting>
  <conditionalFormatting sqref="V67:X68">
    <cfRule type="containsBlanks" dxfId="1908" priority="706">
      <formula>LEN(TRIM(V67))=0</formula>
    </cfRule>
  </conditionalFormatting>
  <conditionalFormatting sqref="V72:X73">
    <cfRule type="containsBlanks" dxfId="1907" priority="705">
      <formula>LEN(TRIM(V72))=0</formula>
    </cfRule>
  </conditionalFormatting>
  <conditionalFormatting sqref="V77:X78">
    <cfRule type="containsBlanks" dxfId="1906" priority="704">
      <formula>LEN(TRIM(V77))=0</formula>
    </cfRule>
  </conditionalFormatting>
  <conditionalFormatting sqref="V82:X83">
    <cfRule type="containsBlanks" dxfId="1905" priority="703">
      <formula>LEN(TRIM(V82))=0</formula>
    </cfRule>
  </conditionalFormatting>
  <conditionalFormatting sqref="V87:X88">
    <cfRule type="containsBlanks" dxfId="1904" priority="702">
      <formula>LEN(TRIM(V87))=0</formula>
    </cfRule>
  </conditionalFormatting>
  <conditionalFormatting sqref="V92:X93">
    <cfRule type="containsBlanks" dxfId="1903" priority="701">
      <formula>LEN(TRIM(V92))=0</formula>
    </cfRule>
  </conditionalFormatting>
  <conditionalFormatting sqref="V97:X98">
    <cfRule type="containsBlanks" dxfId="1902" priority="700">
      <formula>LEN(TRIM(V97))=0</formula>
    </cfRule>
  </conditionalFormatting>
  <conditionalFormatting sqref="V102:X103">
    <cfRule type="containsBlanks" dxfId="1901" priority="699">
      <formula>LEN(TRIM(V102))=0</formula>
    </cfRule>
  </conditionalFormatting>
  <conditionalFormatting sqref="V107:X108">
    <cfRule type="containsBlanks" dxfId="1900" priority="698">
      <formula>LEN(TRIM(V107))=0</formula>
    </cfRule>
  </conditionalFormatting>
  <conditionalFormatting sqref="V112:X113">
    <cfRule type="containsBlanks" dxfId="1899" priority="697">
      <formula>LEN(TRIM(V112))=0</formula>
    </cfRule>
  </conditionalFormatting>
  <conditionalFormatting sqref="V117:X118">
    <cfRule type="containsBlanks" dxfId="1898" priority="696">
      <formula>LEN(TRIM(V117))=0</formula>
    </cfRule>
  </conditionalFormatting>
  <conditionalFormatting sqref="V122:X123">
    <cfRule type="containsBlanks" dxfId="1897" priority="695">
      <formula>LEN(TRIM(V122))=0</formula>
    </cfRule>
  </conditionalFormatting>
  <conditionalFormatting sqref="V127:X128">
    <cfRule type="containsBlanks" dxfId="1896" priority="694">
      <formula>LEN(TRIM(V127))=0</formula>
    </cfRule>
  </conditionalFormatting>
  <conditionalFormatting sqref="E72:H72">
    <cfRule type="containsBlanks" dxfId="1895" priority="593">
      <formula>LEN(TRIM(E72))=0</formula>
    </cfRule>
  </conditionalFormatting>
  <conditionalFormatting sqref="K77:O81">
    <cfRule type="containsBlanks" dxfId="1894" priority="590">
      <formula>LEN(TRIM(K77))=0</formula>
    </cfRule>
  </conditionalFormatting>
  <conditionalFormatting sqref="E77:H77">
    <cfRule type="containsBlanks" dxfId="1893" priority="589">
      <formula>LEN(TRIM(E77))=0</formula>
    </cfRule>
  </conditionalFormatting>
  <conditionalFormatting sqref="K82:O86">
    <cfRule type="containsBlanks" dxfId="1892" priority="586">
      <formula>LEN(TRIM(K82))=0</formula>
    </cfRule>
  </conditionalFormatting>
  <conditionalFormatting sqref="E82:H82">
    <cfRule type="containsBlanks" dxfId="1891" priority="585">
      <formula>LEN(TRIM(E82))=0</formula>
    </cfRule>
  </conditionalFormatting>
  <conditionalFormatting sqref="K87:O91">
    <cfRule type="containsBlanks" dxfId="1890" priority="582">
      <formula>LEN(TRIM(K87))=0</formula>
    </cfRule>
  </conditionalFormatting>
  <conditionalFormatting sqref="E87:H87">
    <cfRule type="containsBlanks" dxfId="1889" priority="581">
      <formula>LEN(TRIM(E87))=0</formula>
    </cfRule>
  </conditionalFormatting>
  <conditionalFormatting sqref="K92:O96">
    <cfRule type="containsBlanks" dxfId="1888" priority="578">
      <formula>LEN(TRIM(K92))=0</formula>
    </cfRule>
  </conditionalFormatting>
  <conditionalFormatting sqref="E92:H92">
    <cfRule type="containsBlanks" dxfId="1887" priority="577">
      <formula>LEN(TRIM(E92))=0</formula>
    </cfRule>
  </conditionalFormatting>
  <conditionalFormatting sqref="K97:O101">
    <cfRule type="containsBlanks" dxfId="1886" priority="574">
      <formula>LEN(TRIM(K97))=0</formula>
    </cfRule>
  </conditionalFormatting>
  <conditionalFormatting sqref="E97:H97">
    <cfRule type="containsBlanks" dxfId="1885" priority="573">
      <formula>LEN(TRIM(E97))=0</formula>
    </cfRule>
  </conditionalFormatting>
  <conditionalFormatting sqref="K102:O106">
    <cfRule type="containsBlanks" dxfId="1884" priority="570">
      <formula>LEN(TRIM(K102))=0</formula>
    </cfRule>
  </conditionalFormatting>
  <conditionalFormatting sqref="E102:H102">
    <cfRule type="containsBlanks" dxfId="1883" priority="569">
      <formula>LEN(TRIM(E102))=0</formula>
    </cfRule>
  </conditionalFormatting>
  <conditionalFormatting sqref="K107:O111">
    <cfRule type="containsBlanks" dxfId="1882" priority="566">
      <formula>LEN(TRIM(K107))=0</formula>
    </cfRule>
  </conditionalFormatting>
  <conditionalFormatting sqref="E107:H107">
    <cfRule type="containsBlanks" dxfId="1881" priority="565">
      <formula>LEN(TRIM(E107))=0</formula>
    </cfRule>
  </conditionalFormatting>
  <conditionalFormatting sqref="K112:O116">
    <cfRule type="containsBlanks" dxfId="1880" priority="562">
      <formula>LEN(TRIM(K112))=0</formula>
    </cfRule>
  </conditionalFormatting>
  <conditionalFormatting sqref="E112:H112">
    <cfRule type="containsBlanks" dxfId="1879" priority="561">
      <formula>LEN(TRIM(E112))=0</formula>
    </cfRule>
  </conditionalFormatting>
  <conditionalFormatting sqref="K117:O121">
    <cfRule type="containsBlanks" dxfId="1878" priority="558">
      <formula>LEN(TRIM(K117))=0</formula>
    </cfRule>
  </conditionalFormatting>
  <conditionalFormatting sqref="E117:H117">
    <cfRule type="containsBlanks" dxfId="1877" priority="557">
      <formula>LEN(TRIM(E117))=0</formula>
    </cfRule>
  </conditionalFormatting>
  <conditionalFormatting sqref="K122:O126">
    <cfRule type="containsBlanks" dxfId="1876" priority="554">
      <formula>LEN(TRIM(K122))=0</formula>
    </cfRule>
  </conditionalFormatting>
  <conditionalFormatting sqref="E122:H122">
    <cfRule type="containsBlanks" dxfId="1875" priority="553">
      <formula>LEN(TRIM(E122))=0</formula>
    </cfRule>
  </conditionalFormatting>
  <conditionalFormatting sqref="K127:O131">
    <cfRule type="containsBlanks" dxfId="1874" priority="550">
      <formula>LEN(TRIM(K127))=0</formula>
    </cfRule>
  </conditionalFormatting>
  <conditionalFormatting sqref="C7:C121">
    <cfRule type="cellIs" dxfId="1873" priority="649" operator="lessThan">
      <formula>4</formula>
    </cfRule>
  </conditionalFormatting>
  <conditionalFormatting sqref="V7:X8">
    <cfRule type="containsBlanks" dxfId="1872" priority="648">
      <formula>LEN(TRIM(V7))=0</formula>
    </cfRule>
  </conditionalFormatting>
  <conditionalFormatting sqref="V17:X18">
    <cfRule type="containsBlanks" dxfId="1871" priority="647">
      <formula>LEN(TRIM(V17))=0</formula>
    </cfRule>
  </conditionalFormatting>
  <conditionalFormatting sqref="K7:O11">
    <cfRule type="containsBlanks" dxfId="1870" priority="646">
      <formula>LEN(TRIM(K7))=0</formula>
    </cfRule>
  </conditionalFormatting>
  <conditionalFormatting sqref="E7:I7">
    <cfRule type="containsBlanks" dxfId="1869" priority="645">
      <formula>LEN(TRIM(E7))=0</formula>
    </cfRule>
  </conditionalFormatting>
  <conditionalFormatting sqref="E8:J11 J13:J16 J18:J21 J23:J26 J28:J31 J33:J36 J38:J41 J43:J46 J48:J51 J53:J56 J58:J61 J63:J66 J68:J71 J73:J76 J78:J81 J83:J86 J88:J91 J93:J96 J98:J101 J103:J106 J108:J111 J113:J116 J118:J121 J123:J126 J128:J131 J133:J136 J138:J141 J143:J146 J148:J151 J153:J156 J158:J161 J163:J166 J168:J171 J173:J176 J178:J181 J183:J186 J188:J191 J193:J196 J198:J201 J203:J206 J208:J211 J213:J216 J218:J221 J223:J226 J228:J231 J233:J236 J238:J241 J243:J246 J248:J251 J253:J256 J258:J261 J263:J266 J268:J271 J273:J276 J278:J281 J283:J286 J288:J291 J293:J296 J298:J301 J303:J306 J308:J311 J313:J316 J318:J321 J323:J326 J328:J331 J333:J336 J338:J341 J343:J346 J348:J351 J353:J356 J358:J361 J363:J366 J368:J371 J373:J376 J378:J381 J383:J386 J388:J391 J393:J396 J398:J401 J403:J406 J408:J411 J413:J416 J418:J421 J423:J426 J428:J431 J433:J436 J438:J441 J443:J446 J448:J451 J453:J456 J458:J461 J463:J466 J468:J471 J473:J476 J478:J481 J483:J486 J488:J491 J493:J496 J498:J501 J503:J506">
    <cfRule type="containsBlanks" dxfId="1868" priority="644">
      <formula>LEN(TRIM(E8))=0</formula>
    </cfRule>
  </conditionalFormatting>
  <conditionalFormatting sqref="K12:O16">
    <cfRule type="containsBlanks" dxfId="1867" priority="642">
      <formula>LEN(TRIM(K12))=0</formula>
    </cfRule>
  </conditionalFormatting>
  <conditionalFormatting sqref="E12:H12">
    <cfRule type="containsBlanks" dxfId="1866" priority="641">
      <formula>LEN(TRIM(E12))=0</formula>
    </cfRule>
  </conditionalFormatting>
  <conditionalFormatting sqref="E13:I16">
    <cfRule type="containsBlanks" dxfId="1865" priority="640">
      <formula>LEN(TRIM(E13))=0</formula>
    </cfRule>
  </conditionalFormatting>
  <conditionalFormatting sqref="K17:O21">
    <cfRule type="containsBlanks" dxfId="1864" priority="638">
      <formula>LEN(TRIM(K17))=0</formula>
    </cfRule>
  </conditionalFormatting>
  <conditionalFormatting sqref="E17:H17">
    <cfRule type="containsBlanks" dxfId="1863" priority="637">
      <formula>LEN(TRIM(E17))=0</formula>
    </cfRule>
  </conditionalFormatting>
  <conditionalFormatting sqref="E18:I21">
    <cfRule type="containsBlanks" dxfId="1862" priority="636">
      <formula>LEN(TRIM(E18))=0</formula>
    </cfRule>
  </conditionalFormatting>
  <conditionalFormatting sqref="K22:O26">
    <cfRule type="containsBlanks" dxfId="1861" priority="634">
      <formula>LEN(TRIM(K22))=0</formula>
    </cfRule>
  </conditionalFormatting>
  <conditionalFormatting sqref="E22:H22">
    <cfRule type="containsBlanks" dxfId="1860" priority="633">
      <formula>LEN(TRIM(E22))=0</formula>
    </cfRule>
  </conditionalFormatting>
  <conditionalFormatting sqref="E23:I26">
    <cfRule type="containsBlanks" dxfId="1859" priority="632">
      <formula>LEN(TRIM(E23))=0</formula>
    </cfRule>
  </conditionalFormatting>
  <conditionalFormatting sqref="K27:O31">
    <cfRule type="containsBlanks" dxfId="1858" priority="630">
      <formula>LEN(TRIM(K27))=0</formula>
    </cfRule>
  </conditionalFormatting>
  <conditionalFormatting sqref="E27:H27">
    <cfRule type="containsBlanks" dxfId="1857" priority="629">
      <formula>LEN(TRIM(E27))=0</formula>
    </cfRule>
  </conditionalFormatting>
  <conditionalFormatting sqref="E28:I31">
    <cfRule type="containsBlanks" dxfId="1856" priority="628">
      <formula>LEN(TRIM(E28))=0</formula>
    </cfRule>
  </conditionalFormatting>
  <conditionalFormatting sqref="K32:O36">
    <cfRule type="containsBlanks" dxfId="1855" priority="626">
      <formula>LEN(TRIM(K32))=0</formula>
    </cfRule>
  </conditionalFormatting>
  <conditionalFormatting sqref="E32:H32">
    <cfRule type="containsBlanks" dxfId="1854" priority="625">
      <formula>LEN(TRIM(E32))=0</formula>
    </cfRule>
  </conditionalFormatting>
  <conditionalFormatting sqref="E33:I36">
    <cfRule type="containsBlanks" dxfId="1853" priority="624">
      <formula>LEN(TRIM(E33))=0</formula>
    </cfRule>
  </conditionalFormatting>
  <conditionalFormatting sqref="K37:O41">
    <cfRule type="containsBlanks" dxfId="1852" priority="622">
      <formula>LEN(TRIM(K37))=0</formula>
    </cfRule>
  </conditionalFormatting>
  <conditionalFormatting sqref="E37:H37">
    <cfRule type="containsBlanks" dxfId="1851" priority="621">
      <formula>LEN(TRIM(E37))=0</formula>
    </cfRule>
  </conditionalFormatting>
  <conditionalFormatting sqref="E38:I41">
    <cfRule type="containsBlanks" dxfId="1850" priority="620">
      <formula>LEN(TRIM(E38))=0</formula>
    </cfRule>
  </conditionalFormatting>
  <conditionalFormatting sqref="K42:O46">
    <cfRule type="containsBlanks" dxfId="1849" priority="618">
      <formula>LEN(TRIM(K42))=0</formula>
    </cfRule>
  </conditionalFormatting>
  <conditionalFormatting sqref="E42:H42">
    <cfRule type="containsBlanks" dxfId="1848" priority="617">
      <formula>LEN(TRIM(E42))=0</formula>
    </cfRule>
  </conditionalFormatting>
  <conditionalFormatting sqref="E43:I46">
    <cfRule type="containsBlanks" dxfId="1847" priority="616">
      <formula>LEN(TRIM(E43))=0</formula>
    </cfRule>
  </conditionalFormatting>
  <conditionalFormatting sqref="K47:O51">
    <cfRule type="containsBlanks" dxfId="1846" priority="614">
      <formula>LEN(TRIM(K47))=0</formula>
    </cfRule>
  </conditionalFormatting>
  <conditionalFormatting sqref="E47:H47">
    <cfRule type="containsBlanks" dxfId="1845" priority="613">
      <formula>LEN(TRIM(E47))=0</formula>
    </cfRule>
  </conditionalFormatting>
  <conditionalFormatting sqref="E48:I51">
    <cfRule type="containsBlanks" dxfId="1844" priority="612">
      <formula>LEN(TRIM(E48))=0</formula>
    </cfRule>
  </conditionalFormatting>
  <conditionalFormatting sqref="K52:O56">
    <cfRule type="containsBlanks" dxfId="1843" priority="610">
      <formula>LEN(TRIM(K52))=0</formula>
    </cfRule>
  </conditionalFormatting>
  <conditionalFormatting sqref="E52:H52">
    <cfRule type="containsBlanks" dxfId="1842" priority="609">
      <formula>LEN(TRIM(E52))=0</formula>
    </cfRule>
  </conditionalFormatting>
  <conditionalFormatting sqref="E53:I56">
    <cfRule type="containsBlanks" dxfId="1841" priority="608">
      <formula>LEN(TRIM(E53))=0</formula>
    </cfRule>
  </conditionalFormatting>
  <conditionalFormatting sqref="K57:O61">
    <cfRule type="containsBlanks" dxfId="1840" priority="606">
      <formula>LEN(TRIM(K57))=0</formula>
    </cfRule>
  </conditionalFormatting>
  <conditionalFormatting sqref="E57:H57">
    <cfRule type="containsBlanks" dxfId="1839" priority="605">
      <formula>LEN(TRIM(E57))=0</formula>
    </cfRule>
  </conditionalFormatting>
  <conditionalFormatting sqref="E58:I61">
    <cfRule type="containsBlanks" dxfId="1838" priority="604">
      <formula>LEN(TRIM(E58))=0</formula>
    </cfRule>
  </conditionalFormatting>
  <conditionalFormatting sqref="K62:O66">
    <cfRule type="containsBlanks" dxfId="1837" priority="602">
      <formula>LEN(TRIM(K62))=0</formula>
    </cfRule>
  </conditionalFormatting>
  <conditionalFormatting sqref="E62:H62">
    <cfRule type="containsBlanks" dxfId="1836" priority="601">
      <formula>LEN(TRIM(E62))=0</formula>
    </cfRule>
  </conditionalFormatting>
  <conditionalFormatting sqref="E63:I66">
    <cfRule type="containsBlanks" dxfId="1835" priority="600">
      <formula>LEN(TRIM(E63))=0</formula>
    </cfRule>
  </conditionalFormatting>
  <conditionalFormatting sqref="K67:O71">
    <cfRule type="containsBlanks" dxfId="1834" priority="598">
      <formula>LEN(TRIM(K67))=0</formula>
    </cfRule>
  </conditionalFormatting>
  <conditionalFormatting sqref="E67:H67">
    <cfRule type="containsBlanks" dxfId="1833" priority="597">
      <formula>LEN(TRIM(E67))=0</formula>
    </cfRule>
  </conditionalFormatting>
  <conditionalFormatting sqref="E68:I71">
    <cfRule type="containsBlanks" dxfId="1832" priority="596">
      <formula>LEN(TRIM(E68))=0</formula>
    </cfRule>
  </conditionalFormatting>
  <conditionalFormatting sqref="K72:O76">
    <cfRule type="containsBlanks" dxfId="1831" priority="594">
      <formula>LEN(TRIM(K72))=0</formula>
    </cfRule>
  </conditionalFormatting>
  <conditionalFormatting sqref="E73:I76">
    <cfRule type="containsBlanks" dxfId="1830" priority="592">
      <formula>LEN(TRIM(E73))=0</formula>
    </cfRule>
  </conditionalFormatting>
  <conditionalFormatting sqref="E78:I81">
    <cfRule type="containsBlanks" dxfId="1829" priority="588">
      <formula>LEN(TRIM(E78))=0</formula>
    </cfRule>
  </conditionalFormatting>
  <conditionalFormatting sqref="E83:I86">
    <cfRule type="containsBlanks" dxfId="1828" priority="584">
      <formula>LEN(TRIM(E83))=0</formula>
    </cfRule>
  </conditionalFormatting>
  <conditionalFormatting sqref="E88:I91">
    <cfRule type="containsBlanks" dxfId="1827" priority="580">
      <formula>LEN(TRIM(E88))=0</formula>
    </cfRule>
  </conditionalFormatting>
  <conditionalFormatting sqref="E93:I96">
    <cfRule type="containsBlanks" dxfId="1826" priority="576">
      <formula>LEN(TRIM(E93))=0</formula>
    </cfRule>
  </conditionalFormatting>
  <conditionalFormatting sqref="E98:I101">
    <cfRule type="containsBlanks" dxfId="1825" priority="572">
      <formula>LEN(TRIM(E98))=0</formula>
    </cfRule>
  </conditionalFormatting>
  <conditionalFormatting sqref="E103:I106">
    <cfRule type="containsBlanks" dxfId="1824" priority="568">
      <formula>LEN(TRIM(E103))=0</formula>
    </cfRule>
  </conditionalFormatting>
  <conditionalFormatting sqref="E108:I111">
    <cfRule type="containsBlanks" dxfId="1823" priority="564">
      <formula>LEN(TRIM(E108))=0</formula>
    </cfRule>
  </conditionalFormatting>
  <conditionalFormatting sqref="E113:I116">
    <cfRule type="containsBlanks" dxfId="1822" priority="560">
      <formula>LEN(TRIM(E113))=0</formula>
    </cfRule>
  </conditionalFormatting>
  <conditionalFormatting sqref="E118:I121">
    <cfRule type="containsBlanks" dxfId="1821" priority="556">
      <formula>LEN(TRIM(E118))=0</formula>
    </cfRule>
  </conditionalFormatting>
  <conditionalFormatting sqref="E123:I126">
    <cfRule type="containsBlanks" dxfId="1820" priority="552">
      <formula>LEN(TRIM(E123))=0</formula>
    </cfRule>
  </conditionalFormatting>
  <conditionalFormatting sqref="E127:H127">
    <cfRule type="containsBlanks" dxfId="1819" priority="549">
      <formula>LEN(TRIM(E127))=0</formula>
    </cfRule>
  </conditionalFormatting>
  <conditionalFormatting sqref="E128:I131">
    <cfRule type="containsBlanks" dxfId="1818" priority="548">
      <formula>LEN(TRIM(E128))=0</formula>
    </cfRule>
  </conditionalFormatting>
  <conditionalFormatting sqref="V132:X133">
    <cfRule type="containsBlanks" dxfId="1817" priority="546">
      <formula>LEN(TRIM(V132))=0</formula>
    </cfRule>
  </conditionalFormatting>
  <conditionalFormatting sqref="K132:O136">
    <cfRule type="containsBlanks" dxfId="1816" priority="544">
      <formula>LEN(TRIM(K132))=0</formula>
    </cfRule>
  </conditionalFormatting>
  <conditionalFormatting sqref="E132:H132">
    <cfRule type="containsBlanks" dxfId="1815" priority="543">
      <formula>LEN(TRIM(E132))=0</formula>
    </cfRule>
  </conditionalFormatting>
  <conditionalFormatting sqref="E133:I136">
    <cfRule type="containsBlanks" dxfId="1814" priority="542">
      <formula>LEN(TRIM(E133))=0</formula>
    </cfRule>
  </conditionalFormatting>
  <conditionalFormatting sqref="V137:X138">
    <cfRule type="containsBlanks" dxfId="1813" priority="510">
      <formula>LEN(TRIM(V137))=0</formula>
    </cfRule>
  </conditionalFormatting>
  <conditionalFormatting sqref="V142:X143">
    <cfRule type="containsBlanks" dxfId="1812" priority="509">
      <formula>LEN(TRIM(V142))=0</formula>
    </cfRule>
  </conditionalFormatting>
  <conditionalFormatting sqref="K137:O141">
    <cfRule type="containsBlanks" dxfId="1811" priority="507">
      <formula>LEN(TRIM(K137))=0</formula>
    </cfRule>
  </conditionalFormatting>
  <conditionalFormatting sqref="E137:H137">
    <cfRule type="containsBlanks" dxfId="1810" priority="506">
      <formula>LEN(TRIM(E137))=0</formula>
    </cfRule>
  </conditionalFormatting>
  <conditionalFormatting sqref="K142:O146">
    <cfRule type="containsBlanks" dxfId="1809" priority="504">
      <formula>LEN(TRIM(K142))=0</formula>
    </cfRule>
  </conditionalFormatting>
  <conditionalFormatting sqref="E138:I141">
    <cfRule type="containsBlanks" dxfId="1808" priority="505">
      <formula>LEN(TRIM(E138))=0</formula>
    </cfRule>
  </conditionalFormatting>
  <conditionalFormatting sqref="E142:H142">
    <cfRule type="containsBlanks" dxfId="1807" priority="503">
      <formula>LEN(TRIM(E142))=0</formula>
    </cfRule>
  </conditionalFormatting>
  <conditionalFormatting sqref="E143:I146">
    <cfRule type="containsBlanks" dxfId="1806" priority="502">
      <formula>LEN(TRIM(E143))=0</formula>
    </cfRule>
  </conditionalFormatting>
  <conditionalFormatting sqref="V147:X148">
    <cfRule type="containsBlanks" dxfId="1805" priority="500">
      <formula>LEN(TRIM(V147))=0</formula>
    </cfRule>
  </conditionalFormatting>
  <conditionalFormatting sqref="V152:X153">
    <cfRule type="containsBlanks" dxfId="1804" priority="499">
      <formula>LEN(TRIM(V152))=0</formula>
    </cfRule>
  </conditionalFormatting>
  <conditionalFormatting sqref="K147:O151">
    <cfRule type="containsBlanks" dxfId="1803" priority="497">
      <formula>LEN(TRIM(K147))=0</formula>
    </cfRule>
  </conditionalFormatting>
  <conditionalFormatting sqref="E147:H147">
    <cfRule type="containsBlanks" dxfId="1802" priority="496">
      <formula>LEN(TRIM(E147))=0</formula>
    </cfRule>
  </conditionalFormatting>
  <conditionalFormatting sqref="K152:O156">
    <cfRule type="containsBlanks" dxfId="1801" priority="494">
      <formula>LEN(TRIM(K152))=0</formula>
    </cfRule>
  </conditionalFormatting>
  <conditionalFormatting sqref="E148:I151">
    <cfRule type="containsBlanks" dxfId="1800" priority="495">
      <formula>LEN(TRIM(E148))=0</formula>
    </cfRule>
  </conditionalFormatting>
  <conditionalFormatting sqref="E152:H152">
    <cfRule type="containsBlanks" dxfId="1799" priority="493">
      <formula>LEN(TRIM(E152))=0</formula>
    </cfRule>
  </conditionalFormatting>
  <conditionalFormatting sqref="E153:I156">
    <cfRule type="containsBlanks" dxfId="1798" priority="492">
      <formula>LEN(TRIM(E153))=0</formula>
    </cfRule>
  </conditionalFormatting>
  <conditionalFormatting sqref="V157:X158">
    <cfRule type="containsBlanks" dxfId="1797" priority="490">
      <formula>LEN(TRIM(V157))=0</formula>
    </cfRule>
  </conditionalFormatting>
  <conditionalFormatting sqref="V162:X163">
    <cfRule type="containsBlanks" dxfId="1796" priority="489">
      <formula>LEN(TRIM(V162))=0</formula>
    </cfRule>
  </conditionalFormatting>
  <conditionalFormatting sqref="K157:O161">
    <cfRule type="containsBlanks" dxfId="1795" priority="487">
      <formula>LEN(TRIM(K157))=0</formula>
    </cfRule>
  </conditionalFormatting>
  <conditionalFormatting sqref="E157:H157">
    <cfRule type="containsBlanks" dxfId="1794" priority="486">
      <formula>LEN(TRIM(E157))=0</formula>
    </cfRule>
  </conditionalFormatting>
  <conditionalFormatting sqref="K162:O166">
    <cfRule type="containsBlanks" dxfId="1793" priority="484">
      <formula>LEN(TRIM(K162))=0</formula>
    </cfRule>
  </conditionalFormatting>
  <conditionalFormatting sqref="E158:I161">
    <cfRule type="containsBlanks" dxfId="1792" priority="485">
      <formula>LEN(TRIM(E158))=0</formula>
    </cfRule>
  </conditionalFormatting>
  <conditionalFormatting sqref="E162:H162">
    <cfRule type="containsBlanks" dxfId="1791" priority="483">
      <formula>LEN(TRIM(E162))=0</formula>
    </cfRule>
  </conditionalFormatting>
  <conditionalFormatting sqref="E163:I166">
    <cfRule type="containsBlanks" dxfId="1790" priority="482">
      <formula>LEN(TRIM(E163))=0</formula>
    </cfRule>
  </conditionalFormatting>
  <conditionalFormatting sqref="V167:X168">
    <cfRule type="containsBlanks" dxfId="1789" priority="480">
      <formula>LEN(TRIM(V167))=0</formula>
    </cfRule>
  </conditionalFormatting>
  <conditionalFormatting sqref="V172:X173">
    <cfRule type="containsBlanks" dxfId="1788" priority="479">
      <formula>LEN(TRIM(V172))=0</formula>
    </cfRule>
  </conditionalFormatting>
  <conditionalFormatting sqref="K167:O171">
    <cfRule type="containsBlanks" dxfId="1787" priority="477">
      <formula>LEN(TRIM(K167))=0</formula>
    </cfRule>
  </conditionalFormatting>
  <conditionalFormatting sqref="E167:H167">
    <cfRule type="containsBlanks" dxfId="1786" priority="476">
      <formula>LEN(TRIM(E167))=0</formula>
    </cfRule>
  </conditionalFormatting>
  <conditionalFormatting sqref="K172:O176">
    <cfRule type="containsBlanks" dxfId="1785" priority="474">
      <formula>LEN(TRIM(K172))=0</formula>
    </cfRule>
  </conditionalFormatting>
  <conditionalFormatting sqref="E168:I171">
    <cfRule type="containsBlanks" dxfId="1784" priority="475">
      <formula>LEN(TRIM(E168))=0</formula>
    </cfRule>
  </conditionalFormatting>
  <conditionalFormatting sqref="E172:H172">
    <cfRule type="containsBlanks" dxfId="1783" priority="473">
      <formula>LEN(TRIM(E172))=0</formula>
    </cfRule>
  </conditionalFormatting>
  <conditionalFormatting sqref="E173:I176">
    <cfRule type="containsBlanks" dxfId="1782" priority="472">
      <formula>LEN(TRIM(E173))=0</formula>
    </cfRule>
  </conditionalFormatting>
  <conditionalFormatting sqref="V177:X178">
    <cfRule type="containsBlanks" dxfId="1781" priority="470">
      <formula>LEN(TRIM(V177))=0</formula>
    </cfRule>
  </conditionalFormatting>
  <conditionalFormatting sqref="V182:X183">
    <cfRule type="containsBlanks" dxfId="1780" priority="469">
      <formula>LEN(TRIM(V182))=0</formula>
    </cfRule>
  </conditionalFormatting>
  <conditionalFormatting sqref="K177:O181">
    <cfRule type="containsBlanks" dxfId="1779" priority="467">
      <formula>LEN(TRIM(K177))=0</formula>
    </cfRule>
  </conditionalFormatting>
  <conditionalFormatting sqref="E177:H177">
    <cfRule type="containsBlanks" dxfId="1778" priority="466">
      <formula>LEN(TRIM(E177))=0</formula>
    </cfRule>
  </conditionalFormatting>
  <conditionalFormatting sqref="K182:O186">
    <cfRule type="containsBlanks" dxfId="1777" priority="464">
      <formula>LEN(TRIM(K182))=0</formula>
    </cfRule>
  </conditionalFormatting>
  <conditionalFormatting sqref="E178:I181">
    <cfRule type="containsBlanks" dxfId="1776" priority="465">
      <formula>LEN(TRIM(E178))=0</formula>
    </cfRule>
  </conditionalFormatting>
  <conditionalFormatting sqref="E182:H182">
    <cfRule type="containsBlanks" dxfId="1775" priority="463">
      <formula>LEN(TRIM(E182))=0</formula>
    </cfRule>
  </conditionalFormatting>
  <conditionalFormatting sqref="E183:I186">
    <cfRule type="containsBlanks" dxfId="1774" priority="462">
      <formula>LEN(TRIM(E183))=0</formula>
    </cfRule>
  </conditionalFormatting>
  <conditionalFormatting sqref="V187:X188">
    <cfRule type="containsBlanks" dxfId="1773" priority="460">
      <formula>LEN(TRIM(V187))=0</formula>
    </cfRule>
  </conditionalFormatting>
  <conditionalFormatting sqref="V192:X193">
    <cfRule type="containsBlanks" dxfId="1772" priority="459">
      <formula>LEN(TRIM(V192))=0</formula>
    </cfRule>
  </conditionalFormatting>
  <conditionalFormatting sqref="K187:O191">
    <cfRule type="containsBlanks" dxfId="1771" priority="457">
      <formula>LEN(TRIM(K187))=0</formula>
    </cfRule>
  </conditionalFormatting>
  <conditionalFormatting sqref="E187:H187">
    <cfRule type="containsBlanks" dxfId="1770" priority="456">
      <formula>LEN(TRIM(E187))=0</formula>
    </cfRule>
  </conditionalFormatting>
  <conditionalFormatting sqref="K192:O196">
    <cfRule type="containsBlanks" dxfId="1769" priority="454">
      <formula>LEN(TRIM(K192))=0</formula>
    </cfRule>
  </conditionalFormatting>
  <conditionalFormatting sqref="E188:I191">
    <cfRule type="containsBlanks" dxfId="1768" priority="455">
      <formula>LEN(TRIM(E188))=0</formula>
    </cfRule>
  </conditionalFormatting>
  <conditionalFormatting sqref="E192:H192">
    <cfRule type="containsBlanks" dxfId="1767" priority="453">
      <formula>LEN(TRIM(E192))=0</formula>
    </cfRule>
  </conditionalFormatting>
  <conditionalFormatting sqref="E193:I196">
    <cfRule type="containsBlanks" dxfId="1766" priority="452">
      <formula>LEN(TRIM(E193))=0</formula>
    </cfRule>
  </conditionalFormatting>
  <conditionalFormatting sqref="V197:X198">
    <cfRule type="containsBlanks" dxfId="1765" priority="450">
      <formula>LEN(TRIM(V197))=0</formula>
    </cfRule>
  </conditionalFormatting>
  <conditionalFormatting sqref="V202:X203">
    <cfRule type="containsBlanks" dxfId="1764" priority="449">
      <formula>LEN(TRIM(V202))=0</formula>
    </cfRule>
  </conditionalFormatting>
  <conditionalFormatting sqref="K197:O201">
    <cfRule type="containsBlanks" dxfId="1763" priority="447">
      <formula>LEN(TRIM(K197))=0</formula>
    </cfRule>
  </conditionalFormatting>
  <conditionalFormatting sqref="E197:H197">
    <cfRule type="containsBlanks" dxfId="1762" priority="446">
      <formula>LEN(TRIM(E197))=0</formula>
    </cfRule>
  </conditionalFormatting>
  <conditionalFormatting sqref="K202:O206">
    <cfRule type="containsBlanks" dxfId="1761" priority="444">
      <formula>LEN(TRIM(K202))=0</formula>
    </cfRule>
  </conditionalFormatting>
  <conditionalFormatting sqref="E198:I201">
    <cfRule type="containsBlanks" dxfId="1760" priority="445">
      <formula>LEN(TRIM(E198))=0</formula>
    </cfRule>
  </conditionalFormatting>
  <conditionalFormatting sqref="E202:H202">
    <cfRule type="containsBlanks" dxfId="1759" priority="443">
      <formula>LEN(TRIM(E202))=0</formula>
    </cfRule>
  </conditionalFormatting>
  <conditionalFormatting sqref="E203:I206">
    <cfRule type="containsBlanks" dxfId="1758" priority="442">
      <formula>LEN(TRIM(E203))=0</formula>
    </cfRule>
  </conditionalFormatting>
  <conditionalFormatting sqref="V207:X208">
    <cfRule type="containsBlanks" dxfId="1757" priority="440">
      <formula>LEN(TRIM(V207))=0</formula>
    </cfRule>
  </conditionalFormatting>
  <conditionalFormatting sqref="V212:X213">
    <cfRule type="containsBlanks" dxfId="1756" priority="439">
      <formula>LEN(TRIM(V212))=0</formula>
    </cfRule>
  </conditionalFormatting>
  <conditionalFormatting sqref="K207:O211">
    <cfRule type="containsBlanks" dxfId="1755" priority="437">
      <formula>LEN(TRIM(K207))=0</formula>
    </cfRule>
  </conditionalFormatting>
  <conditionalFormatting sqref="E207:H207">
    <cfRule type="containsBlanks" dxfId="1754" priority="436">
      <formula>LEN(TRIM(E207))=0</formula>
    </cfRule>
  </conditionalFormatting>
  <conditionalFormatting sqref="K212:O216">
    <cfRule type="containsBlanks" dxfId="1753" priority="434">
      <formula>LEN(TRIM(K212))=0</formula>
    </cfRule>
  </conditionalFormatting>
  <conditionalFormatting sqref="E208:I211">
    <cfRule type="containsBlanks" dxfId="1752" priority="435">
      <formula>LEN(TRIM(E208))=0</formula>
    </cfRule>
  </conditionalFormatting>
  <conditionalFormatting sqref="E212:H212">
    <cfRule type="containsBlanks" dxfId="1751" priority="433">
      <formula>LEN(TRIM(E212))=0</formula>
    </cfRule>
  </conditionalFormatting>
  <conditionalFormatting sqref="E213:I216">
    <cfRule type="containsBlanks" dxfId="1750" priority="432">
      <formula>LEN(TRIM(E213))=0</formula>
    </cfRule>
  </conditionalFormatting>
  <conditionalFormatting sqref="V217:X218">
    <cfRule type="containsBlanks" dxfId="1749" priority="430">
      <formula>LEN(TRIM(V217))=0</formula>
    </cfRule>
  </conditionalFormatting>
  <conditionalFormatting sqref="V222:X223">
    <cfRule type="containsBlanks" dxfId="1748" priority="429">
      <formula>LEN(TRIM(V222))=0</formula>
    </cfRule>
  </conditionalFormatting>
  <conditionalFormatting sqref="K217:O221">
    <cfRule type="containsBlanks" dxfId="1747" priority="427">
      <formula>LEN(TRIM(K217))=0</formula>
    </cfRule>
  </conditionalFormatting>
  <conditionalFormatting sqref="E217:H217">
    <cfRule type="containsBlanks" dxfId="1746" priority="426">
      <formula>LEN(TRIM(E217))=0</formula>
    </cfRule>
  </conditionalFormatting>
  <conditionalFormatting sqref="K222:O226">
    <cfRule type="containsBlanks" dxfId="1745" priority="424">
      <formula>LEN(TRIM(K222))=0</formula>
    </cfRule>
  </conditionalFormatting>
  <conditionalFormatting sqref="E218:I221">
    <cfRule type="containsBlanks" dxfId="1744" priority="425">
      <formula>LEN(TRIM(E218))=0</formula>
    </cfRule>
  </conditionalFormatting>
  <conditionalFormatting sqref="E222:H222">
    <cfRule type="containsBlanks" dxfId="1743" priority="423">
      <formula>LEN(TRIM(E222))=0</formula>
    </cfRule>
  </conditionalFormatting>
  <conditionalFormatting sqref="E223:I226">
    <cfRule type="containsBlanks" dxfId="1742" priority="422">
      <formula>LEN(TRIM(E223))=0</formula>
    </cfRule>
  </conditionalFormatting>
  <conditionalFormatting sqref="V227:X228">
    <cfRule type="containsBlanks" dxfId="1741" priority="420">
      <formula>LEN(TRIM(V227))=0</formula>
    </cfRule>
  </conditionalFormatting>
  <conditionalFormatting sqref="V232:X233">
    <cfRule type="containsBlanks" dxfId="1740" priority="419">
      <formula>LEN(TRIM(V232))=0</formula>
    </cfRule>
  </conditionalFormatting>
  <conditionalFormatting sqref="K227:O231">
    <cfRule type="containsBlanks" dxfId="1739" priority="417">
      <formula>LEN(TRIM(K227))=0</formula>
    </cfRule>
  </conditionalFormatting>
  <conditionalFormatting sqref="E227:H227">
    <cfRule type="containsBlanks" dxfId="1738" priority="416">
      <formula>LEN(TRIM(E227))=0</formula>
    </cfRule>
  </conditionalFormatting>
  <conditionalFormatting sqref="K232:O236">
    <cfRule type="containsBlanks" dxfId="1737" priority="414">
      <formula>LEN(TRIM(K232))=0</formula>
    </cfRule>
  </conditionalFormatting>
  <conditionalFormatting sqref="E228:I231">
    <cfRule type="containsBlanks" dxfId="1736" priority="415">
      <formula>LEN(TRIM(E228))=0</formula>
    </cfRule>
  </conditionalFormatting>
  <conditionalFormatting sqref="E232:H232">
    <cfRule type="containsBlanks" dxfId="1735" priority="413">
      <formula>LEN(TRIM(E232))=0</formula>
    </cfRule>
  </conditionalFormatting>
  <conditionalFormatting sqref="E233:I236">
    <cfRule type="containsBlanks" dxfId="1734" priority="412">
      <formula>LEN(TRIM(E233))=0</formula>
    </cfRule>
  </conditionalFormatting>
  <conditionalFormatting sqref="V237:X238">
    <cfRule type="containsBlanks" dxfId="1733" priority="410">
      <formula>LEN(TRIM(V237))=0</formula>
    </cfRule>
  </conditionalFormatting>
  <conditionalFormatting sqref="V242:X243">
    <cfRule type="containsBlanks" dxfId="1732" priority="409">
      <formula>LEN(TRIM(V242))=0</formula>
    </cfRule>
  </conditionalFormatting>
  <conditionalFormatting sqref="K237:O241">
    <cfRule type="containsBlanks" dxfId="1731" priority="407">
      <formula>LEN(TRIM(K237))=0</formula>
    </cfRule>
  </conditionalFormatting>
  <conditionalFormatting sqref="E237:H237">
    <cfRule type="containsBlanks" dxfId="1730" priority="406">
      <formula>LEN(TRIM(E237))=0</formula>
    </cfRule>
  </conditionalFormatting>
  <conditionalFormatting sqref="K242:O246">
    <cfRule type="containsBlanks" dxfId="1729" priority="404">
      <formula>LEN(TRIM(K242))=0</formula>
    </cfRule>
  </conditionalFormatting>
  <conditionalFormatting sqref="E238:I241">
    <cfRule type="containsBlanks" dxfId="1728" priority="405">
      <formula>LEN(TRIM(E238))=0</formula>
    </cfRule>
  </conditionalFormatting>
  <conditionalFormatting sqref="E242:H242">
    <cfRule type="containsBlanks" dxfId="1727" priority="403">
      <formula>LEN(TRIM(E242))=0</formula>
    </cfRule>
  </conditionalFormatting>
  <conditionalFormatting sqref="E243:I246">
    <cfRule type="containsBlanks" dxfId="1726" priority="402">
      <formula>LEN(TRIM(E243))=0</formula>
    </cfRule>
  </conditionalFormatting>
  <conditionalFormatting sqref="V247:X248">
    <cfRule type="containsBlanks" dxfId="1725" priority="400">
      <formula>LEN(TRIM(V247))=0</formula>
    </cfRule>
  </conditionalFormatting>
  <conditionalFormatting sqref="V252:X253">
    <cfRule type="containsBlanks" dxfId="1724" priority="399">
      <formula>LEN(TRIM(V252))=0</formula>
    </cfRule>
  </conditionalFormatting>
  <conditionalFormatting sqref="K247:O251">
    <cfRule type="containsBlanks" dxfId="1723" priority="397">
      <formula>LEN(TRIM(K247))=0</formula>
    </cfRule>
  </conditionalFormatting>
  <conditionalFormatting sqref="E247:H247">
    <cfRule type="containsBlanks" dxfId="1722" priority="396">
      <formula>LEN(TRIM(E247))=0</formula>
    </cfRule>
  </conditionalFormatting>
  <conditionalFormatting sqref="K252:O256">
    <cfRule type="containsBlanks" dxfId="1721" priority="394">
      <formula>LEN(TRIM(K252))=0</formula>
    </cfRule>
  </conditionalFormatting>
  <conditionalFormatting sqref="E248:I251">
    <cfRule type="containsBlanks" dxfId="1720" priority="395">
      <formula>LEN(TRIM(E248))=0</formula>
    </cfRule>
  </conditionalFormatting>
  <conditionalFormatting sqref="E252:H252">
    <cfRule type="containsBlanks" dxfId="1719" priority="393">
      <formula>LEN(TRIM(E252))=0</formula>
    </cfRule>
  </conditionalFormatting>
  <conditionalFormatting sqref="E253:I256">
    <cfRule type="containsBlanks" dxfId="1718" priority="392">
      <formula>LEN(TRIM(E253))=0</formula>
    </cfRule>
  </conditionalFormatting>
  <conditionalFormatting sqref="V257:X258">
    <cfRule type="containsBlanks" dxfId="1717" priority="390">
      <formula>LEN(TRIM(V257))=0</formula>
    </cfRule>
  </conditionalFormatting>
  <conditionalFormatting sqref="V262:X263">
    <cfRule type="containsBlanks" dxfId="1716" priority="389">
      <formula>LEN(TRIM(V262))=0</formula>
    </cfRule>
  </conditionalFormatting>
  <conditionalFormatting sqref="K257:O261">
    <cfRule type="containsBlanks" dxfId="1715" priority="387">
      <formula>LEN(TRIM(K257))=0</formula>
    </cfRule>
  </conditionalFormatting>
  <conditionalFormatting sqref="E257:H257">
    <cfRule type="containsBlanks" dxfId="1714" priority="386">
      <formula>LEN(TRIM(E257))=0</formula>
    </cfRule>
  </conditionalFormatting>
  <conditionalFormatting sqref="K262:O266">
    <cfRule type="containsBlanks" dxfId="1713" priority="384">
      <formula>LEN(TRIM(K262))=0</formula>
    </cfRule>
  </conditionalFormatting>
  <conditionalFormatting sqref="E258:I261">
    <cfRule type="containsBlanks" dxfId="1712" priority="385">
      <formula>LEN(TRIM(E258))=0</formula>
    </cfRule>
  </conditionalFormatting>
  <conditionalFormatting sqref="E262:H262">
    <cfRule type="containsBlanks" dxfId="1711" priority="383">
      <formula>LEN(TRIM(E262))=0</formula>
    </cfRule>
  </conditionalFormatting>
  <conditionalFormatting sqref="E263:I266">
    <cfRule type="containsBlanks" dxfId="1710" priority="382">
      <formula>LEN(TRIM(E263))=0</formula>
    </cfRule>
  </conditionalFormatting>
  <conditionalFormatting sqref="V267:X268">
    <cfRule type="containsBlanks" dxfId="1709" priority="380">
      <formula>LEN(TRIM(V267))=0</formula>
    </cfRule>
  </conditionalFormatting>
  <conditionalFormatting sqref="V272:X273">
    <cfRule type="containsBlanks" dxfId="1708" priority="379">
      <formula>LEN(TRIM(V272))=0</formula>
    </cfRule>
  </conditionalFormatting>
  <conditionalFormatting sqref="K267:O271">
    <cfRule type="containsBlanks" dxfId="1707" priority="377">
      <formula>LEN(TRIM(K267))=0</formula>
    </cfRule>
  </conditionalFormatting>
  <conditionalFormatting sqref="E267:H267">
    <cfRule type="containsBlanks" dxfId="1706" priority="376">
      <formula>LEN(TRIM(E267))=0</formula>
    </cfRule>
  </conditionalFormatting>
  <conditionalFormatting sqref="K272:O276">
    <cfRule type="containsBlanks" dxfId="1705" priority="374">
      <formula>LEN(TRIM(K272))=0</formula>
    </cfRule>
  </conditionalFormatting>
  <conditionalFormatting sqref="E268:I271">
    <cfRule type="containsBlanks" dxfId="1704" priority="375">
      <formula>LEN(TRIM(E268))=0</formula>
    </cfRule>
  </conditionalFormatting>
  <conditionalFormatting sqref="E272:H272">
    <cfRule type="containsBlanks" dxfId="1703" priority="373">
      <formula>LEN(TRIM(E272))=0</formula>
    </cfRule>
  </conditionalFormatting>
  <conditionalFormatting sqref="E273:I276">
    <cfRule type="containsBlanks" dxfId="1702" priority="372">
      <formula>LEN(TRIM(E273))=0</formula>
    </cfRule>
  </conditionalFormatting>
  <conditionalFormatting sqref="V277:X278">
    <cfRule type="containsBlanks" dxfId="1701" priority="370">
      <formula>LEN(TRIM(V277))=0</formula>
    </cfRule>
  </conditionalFormatting>
  <conditionalFormatting sqref="V282:X283">
    <cfRule type="containsBlanks" dxfId="1700" priority="369">
      <formula>LEN(TRIM(V282))=0</formula>
    </cfRule>
  </conditionalFormatting>
  <conditionalFormatting sqref="K277:O281">
    <cfRule type="containsBlanks" dxfId="1699" priority="367">
      <formula>LEN(TRIM(K277))=0</formula>
    </cfRule>
  </conditionalFormatting>
  <conditionalFormatting sqref="E277:H277">
    <cfRule type="containsBlanks" dxfId="1698" priority="366">
      <formula>LEN(TRIM(E277))=0</formula>
    </cfRule>
  </conditionalFormatting>
  <conditionalFormatting sqref="K282:O286">
    <cfRule type="containsBlanks" dxfId="1697" priority="364">
      <formula>LEN(TRIM(K282))=0</formula>
    </cfRule>
  </conditionalFormatting>
  <conditionalFormatting sqref="E278:I281">
    <cfRule type="containsBlanks" dxfId="1696" priority="365">
      <formula>LEN(TRIM(E278))=0</formula>
    </cfRule>
  </conditionalFormatting>
  <conditionalFormatting sqref="E282:H282">
    <cfRule type="containsBlanks" dxfId="1695" priority="363">
      <formula>LEN(TRIM(E282))=0</formula>
    </cfRule>
  </conditionalFormatting>
  <conditionalFormatting sqref="E283:I286">
    <cfRule type="containsBlanks" dxfId="1694" priority="362">
      <formula>LEN(TRIM(E283))=0</formula>
    </cfRule>
  </conditionalFormatting>
  <conditionalFormatting sqref="V287:X288">
    <cfRule type="containsBlanks" dxfId="1693" priority="360">
      <formula>LEN(TRIM(V287))=0</formula>
    </cfRule>
  </conditionalFormatting>
  <conditionalFormatting sqref="V292:X293">
    <cfRule type="containsBlanks" dxfId="1692" priority="359">
      <formula>LEN(TRIM(V292))=0</formula>
    </cfRule>
  </conditionalFormatting>
  <conditionalFormatting sqref="K287:O291">
    <cfRule type="containsBlanks" dxfId="1691" priority="357">
      <formula>LEN(TRIM(K287))=0</formula>
    </cfRule>
  </conditionalFormatting>
  <conditionalFormatting sqref="E287:H287">
    <cfRule type="containsBlanks" dxfId="1690" priority="356">
      <formula>LEN(TRIM(E287))=0</formula>
    </cfRule>
  </conditionalFormatting>
  <conditionalFormatting sqref="K292:O296">
    <cfRule type="containsBlanks" dxfId="1689" priority="354">
      <formula>LEN(TRIM(K292))=0</formula>
    </cfRule>
  </conditionalFormatting>
  <conditionalFormatting sqref="E288:I291">
    <cfRule type="containsBlanks" dxfId="1688" priority="355">
      <formula>LEN(TRIM(E288))=0</formula>
    </cfRule>
  </conditionalFormatting>
  <conditionalFormatting sqref="E292:H292">
    <cfRule type="containsBlanks" dxfId="1687" priority="353">
      <formula>LEN(TRIM(E292))=0</formula>
    </cfRule>
  </conditionalFormatting>
  <conditionalFormatting sqref="E293:I296">
    <cfRule type="containsBlanks" dxfId="1686" priority="352">
      <formula>LEN(TRIM(E293))=0</formula>
    </cfRule>
  </conditionalFormatting>
  <conditionalFormatting sqref="V297:X298">
    <cfRule type="containsBlanks" dxfId="1685" priority="350">
      <formula>LEN(TRIM(V297))=0</formula>
    </cfRule>
  </conditionalFormatting>
  <conditionalFormatting sqref="V302:X303">
    <cfRule type="containsBlanks" dxfId="1684" priority="349">
      <formula>LEN(TRIM(V302))=0</formula>
    </cfRule>
  </conditionalFormatting>
  <conditionalFormatting sqref="K297:O301">
    <cfRule type="containsBlanks" dxfId="1683" priority="347">
      <formula>LEN(TRIM(K297))=0</formula>
    </cfRule>
  </conditionalFormatting>
  <conditionalFormatting sqref="E297:H297">
    <cfRule type="containsBlanks" dxfId="1682" priority="346">
      <formula>LEN(TRIM(E297))=0</formula>
    </cfRule>
  </conditionalFormatting>
  <conditionalFormatting sqref="K302:O306">
    <cfRule type="containsBlanks" dxfId="1681" priority="344">
      <formula>LEN(TRIM(K302))=0</formula>
    </cfRule>
  </conditionalFormatting>
  <conditionalFormatting sqref="E298:I301">
    <cfRule type="containsBlanks" dxfId="1680" priority="345">
      <formula>LEN(TRIM(E298))=0</formula>
    </cfRule>
  </conditionalFormatting>
  <conditionalFormatting sqref="E302:H302">
    <cfRule type="containsBlanks" dxfId="1679" priority="343">
      <formula>LEN(TRIM(E302))=0</formula>
    </cfRule>
  </conditionalFormatting>
  <conditionalFormatting sqref="E303:I306">
    <cfRule type="containsBlanks" dxfId="1678" priority="342">
      <formula>LEN(TRIM(E303))=0</formula>
    </cfRule>
  </conditionalFormatting>
  <conditionalFormatting sqref="V307:X308">
    <cfRule type="containsBlanks" dxfId="1677" priority="340">
      <formula>LEN(TRIM(V307))=0</formula>
    </cfRule>
  </conditionalFormatting>
  <conditionalFormatting sqref="V312:X313">
    <cfRule type="containsBlanks" dxfId="1676" priority="339">
      <formula>LEN(TRIM(V312))=0</formula>
    </cfRule>
  </conditionalFormatting>
  <conditionalFormatting sqref="K307:O311">
    <cfRule type="containsBlanks" dxfId="1675" priority="337">
      <formula>LEN(TRIM(K307))=0</formula>
    </cfRule>
  </conditionalFormatting>
  <conditionalFormatting sqref="E307:H307">
    <cfRule type="containsBlanks" dxfId="1674" priority="336">
      <formula>LEN(TRIM(E307))=0</formula>
    </cfRule>
  </conditionalFormatting>
  <conditionalFormatting sqref="K312:O316">
    <cfRule type="containsBlanks" dxfId="1673" priority="334">
      <formula>LEN(TRIM(K312))=0</formula>
    </cfRule>
  </conditionalFormatting>
  <conditionalFormatting sqref="E308:I311">
    <cfRule type="containsBlanks" dxfId="1672" priority="335">
      <formula>LEN(TRIM(E308))=0</formula>
    </cfRule>
  </conditionalFormatting>
  <conditionalFormatting sqref="E312:H312">
    <cfRule type="containsBlanks" dxfId="1671" priority="333">
      <formula>LEN(TRIM(E312))=0</formula>
    </cfRule>
  </conditionalFormatting>
  <conditionalFormatting sqref="E313:I316">
    <cfRule type="containsBlanks" dxfId="1670" priority="332">
      <formula>LEN(TRIM(E313))=0</formula>
    </cfRule>
  </conditionalFormatting>
  <conditionalFormatting sqref="V317:X318">
    <cfRule type="containsBlanks" dxfId="1669" priority="330">
      <formula>LEN(TRIM(V317))=0</formula>
    </cfRule>
  </conditionalFormatting>
  <conditionalFormatting sqref="V322:X323">
    <cfRule type="containsBlanks" dxfId="1668" priority="329">
      <formula>LEN(TRIM(V322))=0</formula>
    </cfRule>
  </conditionalFormatting>
  <conditionalFormatting sqref="K317:O321">
    <cfRule type="containsBlanks" dxfId="1667" priority="327">
      <formula>LEN(TRIM(K317))=0</formula>
    </cfRule>
  </conditionalFormatting>
  <conditionalFormatting sqref="E317:H317">
    <cfRule type="containsBlanks" dxfId="1666" priority="326">
      <formula>LEN(TRIM(E317))=0</formula>
    </cfRule>
  </conditionalFormatting>
  <conditionalFormatting sqref="K322:O326">
    <cfRule type="containsBlanks" dxfId="1665" priority="324">
      <formula>LEN(TRIM(K322))=0</formula>
    </cfRule>
  </conditionalFormatting>
  <conditionalFormatting sqref="E318:I321">
    <cfRule type="containsBlanks" dxfId="1664" priority="325">
      <formula>LEN(TRIM(E318))=0</formula>
    </cfRule>
  </conditionalFormatting>
  <conditionalFormatting sqref="E322:H322">
    <cfRule type="containsBlanks" dxfId="1663" priority="323">
      <formula>LEN(TRIM(E322))=0</formula>
    </cfRule>
  </conditionalFormatting>
  <conditionalFormatting sqref="E323:I326">
    <cfRule type="containsBlanks" dxfId="1662" priority="322">
      <formula>LEN(TRIM(E323))=0</formula>
    </cfRule>
  </conditionalFormatting>
  <conditionalFormatting sqref="V327:X328">
    <cfRule type="containsBlanks" dxfId="1661" priority="320">
      <formula>LEN(TRIM(V327))=0</formula>
    </cfRule>
  </conditionalFormatting>
  <conditionalFormatting sqref="V332:X333">
    <cfRule type="containsBlanks" dxfId="1660" priority="319">
      <formula>LEN(TRIM(V332))=0</formula>
    </cfRule>
  </conditionalFormatting>
  <conditionalFormatting sqref="K327:O331">
    <cfRule type="containsBlanks" dxfId="1659" priority="317">
      <formula>LEN(TRIM(K327))=0</formula>
    </cfRule>
  </conditionalFormatting>
  <conditionalFormatting sqref="E327:H327">
    <cfRule type="containsBlanks" dxfId="1658" priority="316">
      <formula>LEN(TRIM(E327))=0</formula>
    </cfRule>
  </conditionalFormatting>
  <conditionalFormatting sqref="K332:O336">
    <cfRule type="containsBlanks" dxfId="1657" priority="314">
      <formula>LEN(TRIM(K332))=0</formula>
    </cfRule>
  </conditionalFormatting>
  <conditionalFormatting sqref="E328:I331">
    <cfRule type="containsBlanks" dxfId="1656" priority="315">
      <formula>LEN(TRIM(E328))=0</formula>
    </cfRule>
  </conditionalFormatting>
  <conditionalFormatting sqref="E332:H332">
    <cfRule type="containsBlanks" dxfId="1655" priority="313">
      <formula>LEN(TRIM(E332))=0</formula>
    </cfRule>
  </conditionalFormatting>
  <conditionalFormatting sqref="E333:I336">
    <cfRule type="containsBlanks" dxfId="1654" priority="312">
      <formula>LEN(TRIM(E333))=0</formula>
    </cfRule>
  </conditionalFormatting>
  <conditionalFormatting sqref="V337:X338">
    <cfRule type="containsBlanks" dxfId="1653" priority="310">
      <formula>LEN(TRIM(V337))=0</formula>
    </cfRule>
  </conditionalFormatting>
  <conditionalFormatting sqref="V342:X343">
    <cfRule type="containsBlanks" dxfId="1652" priority="309">
      <formula>LEN(TRIM(V342))=0</formula>
    </cfRule>
  </conditionalFormatting>
  <conditionalFormatting sqref="K337:O341">
    <cfRule type="containsBlanks" dxfId="1651" priority="307">
      <formula>LEN(TRIM(K337))=0</formula>
    </cfRule>
  </conditionalFormatting>
  <conditionalFormatting sqref="E337:H337">
    <cfRule type="containsBlanks" dxfId="1650" priority="306">
      <formula>LEN(TRIM(E337))=0</formula>
    </cfRule>
  </conditionalFormatting>
  <conditionalFormatting sqref="K342:O346">
    <cfRule type="containsBlanks" dxfId="1649" priority="304">
      <formula>LEN(TRIM(K342))=0</formula>
    </cfRule>
  </conditionalFormatting>
  <conditionalFormatting sqref="E338:I341">
    <cfRule type="containsBlanks" dxfId="1648" priority="305">
      <formula>LEN(TRIM(E338))=0</formula>
    </cfRule>
  </conditionalFormatting>
  <conditionalFormatting sqref="E342:H342">
    <cfRule type="containsBlanks" dxfId="1647" priority="303">
      <formula>LEN(TRIM(E342))=0</formula>
    </cfRule>
  </conditionalFormatting>
  <conditionalFormatting sqref="E343:I346">
    <cfRule type="containsBlanks" dxfId="1646" priority="302">
      <formula>LEN(TRIM(E343))=0</formula>
    </cfRule>
  </conditionalFormatting>
  <conditionalFormatting sqref="V347:X348">
    <cfRule type="containsBlanks" dxfId="1645" priority="300">
      <formula>LEN(TRIM(V347))=0</formula>
    </cfRule>
  </conditionalFormatting>
  <conditionalFormatting sqref="V352:X353">
    <cfRule type="containsBlanks" dxfId="1644" priority="299">
      <formula>LEN(TRIM(V352))=0</formula>
    </cfRule>
  </conditionalFormatting>
  <conditionalFormatting sqref="K347:O351">
    <cfRule type="containsBlanks" dxfId="1643" priority="297">
      <formula>LEN(TRIM(K347))=0</formula>
    </cfRule>
  </conditionalFormatting>
  <conditionalFormatting sqref="E347:H347">
    <cfRule type="containsBlanks" dxfId="1642" priority="296">
      <formula>LEN(TRIM(E347))=0</formula>
    </cfRule>
  </conditionalFormatting>
  <conditionalFormatting sqref="K352:O356">
    <cfRule type="containsBlanks" dxfId="1641" priority="294">
      <formula>LEN(TRIM(K352))=0</formula>
    </cfRule>
  </conditionalFormatting>
  <conditionalFormatting sqref="E348:I351">
    <cfRule type="containsBlanks" dxfId="1640" priority="295">
      <formula>LEN(TRIM(E348))=0</formula>
    </cfRule>
  </conditionalFormatting>
  <conditionalFormatting sqref="E352:H352">
    <cfRule type="containsBlanks" dxfId="1639" priority="293">
      <formula>LEN(TRIM(E352))=0</formula>
    </cfRule>
  </conditionalFormatting>
  <conditionalFormatting sqref="E353:I356">
    <cfRule type="containsBlanks" dxfId="1638" priority="292">
      <formula>LEN(TRIM(E353))=0</formula>
    </cfRule>
  </conditionalFormatting>
  <conditionalFormatting sqref="V357:X358">
    <cfRule type="containsBlanks" dxfId="1637" priority="290">
      <formula>LEN(TRIM(V357))=0</formula>
    </cfRule>
  </conditionalFormatting>
  <conditionalFormatting sqref="V362:X363">
    <cfRule type="containsBlanks" dxfId="1636" priority="289">
      <formula>LEN(TRIM(V362))=0</formula>
    </cfRule>
  </conditionalFormatting>
  <conditionalFormatting sqref="K357:O361">
    <cfRule type="containsBlanks" dxfId="1635" priority="287">
      <formula>LEN(TRIM(K357))=0</formula>
    </cfRule>
  </conditionalFormatting>
  <conditionalFormatting sqref="E357:H357">
    <cfRule type="containsBlanks" dxfId="1634" priority="286">
      <formula>LEN(TRIM(E357))=0</formula>
    </cfRule>
  </conditionalFormatting>
  <conditionalFormatting sqref="K362:O366">
    <cfRule type="containsBlanks" dxfId="1633" priority="284">
      <formula>LEN(TRIM(K362))=0</formula>
    </cfRule>
  </conditionalFormatting>
  <conditionalFormatting sqref="E358:I361">
    <cfRule type="containsBlanks" dxfId="1632" priority="285">
      <formula>LEN(TRIM(E358))=0</formula>
    </cfRule>
  </conditionalFormatting>
  <conditionalFormatting sqref="E362:H362">
    <cfRule type="containsBlanks" dxfId="1631" priority="283">
      <formula>LEN(TRIM(E362))=0</formula>
    </cfRule>
  </conditionalFormatting>
  <conditionalFormatting sqref="E363:I366">
    <cfRule type="containsBlanks" dxfId="1630" priority="282">
      <formula>LEN(TRIM(E363))=0</formula>
    </cfRule>
  </conditionalFormatting>
  <conditionalFormatting sqref="V367:X368">
    <cfRule type="containsBlanks" dxfId="1629" priority="280">
      <formula>LEN(TRIM(V367))=0</formula>
    </cfRule>
  </conditionalFormatting>
  <conditionalFormatting sqref="V372:X373">
    <cfRule type="containsBlanks" dxfId="1628" priority="279">
      <formula>LEN(TRIM(V372))=0</formula>
    </cfRule>
  </conditionalFormatting>
  <conditionalFormatting sqref="K367:O371">
    <cfRule type="containsBlanks" dxfId="1627" priority="277">
      <formula>LEN(TRIM(K367))=0</formula>
    </cfRule>
  </conditionalFormatting>
  <conditionalFormatting sqref="E367:H367">
    <cfRule type="containsBlanks" dxfId="1626" priority="276">
      <formula>LEN(TRIM(E367))=0</formula>
    </cfRule>
  </conditionalFormatting>
  <conditionalFormatting sqref="K372:O376">
    <cfRule type="containsBlanks" dxfId="1625" priority="274">
      <formula>LEN(TRIM(K372))=0</formula>
    </cfRule>
  </conditionalFormatting>
  <conditionalFormatting sqref="E368:I371">
    <cfRule type="containsBlanks" dxfId="1624" priority="275">
      <formula>LEN(TRIM(E368))=0</formula>
    </cfRule>
  </conditionalFormatting>
  <conditionalFormatting sqref="E372:H372">
    <cfRule type="containsBlanks" dxfId="1623" priority="273">
      <formula>LEN(TRIM(E372))=0</formula>
    </cfRule>
  </conditionalFormatting>
  <conditionalFormatting sqref="E373:I376">
    <cfRule type="containsBlanks" dxfId="1622" priority="272">
      <formula>LEN(TRIM(E373))=0</formula>
    </cfRule>
  </conditionalFormatting>
  <conditionalFormatting sqref="V377:X378">
    <cfRule type="containsBlanks" dxfId="1621" priority="270">
      <formula>LEN(TRIM(V377))=0</formula>
    </cfRule>
  </conditionalFormatting>
  <conditionalFormatting sqref="V382:X383">
    <cfRule type="containsBlanks" dxfId="1620" priority="269">
      <formula>LEN(TRIM(V382))=0</formula>
    </cfRule>
  </conditionalFormatting>
  <conditionalFormatting sqref="K377:O381">
    <cfRule type="containsBlanks" dxfId="1619" priority="267">
      <formula>LEN(TRIM(K377))=0</formula>
    </cfRule>
  </conditionalFormatting>
  <conditionalFormatting sqref="E377:H377">
    <cfRule type="containsBlanks" dxfId="1618" priority="266">
      <formula>LEN(TRIM(E377))=0</formula>
    </cfRule>
  </conditionalFormatting>
  <conditionalFormatting sqref="K382:O386">
    <cfRule type="containsBlanks" dxfId="1617" priority="264">
      <formula>LEN(TRIM(K382))=0</formula>
    </cfRule>
  </conditionalFormatting>
  <conditionalFormatting sqref="E378:I381">
    <cfRule type="containsBlanks" dxfId="1616" priority="265">
      <formula>LEN(TRIM(E378))=0</formula>
    </cfRule>
  </conditionalFormatting>
  <conditionalFormatting sqref="E382:H382">
    <cfRule type="containsBlanks" dxfId="1615" priority="263">
      <formula>LEN(TRIM(E382))=0</formula>
    </cfRule>
  </conditionalFormatting>
  <conditionalFormatting sqref="E383:I386">
    <cfRule type="containsBlanks" dxfId="1614" priority="262">
      <formula>LEN(TRIM(E383))=0</formula>
    </cfRule>
  </conditionalFormatting>
  <conditionalFormatting sqref="V387:X388">
    <cfRule type="containsBlanks" dxfId="1613" priority="260">
      <formula>LEN(TRIM(V387))=0</formula>
    </cfRule>
  </conditionalFormatting>
  <conditionalFormatting sqref="V392:X393">
    <cfRule type="containsBlanks" dxfId="1612" priority="259">
      <formula>LEN(TRIM(V392))=0</formula>
    </cfRule>
  </conditionalFormatting>
  <conditionalFormatting sqref="K387:O391">
    <cfRule type="containsBlanks" dxfId="1611" priority="257">
      <formula>LEN(TRIM(K387))=0</formula>
    </cfRule>
  </conditionalFormatting>
  <conditionalFormatting sqref="E387:H387">
    <cfRule type="containsBlanks" dxfId="1610" priority="256">
      <formula>LEN(TRIM(E387))=0</formula>
    </cfRule>
  </conditionalFormatting>
  <conditionalFormatting sqref="K392:O396">
    <cfRule type="containsBlanks" dxfId="1609" priority="254">
      <formula>LEN(TRIM(K392))=0</formula>
    </cfRule>
  </conditionalFormatting>
  <conditionalFormatting sqref="E388:I391">
    <cfRule type="containsBlanks" dxfId="1608" priority="255">
      <formula>LEN(TRIM(E388))=0</formula>
    </cfRule>
  </conditionalFormatting>
  <conditionalFormatting sqref="E392:H392">
    <cfRule type="containsBlanks" dxfId="1607" priority="253">
      <formula>LEN(TRIM(E392))=0</formula>
    </cfRule>
  </conditionalFormatting>
  <conditionalFormatting sqref="E393:I396">
    <cfRule type="containsBlanks" dxfId="1606" priority="252">
      <formula>LEN(TRIM(E393))=0</formula>
    </cfRule>
  </conditionalFormatting>
  <conditionalFormatting sqref="V397:X398">
    <cfRule type="containsBlanks" dxfId="1605" priority="250">
      <formula>LEN(TRIM(V397))=0</formula>
    </cfRule>
  </conditionalFormatting>
  <conditionalFormatting sqref="V402:X403">
    <cfRule type="containsBlanks" dxfId="1604" priority="249">
      <formula>LEN(TRIM(V402))=0</formula>
    </cfRule>
  </conditionalFormatting>
  <conditionalFormatting sqref="K397:O401">
    <cfRule type="containsBlanks" dxfId="1603" priority="247">
      <formula>LEN(TRIM(K397))=0</formula>
    </cfRule>
  </conditionalFormatting>
  <conditionalFormatting sqref="E397:H397">
    <cfRule type="containsBlanks" dxfId="1602" priority="246">
      <formula>LEN(TRIM(E397))=0</formula>
    </cfRule>
  </conditionalFormatting>
  <conditionalFormatting sqref="K402:O406">
    <cfRule type="containsBlanks" dxfId="1601" priority="244">
      <formula>LEN(TRIM(K402))=0</formula>
    </cfRule>
  </conditionalFormatting>
  <conditionalFormatting sqref="E398:I401">
    <cfRule type="containsBlanks" dxfId="1600" priority="245">
      <formula>LEN(TRIM(E398))=0</formula>
    </cfRule>
  </conditionalFormatting>
  <conditionalFormatting sqref="E402:H402">
    <cfRule type="containsBlanks" dxfId="1599" priority="243">
      <formula>LEN(TRIM(E402))=0</formula>
    </cfRule>
  </conditionalFormatting>
  <conditionalFormatting sqref="E403:I406">
    <cfRule type="containsBlanks" dxfId="1598" priority="242">
      <formula>LEN(TRIM(E403))=0</formula>
    </cfRule>
  </conditionalFormatting>
  <conditionalFormatting sqref="V407:X408">
    <cfRule type="containsBlanks" dxfId="1597" priority="240">
      <formula>LEN(TRIM(V407))=0</formula>
    </cfRule>
  </conditionalFormatting>
  <conditionalFormatting sqref="V412:X413">
    <cfRule type="containsBlanks" dxfId="1596" priority="239">
      <formula>LEN(TRIM(V412))=0</formula>
    </cfRule>
  </conditionalFormatting>
  <conditionalFormatting sqref="K407:O411">
    <cfRule type="containsBlanks" dxfId="1595" priority="237">
      <formula>LEN(TRIM(K407))=0</formula>
    </cfRule>
  </conditionalFormatting>
  <conditionalFormatting sqref="E407:H407">
    <cfRule type="containsBlanks" dxfId="1594" priority="236">
      <formula>LEN(TRIM(E407))=0</formula>
    </cfRule>
  </conditionalFormatting>
  <conditionalFormatting sqref="K412:O416">
    <cfRule type="containsBlanks" dxfId="1593" priority="234">
      <formula>LEN(TRIM(K412))=0</formula>
    </cfRule>
  </conditionalFormatting>
  <conditionalFormatting sqref="E408:I411">
    <cfRule type="containsBlanks" dxfId="1592" priority="235">
      <formula>LEN(TRIM(E408))=0</formula>
    </cfRule>
  </conditionalFormatting>
  <conditionalFormatting sqref="E412:H412">
    <cfRule type="containsBlanks" dxfId="1591" priority="233">
      <formula>LEN(TRIM(E412))=0</formula>
    </cfRule>
  </conditionalFormatting>
  <conditionalFormatting sqref="E413:I416">
    <cfRule type="containsBlanks" dxfId="1590" priority="232">
      <formula>LEN(TRIM(E413))=0</formula>
    </cfRule>
  </conditionalFormatting>
  <conditionalFormatting sqref="V417:X418">
    <cfRule type="containsBlanks" dxfId="1589" priority="230">
      <formula>LEN(TRIM(V417))=0</formula>
    </cfRule>
  </conditionalFormatting>
  <conditionalFormatting sqref="V422:X423">
    <cfRule type="containsBlanks" dxfId="1588" priority="229">
      <formula>LEN(TRIM(V422))=0</formula>
    </cfRule>
  </conditionalFormatting>
  <conditionalFormatting sqref="K417:O421">
    <cfRule type="containsBlanks" dxfId="1587" priority="227">
      <formula>LEN(TRIM(K417))=0</formula>
    </cfRule>
  </conditionalFormatting>
  <conditionalFormatting sqref="E417:H417">
    <cfRule type="containsBlanks" dxfId="1586" priority="226">
      <formula>LEN(TRIM(E417))=0</formula>
    </cfRule>
  </conditionalFormatting>
  <conditionalFormatting sqref="K422:O426">
    <cfRule type="containsBlanks" dxfId="1585" priority="224">
      <formula>LEN(TRIM(K422))=0</formula>
    </cfRule>
  </conditionalFormatting>
  <conditionalFormatting sqref="E418:I421">
    <cfRule type="containsBlanks" dxfId="1584" priority="225">
      <formula>LEN(TRIM(E418))=0</formula>
    </cfRule>
  </conditionalFormatting>
  <conditionalFormatting sqref="E422:H422">
    <cfRule type="containsBlanks" dxfId="1583" priority="223">
      <formula>LEN(TRIM(E422))=0</formula>
    </cfRule>
  </conditionalFormatting>
  <conditionalFormatting sqref="E423:I426">
    <cfRule type="containsBlanks" dxfId="1582" priority="222">
      <formula>LEN(TRIM(E423))=0</formula>
    </cfRule>
  </conditionalFormatting>
  <conditionalFormatting sqref="V427:X428">
    <cfRule type="containsBlanks" dxfId="1581" priority="220">
      <formula>LEN(TRIM(V427))=0</formula>
    </cfRule>
  </conditionalFormatting>
  <conditionalFormatting sqref="V432:X433">
    <cfRule type="containsBlanks" dxfId="1580" priority="219">
      <formula>LEN(TRIM(V432))=0</formula>
    </cfRule>
  </conditionalFormatting>
  <conditionalFormatting sqref="K427:O431">
    <cfRule type="containsBlanks" dxfId="1579" priority="217">
      <formula>LEN(TRIM(K427))=0</formula>
    </cfRule>
  </conditionalFormatting>
  <conditionalFormatting sqref="E427:H427">
    <cfRule type="containsBlanks" dxfId="1578" priority="216">
      <formula>LEN(TRIM(E427))=0</formula>
    </cfRule>
  </conditionalFormatting>
  <conditionalFormatting sqref="K432:O436">
    <cfRule type="containsBlanks" dxfId="1577" priority="214">
      <formula>LEN(TRIM(K432))=0</formula>
    </cfRule>
  </conditionalFormatting>
  <conditionalFormatting sqref="E428:I431">
    <cfRule type="containsBlanks" dxfId="1576" priority="215">
      <formula>LEN(TRIM(E428))=0</formula>
    </cfRule>
  </conditionalFormatting>
  <conditionalFormatting sqref="E432:H432">
    <cfRule type="containsBlanks" dxfId="1575" priority="213">
      <formula>LEN(TRIM(E432))=0</formula>
    </cfRule>
  </conditionalFormatting>
  <conditionalFormatting sqref="E433:I436">
    <cfRule type="containsBlanks" dxfId="1574" priority="212">
      <formula>LEN(TRIM(E433))=0</formula>
    </cfRule>
  </conditionalFormatting>
  <conditionalFormatting sqref="V437:X438">
    <cfRule type="containsBlanks" dxfId="1573" priority="210">
      <formula>LEN(TRIM(V437))=0</formula>
    </cfRule>
  </conditionalFormatting>
  <conditionalFormatting sqref="V442:X443">
    <cfRule type="containsBlanks" dxfId="1572" priority="209">
      <formula>LEN(TRIM(V442))=0</formula>
    </cfRule>
  </conditionalFormatting>
  <conditionalFormatting sqref="K437:O441">
    <cfRule type="containsBlanks" dxfId="1571" priority="207">
      <formula>LEN(TRIM(K437))=0</formula>
    </cfRule>
  </conditionalFormatting>
  <conditionalFormatting sqref="E437:H437">
    <cfRule type="containsBlanks" dxfId="1570" priority="206">
      <formula>LEN(TRIM(E437))=0</formula>
    </cfRule>
  </conditionalFormatting>
  <conditionalFormatting sqref="K442:O446">
    <cfRule type="containsBlanks" dxfId="1569" priority="204">
      <formula>LEN(TRIM(K442))=0</formula>
    </cfRule>
  </conditionalFormatting>
  <conditionalFormatting sqref="E438:I441">
    <cfRule type="containsBlanks" dxfId="1568" priority="205">
      <formula>LEN(TRIM(E438))=0</formula>
    </cfRule>
  </conditionalFormatting>
  <conditionalFormatting sqref="E442:H442">
    <cfRule type="containsBlanks" dxfId="1567" priority="203">
      <formula>LEN(TRIM(E442))=0</formula>
    </cfRule>
  </conditionalFormatting>
  <conditionalFormatting sqref="E443:I446">
    <cfRule type="containsBlanks" dxfId="1566" priority="202">
      <formula>LEN(TRIM(E443))=0</formula>
    </cfRule>
  </conditionalFormatting>
  <conditionalFormatting sqref="V447:X448">
    <cfRule type="containsBlanks" dxfId="1565" priority="200">
      <formula>LEN(TRIM(V447))=0</formula>
    </cfRule>
  </conditionalFormatting>
  <conditionalFormatting sqref="V452:X453">
    <cfRule type="containsBlanks" dxfId="1564" priority="199">
      <formula>LEN(TRIM(V452))=0</formula>
    </cfRule>
  </conditionalFormatting>
  <conditionalFormatting sqref="K447:O451">
    <cfRule type="containsBlanks" dxfId="1563" priority="197">
      <formula>LEN(TRIM(K447))=0</formula>
    </cfRule>
  </conditionalFormatting>
  <conditionalFormatting sqref="E447:H447">
    <cfRule type="containsBlanks" dxfId="1562" priority="196">
      <formula>LEN(TRIM(E447))=0</formula>
    </cfRule>
  </conditionalFormatting>
  <conditionalFormatting sqref="K452:O456">
    <cfRule type="containsBlanks" dxfId="1561" priority="194">
      <formula>LEN(TRIM(K452))=0</formula>
    </cfRule>
  </conditionalFormatting>
  <conditionalFormatting sqref="E448:I451">
    <cfRule type="containsBlanks" dxfId="1560" priority="195">
      <formula>LEN(TRIM(E448))=0</formula>
    </cfRule>
  </conditionalFormatting>
  <conditionalFormatting sqref="E452:H452">
    <cfRule type="containsBlanks" dxfId="1559" priority="193">
      <formula>LEN(TRIM(E452))=0</formula>
    </cfRule>
  </conditionalFormatting>
  <conditionalFormatting sqref="E453:I456">
    <cfRule type="containsBlanks" dxfId="1558" priority="192">
      <formula>LEN(TRIM(E453))=0</formula>
    </cfRule>
  </conditionalFormatting>
  <conditionalFormatting sqref="V457:X458">
    <cfRule type="containsBlanks" dxfId="1557" priority="190">
      <formula>LEN(TRIM(V457))=0</formula>
    </cfRule>
  </conditionalFormatting>
  <conditionalFormatting sqref="V462:X463">
    <cfRule type="containsBlanks" dxfId="1556" priority="189">
      <formula>LEN(TRIM(V462))=0</formula>
    </cfRule>
  </conditionalFormatting>
  <conditionalFormatting sqref="K457:O461">
    <cfRule type="containsBlanks" dxfId="1555" priority="187">
      <formula>LEN(TRIM(K457))=0</formula>
    </cfRule>
  </conditionalFormatting>
  <conditionalFormatting sqref="E457:H457">
    <cfRule type="containsBlanks" dxfId="1554" priority="186">
      <formula>LEN(TRIM(E457))=0</formula>
    </cfRule>
  </conditionalFormatting>
  <conditionalFormatting sqref="K462:O466">
    <cfRule type="containsBlanks" dxfId="1553" priority="184">
      <formula>LEN(TRIM(K462))=0</formula>
    </cfRule>
  </conditionalFormatting>
  <conditionalFormatting sqref="E458:I461">
    <cfRule type="containsBlanks" dxfId="1552" priority="185">
      <formula>LEN(TRIM(E458))=0</formula>
    </cfRule>
  </conditionalFormatting>
  <conditionalFormatting sqref="E462:H462">
    <cfRule type="containsBlanks" dxfId="1551" priority="183">
      <formula>LEN(TRIM(E462))=0</formula>
    </cfRule>
  </conditionalFormatting>
  <conditionalFormatting sqref="E463:I466">
    <cfRule type="containsBlanks" dxfId="1550" priority="182">
      <formula>LEN(TRIM(E463))=0</formula>
    </cfRule>
  </conditionalFormatting>
  <conditionalFormatting sqref="V467:X468">
    <cfRule type="containsBlanks" dxfId="1549" priority="180">
      <formula>LEN(TRIM(V467))=0</formula>
    </cfRule>
  </conditionalFormatting>
  <conditionalFormatting sqref="V472:X473">
    <cfRule type="containsBlanks" dxfId="1548" priority="179">
      <formula>LEN(TRIM(V472))=0</formula>
    </cfRule>
  </conditionalFormatting>
  <conditionalFormatting sqref="K467:O471">
    <cfRule type="containsBlanks" dxfId="1547" priority="177">
      <formula>LEN(TRIM(K467))=0</formula>
    </cfRule>
  </conditionalFormatting>
  <conditionalFormatting sqref="E467:H467">
    <cfRule type="containsBlanks" dxfId="1546" priority="176">
      <formula>LEN(TRIM(E467))=0</formula>
    </cfRule>
  </conditionalFormatting>
  <conditionalFormatting sqref="K472:O476">
    <cfRule type="containsBlanks" dxfId="1545" priority="174">
      <formula>LEN(TRIM(K472))=0</formula>
    </cfRule>
  </conditionalFormatting>
  <conditionalFormatting sqref="E468:I471">
    <cfRule type="containsBlanks" dxfId="1544" priority="175">
      <formula>LEN(TRIM(E468))=0</formula>
    </cfRule>
  </conditionalFormatting>
  <conditionalFormatting sqref="E472:H472">
    <cfRule type="containsBlanks" dxfId="1543" priority="173">
      <formula>LEN(TRIM(E472))=0</formula>
    </cfRule>
  </conditionalFormatting>
  <conditionalFormatting sqref="E473:I476">
    <cfRule type="containsBlanks" dxfId="1542" priority="172">
      <formula>LEN(TRIM(E473))=0</formula>
    </cfRule>
  </conditionalFormatting>
  <conditionalFormatting sqref="V477:X478">
    <cfRule type="containsBlanks" dxfId="1541" priority="170">
      <formula>LEN(TRIM(V477))=0</formula>
    </cfRule>
  </conditionalFormatting>
  <conditionalFormatting sqref="V482:X483">
    <cfRule type="containsBlanks" dxfId="1540" priority="169">
      <formula>LEN(TRIM(V482))=0</formula>
    </cfRule>
  </conditionalFormatting>
  <conditionalFormatting sqref="K477:O481">
    <cfRule type="containsBlanks" dxfId="1539" priority="167">
      <formula>LEN(TRIM(K477))=0</formula>
    </cfRule>
  </conditionalFormatting>
  <conditionalFormatting sqref="E477:H477">
    <cfRule type="containsBlanks" dxfId="1538" priority="166">
      <formula>LEN(TRIM(E477))=0</formula>
    </cfRule>
  </conditionalFormatting>
  <conditionalFormatting sqref="K482:O486">
    <cfRule type="containsBlanks" dxfId="1537" priority="164">
      <formula>LEN(TRIM(K482))=0</formula>
    </cfRule>
  </conditionalFormatting>
  <conditionalFormatting sqref="E478:I481">
    <cfRule type="containsBlanks" dxfId="1536" priority="165">
      <formula>LEN(TRIM(E478))=0</formula>
    </cfRule>
  </conditionalFormatting>
  <conditionalFormatting sqref="E482:H482">
    <cfRule type="containsBlanks" dxfId="1535" priority="163">
      <formula>LEN(TRIM(E482))=0</formula>
    </cfRule>
  </conditionalFormatting>
  <conditionalFormatting sqref="E483:I486">
    <cfRule type="containsBlanks" dxfId="1534" priority="162">
      <formula>LEN(TRIM(E483))=0</formula>
    </cfRule>
  </conditionalFormatting>
  <conditionalFormatting sqref="V487:X488">
    <cfRule type="containsBlanks" dxfId="1533" priority="160">
      <formula>LEN(TRIM(V487))=0</formula>
    </cfRule>
  </conditionalFormatting>
  <conditionalFormatting sqref="V492:X493">
    <cfRule type="containsBlanks" dxfId="1532" priority="159">
      <formula>LEN(TRIM(V492))=0</formula>
    </cfRule>
  </conditionalFormatting>
  <conditionalFormatting sqref="K487:O491">
    <cfRule type="containsBlanks" dxfId="1531" priority="157">
      <formula>LEN(TRIM(K487))=0</formula>
    </cfRule>
  </conditionalFormatting>
  <conditionalFormatting sqref="E487:H487">
    <cfRule type="containsBlanks" dxfId="1530" priority="156">
      <formula>LEN(TRIM(E487))=0</formula>
    </cfRule>
  </conditionalFormatting>
  <conditionalFormatting sqref="K492:O496">
    <cfRule type="containsBlanks" dxfId="1529" priority="154">
      <formula>LEN(TRIM(K492))=0</formula>
    </cfRule>
  </conditionalFormatting>
  <conditionalFormatting sqref="E488:I491">
    <cfRule type="containsBlanks" dxfId="1528" priority="155">
      <formula>LEN(TRIM(E488))=0</formula>
    </cfRule>
  </conditionalFormatting>
  <conditionalFormatting sqref="E492:H492">
    <cfRule type="containsBlanks" dxfId="1527" priority="153">
      <formula>LEN(TRIM(E492))=0</formula>
    </cfRule>
  </conditionalFormatting>
  <conditionalFormatting sqref="E493:I496">
    <cfRule type="containsBlanks" dxfId="1526" priority="152">
      <formula>LEN(TRIM(E493))=0</formula>
    </cfRule>
  </conditionalFormatting>
  <conditionalFormatting sqref="V497:X498">
    <cfRule type="containsBlanks" dxfId="1525" priority="150">
      <formula>LEN(TRIM(V497))=0</formula>
    </cfRule>
  </conditionalFormatting>
  <conditionalFormatting sqref="V502:X503">
    <cfRule type="containsBlanks" dxfId="1524" priority="149">
      <formula>LEN(TRIM(V502))=0</formula>
    </cfRule>
  </conditionalFormatting>
  <conditionalFormatting sqref="K497:O501">
    <cfRule type="containsBlanks" dxfId="1523" priority="147">
      <formula>LEN(TRIM(K497))=0</formula>
    </cfRule>
  </conditionalFormatting>
  <conditionalFormatting sqref="E497:H497">
    <cfRule type="containsBlanks" dxfId="1522" priority="146">
      <formula>LEN(TRIM(E497))=0</formula>
    </cfRule>
  </conditionalFormatting>
  <conditionalFormatting sqref="K502:O506">
    <cfRule type="containsBlanks" dxfId="1521" priority="144">
      <formula>LEN(TRIM(K502))=0</formula>
    </cfRule>
  </conditionalFormatting>
  <conditionalFormatting sqref="E498:I501">
    <cfRule type="containsBlanks" dxfId="1520" priority="145">
      <formula>LEN(TRIM(E498))=0</formula>
    </cfRule>
  </conditionalFormatting>
  <conditionalFormatting sqref="E502:H502">
    <cfRule type="containsBlanks" dxfId="1519" priority="143">
      <formula>LEN(TRIM(E502))=0</formula>
    </cfRule>
  </conditionalFormatting>
  <conditionalFormatting sqref="E503:I506">
    <cfRule type="containsBlanks" dxfId="1518" priority="142">
      <formula>LEN(TRIM(E503))=0</formula>
    </cfRule>
  </conditionalFormatting>
  <conditionalFormatting sqref="C122:C131">
    <cfRule type="cellIs" dxfId="1517" priority="139" operator="lessThan">
      <formula>4</formula>
    </cfRule>
  </conditionalFormatting>
  <conditionalFormatting sqref="C132:C141">
    <cfRule type="cellIs" dxfId="1516" priority="138" operator="lessThan">
      <formula>4</formula>
    </cfRule>
  </conditionalFormatting>
  <conditionalFormatting sqref="C142:C151">
    <cfRule type="cellIs" dxfId="1515" priority="136" operator="lessThan">
      <formula>4</formula>
    </cfRule>
  </conditionalFormatting>
  <conditionalFormatting sqref="C152:C161">
    <cfRule type="cellIs" dxfId="1514" priority="135" operator="lessThan">
      <formula>4</formula>
    </cfRule>
  </conditionalFormatting>
  <conditionalFormatting sqref="C162:C171">
    <cfRule type="cellIs" dxfId="1513" priority="134" operator="lessThan">
      <formula>4</formula>
    </cfRule>
  </conditionalFormatting>
  <conditionalFormatting sqref="C172:C181">
    <cfRule type="cellIs" dxfId="1512" priority="133" operator="lessThan">
      <formula>4</formula>
    </cfRule>
  </conditionalFormatting>
  <conditionalFormatting sqref="C182:C191">
    <cfRule type="cellIs" dxfId="1511" priority="132" operator="lessThan">
      <formula>4</formula>
    </cfRule>
  </conditionalFormatting>
  <conditionalFormatting sqref="C192:C201">
    <cfRule type="cellIs" dxfId="1510" priority="131" operator="lessThan">
      <formula>4</formula>
    </cfRule>
  </conditionalFormatting>
  <conditionalFormatting sqref="C202:C211">
    <cfRule type="cellIs" dxfId="1509" priority="130" operator="lessThan">
      <formula>4</formula>
    </cfRule>
  </conditionalFormatting>
  <conditionalFormatting sqref="C212:C221">
    <cfRule type="cellIs" dxfId="1508" priority="129" operator="lessThan">
      <formula>4</formula>
    </cfRule>
  </conditionalFormatting>
  <conditionalFormatting sqref="C222:C231">
    <cfRule type="cellIs" dxfId="1507" priority="128" operator="lessThan">
      <formula>4</formula>
    </cfRule>
  </conditionalFormatting>
  <conditionalFormatting sqref="C232:C241">
    <cfRule type="cellIs" dxfId="1506" priority="127" operator="lessThan">
      <formula>4</formula>
    </cfRule>
  </conditionalFormatting>
  <conditionalFormatting sqref="C242:C251">
    <cfRule type="cellIs" dxfId="1505" priority="126" operator="lessThan">
      <formula>4</formula>
    </cfRule>
  </conditionalFormatting>
  <conditionalFormatting sqref="C252:C261">
    <cfRule type="cellIs" dxfId="1504" priority="125" operator="lessThan">
      <formula>4</formula>
    </cfRule>
  </conditionalFormatting>
  <conditionalFormatting sqref="C262:C271">
    <cfRule type="cellIs" dxfId="1503" priority="124" operator="lessThan">
      <formula>4</formula>
    </cfRule>
  </conditionalFormatting>
  <conditionalFormatting sqref="C272:C281">
    <cfRule type="cellIs" dxfId="1502" priority="123" operator="lessThan">
      <formula>4</formula>
    </cfRule>
  </conditionalFormatting>
  <conditionalFormatting sqref="C282:C291">
    <cfRule type="cellIs" dxfId="1501" priority="122" operator="lessThan">
      <formula>4</formula>
    </cfRule>
  </conditionalFormatting>
  <conditionalFormatting sqref="C292:C301">
    <cfRule type="cellIs" dxfId="1500" priority="121" operator="lessThan">
      <formula>4</formula>
    </cfRule>
  </conditionalFormatting>
  <conditionalFormatting sqref="C302:C311">
    <cfRule type="cellIs" dxfId="1499" priority="120" operator="lessThan">
      <formula>4</formula>
    </cfRule>
  </conditionalFormatting>
  <conditionalFormatting sqref="C312:C321">
    <cfRule type="cellIs" dxfId="1498" priority="119" operator="lessThan">
      <formula>4</formula>
    </cfRule>
  </conditionalFormatting>
  <conditionalFormatting sqref="C322:C331">
    <cfRule type="cellIs" dxfId="1497" priority="118" operator="lessThan">
      <formula>4</formula>
    </cfRule>
  </conditionalFormatting>
  <conditionalFormatting sqref="C332:C341">
    <cfRule type="cellIs" dxfId="1496" priority="117" operator="lessThan">
      <formula>4</formula>
    </cfRule>
  </conditionalFormatting>
  <conditionalFormatting sqref="C342:C351">
    <cfRule type="cellIs" dxfId="1495" priority="116" operator="lessThan">
      <formula>4</formula>
    </cfRule>
  </conditionalFormatting>
  <conditionalFormatting sqref="C352:C361">
    <cfRule type="cellIs" dxfId="1494" priority="115" operator="lessThan">
      <formula>4</formula>
    </cfRule>
  </conditionalFormatting>
  <conditionalFormatting sqref="C362:C371">
    <cfRule type="cellIs" dxfId="1493" priority="114" operator="lessThan">
      <formula>4</formula>
    </cfRule>
  </conditionalFormatting>
  <conditionalFormatting sqref="C372:C381">
    <cfRule type="cellIs" dxfId="1492" priority="113" operator="lessThan">
      <formula>4</formula>
    </cfRule>
  </conditionalFormatting>
  <conditionalFormatting sqref="C382:C391">
    <cfRule type="cellIs" dxfId="1491" priority="112" operator="lessThan">
      <formula>4</formula>
    </cfRule>
  </conditionalFormatting>
  <conditionalFormatting sqref="C392:C401">
    <cfRule type="cellIs" dxfId="1490" priority="111" operator="lessThan">
      <formula>4</formula>
    </cfRule>
  </conditionalFormatting>
  <conditionalFormatting sqref="C402:C411">
    <cfRule type="cellIs" dxfId="1489" priority="110" operator="lessThan">
      <formula>4</formula>
    </cfRule>
  </conditionalFormatting>
  <conditionalFormatting sqref="C412:C421">
    <cfRule type="cellIs" dxfId="1488" priority="109" operator="lessThan">
      <formula>4</formula>
    </cfRule>
  </conditionalFormatting>
  <conditionalFormatting sqref="C422:C431">
    <cfRule type="cellIs" dxfId="1487" priority="108" operator="lessThan">
      <formula>4</formula>
    </cfRule>
  </conditionalFormatting>
  <conditionalFormatting sqref="C432:C441">
    <cfRule type="cellIs" dxfId="1486" priority="107" operator="lessThan">
      <formula>4</formula>
    </cfRule>
  </conditionalFormatting>
  <conditionalFormatting sqref="C442:C451">
    <cfRule type="cellIs" dxfId="1485" priority="106" operator="lessThan">
      <formula>4</formula>
    </cfRule>
  </conditionalFormatting>
  <conditionalFormatting sqref="C452:C461">
    <cfRule type="cellIs" dxfId="1484" priority="105" operator="lessThan">
      <formula>4</formula>
    </cfRule>
  </conditionalFormatting>
  <conditionalFormatting sqref="C462:C471">
    <cfRule type="cellIs" dxfId="1483" priority="104" operator="lessThan">
      <formula>4</formula>
    </cfRule>
  </conditionalFormatting>
  <conditionalFormatting sqref="C472:C481">
    <cfRule type="cellIs" dxfId="1482" priority="103" operator="lessThan">
      <formula>4</formula>
    </cfRule>
  </conditionalFormatting>
  <conditionalFormatting sqref="C482:C491">
    <cfRule type="cellIs" dxfId="1481" priority="102" operator="lessThan">
      <formula>4</formula>
    </cfRule>
  </conditionalFormatting>
  <conditionalFormatting sqref="C492:C501">
    <cfRule type="cellIs" dxfId="1480" priority="101" operator="lessThan">
      <formula>4</formula>
    </cfRule>
  </conditionalFormatting>
  <conditionalFormatting sqref="C502:C506">
    <cfRule type="cellIs" dxfId="1479" priority="100" operator="lessThan">
      <formula>4</formula>
    </cfRule>
  </conditionalFormatting>
  <conditionalFormatting sqref="I12">
    <cfRule type="containsBlanks" dxfId="1478" priority="99">
      <formula>LEN(TRIM(I12))=0</formula>
    </cfRule>
  </conditionalFormatting>
  <conditionalFormatting sqref="I17">
    <cfRule type="containsBlanks" dxfId="1477" priority="98">
      <formula>LEN(TRIM(I17))=0</formula>
    </cfRule>
  </conditionalFormatting>
  <conditionalFormatting sqref="I22">
    <cfRule type="containsBlanks" dxfId="1476" priority="97">
      <formula>LEN(TRIM(I22))=0</formula>
    </cfRule>
  </conditionalFormatting>
  <conditionalFormatting sqref="I27">
    <cfRule type="containsBlanks" dxfId="1475" priority="96">
      <formula>LEN(TRIM(I27))=0</formula>
    </cfRule>
  </conditionalFormatting>
  <conditionalFormatting sqref="I32">
    <cfRule type="containsBlanks" dxfId="1474" priority="95">
      <formula>LEN(TRIM(I32))=0</formula>
    </cfRule>
  </conditionalFormatting>
  <conditionalFormatting sqref="I37">
    <cfRule type="containsBlanks" dxfId="1473" priority="94">
      <formula>LEN(TRIM(I37))=0</formula>
    </cfRule>
  </conditionalFormatting>
  <conditionalFormatting sqref="I42">
    <cfRule type="containsBlanks" dxfId="1472" priority="93">
      <formula>LEN(TRIM(I42))=0</formula>
    </cfRule>
  </conditionalFormatting>
  <conditionalFormatting sqref="I47">
    <cfRule type="containsBlanks" dxfId="1471" priority="92">
      <formula>LEN(TRIM(I47))=0</formula>
    </cfRule>
  </conditionalFormatting>
  <conditionalFormatting sqref="I52">
    <cfRule type="containsBlanks" dxfId="1470" priority="91">
      <formula>LEN(TRIM(I52))=0</formula>
    </cfRule>
  </conditionalFormatting>
  <conditionalFormatting sqref="I57">
    <cfRule type="containsBlanks" dxfId="1469" priority="90">
      <formula>LEN(TRIM(I57))=0</formula>
    </cfRule>
  </conditionalFormatting>
  <conditionalFormatting sqref="I62">
    <cfRule type="containsBlanks" dxfId="1468" priority="89">
      <formula>LEN(TRIM(I62))=0</formula>
    </cfRule>
  </conditionalFormatting>
  <conditionalFormatting sqref="I67">
    <cfRule type="containsBlanks" dxfId="1467" priority="88">
      <formula>LEN(TRIM(I67))=0</formula>
    </cfRule>
  </conditionalFormatting>
  <conditionalFormatting sqref="I72">
    <cfRule type="containsBlanks" dxfId="1466" priority="87">
      <formula>LEN(TRIM(I72))=0</formula>
    </cfRule>
  </conditionalFormatting>
  <conditionalFormatting sqref="I77">
    <cfRule type="containsBlanks" dxfId="1465" priority="86">
      <formula>LEN(TRIM(I77))=0</formula>
    </cfRule>
  </conditionalFormatting>
  <conditionalFormatting sqref="I82">
    <cfRule type="containsBlanks" dxfId="1464" priority="85">
      <formula>LEN(TRIM(I82))=0</formula>
    </cfRule>
  </conditionalFormatting>
  <conditionalFormatting sqref="I87">
    <cfRule type="containsBlanks" dxfId="1463" priority="84">
      <formula>LEN(TRIM(I87))=0</formula>
    </cfRule>
  </conditionalFormatting>
  <conditionalFormatting sqref="I92">
    <cfRule type="containsBlanks" dxfId="1462" priority="83">
      <formula>LEN(TRIM(I92))=0</formula>
    </cfRule>
  </conditionalFormatting>
  <conditionalFormatting sqref="I97">
    <cfRule type="containsBlanks" dxfId="1461" priority="82">
      <formula>LEN(TRIM(I97))=0</formula>
    </cfRule>
  </conditionalFormatting>
  <conditionalFormatting sqref="I102">
    <cfRule type="containsBlanks" dxfId="1460" priority="81">
      <formula>LEN(TRIM(I102))=0</formula>
    </cfRule>
  </conditionalFormatting>
  <conditionalFormatting sqref="I107">
    <cfRule type="containsBlanks" dxfId="1459" priority="80">
      <formula>LEN(TRIM(I107))=0</formula>
    </cfRule>
  </conditionalFormatting>
  <conditionalFormatting sqref="I112">
    <cfRule type="containsBlanks" dxfId="1458" priority="79">
      <formula>LEN(TRIM(I112))=0</formula>
    </cfRule>
  </conditionalFormatting>
  <conditionalFormatting sqref="I117">
    <cfRule type="containsBlanks" dxfId="1457" priority="78">
      <formula>LEN(TRIM(I117))=0</formula>
    </cfRule>
  </conditionalFormatting>
  <conditionalFormatting sqref="I122">
    <cfRule type="containsBlanks" dxfId="1456" priority="77">
      <formula>LEN(TRIM(I122))=0</formula>
    </cfRule>
  </conditionalFormatting>
  <conditionalFormatting sqref="I127">
    <cfRule type="containsBlanks" dxfId="1455" priority="76">
      <formula>LEN(TRIM(I127))=0</formula>
    </cfRule>
  </conditionalFormatting>
  <conditionalFormatting sqref="I132">
    <cfRule type="containsBlanks" dxfId="1454" priority="75">
      <formula>LEN(TRIM(I132))=0</formula>
    </cfRule>
  </conditionalFormatting>
  <conditionalFormatting sqref="I137">
    <cfRule type="containsBlanks" dxfId="1453" priority="74">
      <formula>LEN(TRIM(I137))=0</formula>
    </cfRule>
  </conditionalFormatting>
  <conditionalFormatting sqref="I142">
    <cfRule type="containsBlanks" dxfId="1452" priority="73">
      <formula>LEN(TRIM(I142))=0</formula>
    </cfRule>
  </conditionalFormatting>
  <conditionalFormatting sqref="I147">
    <cfRule type="containsBlanks" dxfId="1451" priority="72">
      <formula>LEN(TRIM(I147))=0</formula>
    </cfRule>
  </conditionalFormatting>
  <conditionalFormatting sqref="I152">
    <cfRule type="containsBlanks" dxfId="1450" priority="71">
      <formula>LEN(TRIM(I152))=0</formula>
    </cfRule>
  </conditionalFormatting>
  <conditionalFormatting sqref="I157">
    <cfRule type="containsBlanks" dxfId="1449" priority="70">
      <formula>LEN(TRIM(I157))=0</formula>
    </cfRule>
  </conditionalFormatting>
  <conditionalFormatting sqref="I162">
    <cfRule type="containsBlanks" dxfId="1448" priority="69">
      <formula>LEN(TRIM(I162))=0</formula>
    </cfRule>
  </conditionalFormatting>
  <conditionalFormatting sqref="I167">
    <cfRule type="containsBlanks" dxfId="1447" priority="68">
      <formula>LEN(TRIM(I167))=0</formula>
    </cfRule>
  </conditionalFormatting>
  <conditionalFormatting sqref="I172">
    <cfRule type="containsBlanks" dxfId="1446" priority="67">
      <formula>LEN(TRIM(I172))=0</formula>
    </cfRule>
  </conditionalFormatting>
  <conditionalFormatting sqref="I177">
    <cfRule type="containsBlanks" dxfId="1445" priority="66">
      <formula>LEN(TRIM(I177))=0</formula>
    </cfRule>
  </conditionalFormatting>
  <conditionalFormatting sqref="I182">
    <cfRule type="containsBlanks" dxfId="1444" priority="65">
      <formula>LEN(TRIM(I182))=0</formula>
    </cfRule>
  </conditionalFormatting>
  <conditionalFormatting sqref="I187">
    <cfRule type="containsBlanks" dxfId="1443" priority="64">
      <formula>LEN(TRIM(I187))=0</formula>
    </cfRule>
  </conditionalFormatting>
  <conditionalFormatting sqref="I192">
    <cfRule type="containsBlanks" dxfId="1442" priority="63">
      <formula>LEN(TRIM(I192))=0</formula>
    </cfRule>
  </conditionalFormatting>
  <conditionalFormatting sqref="I197">
    <cfRule type="containsBlanks" dxfId="1441" priority="62">
      <formula>LEN(TRIM(I197))=0</formula>
    </cfRule>
  </conditionalFormatting>
  <conditionalFormatting sqref="I202">
    <cfRule type="containsBlanks" dxfId="1440" priority="61">
      <formula>LEN(TRIM(I202))=0</formula>
    </cfRule>
  </conditionalFormatting>
  <conditionalFormatting sqref="I207">
    <cfRule type="containsBlanks" dxfId="1439" priority="60">
      <formula>LEN(TRIM(I207))=0</formula>
    </cfRule>
  </conditionalFormatting>
  <conditionalFormatting sqref="I212">
    <cfRule type="containsBlanks" dxfId="1438" priority="59">
      <formula>LEN(TRIM(I212))=0</formula>
    </cfRule>
  </conditionalFormatting>
  <conditionalFormatting sqref="I217">
    <cfRule type="containsBlanks" dxfId="1437" priority="58">
      <formula>LEN(TRIM(I217))=0</formula>
    </cfRule>
  </conditionalFormatting>
  <conditionalFormatting sqref="I222">
    <cfRule type="containsBlanks" dxfId="1436" priority="57">
      <formula>LEN(TRIM(I222))=0</formula>
    </cfRule>
  </conditionalFormatting>
  <conditionalFormatting sqref="I227">
    <cfRule type="containsBlanks" dxfId="1435" priority="56">
      <formula>LEN(TRIM(I227))=0</formula>
    </cfRule>
  </conditionalFormatting>
  <conditionalFormatting sqref="I232">
    <cfRule type="containsBlanks" dxfId="1434" priority="55">
      <formula>LEN(TRIM(I232))=0</formula>
    </cfRule>
  </conditionalFormatting>
  <conditionalFormatting sqref="I237">
    <cfRule type="containsBlanks" dxfId="1433" priority="54">
      <formula>LEN(TRIM(I237))=0</formula>
    </cfRule>
  </conditionalFormatting>
  <conditionalFormatting sqref="I242">
    <cfRule type="containsBlanks" dxfId="1432" priority="53">
      <formula>LEN(TRIM(I242))=0</formula>
    </cfRule>
  </conditionalFormatting>
  <conditionalFormatting sqref="I247">
    <cfRule type="containsBlanks" dxfId="1431" priority="52">
      <formula>LEN(TRIM(I247))=0</formula>
    </cfRule>
  </conditionalFormatting>
  <conditionalFormatting sqref="I252">
    <cfRule type="containsBlanks" dxfId="1430" priority="51">
      <formula>LEN(TRIM(I252))=0</formula>
    </cfRule>
  </conditionalFormatting>
  <conditionalFormatting sqref="I257">
    <cfRule type="containsBlanks" dxfId="1429" priority="50">
      <formula>LEN(TRIM(I257))=0</formula>
    </cfRule>
  </conditionalFormatting>
  <conditionalFormatting sqref="I262">
    <cfRule type="containsBlanks" dxfId="1428" priority="49">
      <formula>LEN(TRIM(I262))=0</formula>
    </cfRule>
  </conditionalFormatting>
  <conditionalFormatting sqref="I267">
    <cfRule type="containsBlanks" dxfId="1427" priority="48">
      <formula>LEN(TRIM(I267))=0</formula>
    </cfRule>
  </conditionalFormatting>
  <conditionalFormatting sqref="I272">
    <cfRule type="containsBlanks" dxfId="1426" priority="47">
      <formula>LEN(TRIM(I272))=0</formula>
    </cfRule>
  </conditionalFormatting>
  <conditionalFormatting sqref="I277">
    <cfRule type="containsBlanks" dxfId="1425" priority="46">
      <formula>LEN(TRIM(I277))=0</formula>
    </cfRule>
  </conditionalFormatting>
  <conditionalFormatting sqref="I282">
    <cfRule type="containsBlanks" dxfId="1424" priority="45">
      <formula>LEN(TRIM(I282))=0</formula>
    </cfRule>
  </conditionalFormatting>
  <conditionalFormatting sqref="I287">
    <cfRule type="containsBlanks" dxfId="1423" priority="44">
      <formula>LEN(TRIM(I287))=0</formula>
    </cfRule>
  </conditionalFormatting>
  <conditionalFormatting sqref="I292">
    <cfRule type="containsBlanks" dxfId="1422" priority="43">
      <formula>LEN(TRIM(I292))=0</formula>
    </cfRule>
  </conditionalFormatting>
  <conditionalFormatting sqref="I297">
    <cfRule type="containsBlanks" dxfId="1421" priority="42">
      <formula>LEN(TRIM(I297))=0</formula>
    </cfRule>
  </conditionalFormatting>
  <conditionalFormatting sqref="I302">
    <cfRule type="containsBlanks" dxfId="1420" priority="41">
      <formula>LEN(TRIM(I302))=0</formula>
    </cfRule>
  </conditionalFormatting>
  <conditionalFormatting sqref="I307">
    <cfRule type="containsBlanks" dxfId="1419" priority="40">
      <formula>LEN(TRIM(I307))=0</formula>
    </cfRule>
  </conditionalFormatting>
  <conditionalFormatting sqref="I312">
    <cfRule type="containsBlanks" dxfId="1418" priority="39">
      <formula>LEN(TRIM(I312))=0</formula>
    </cfRule>
  </conditionalFormatting>
  <conditionalFormatting sqref="I317">
    <cfRule type="containsBlanks" dxfId="1417" priority="38">
      <formula>LEN(TRIM(I317))=0</formula>
    </cfRule>
  </conditionalFormatting>
  <conditionalFormatting sqref="I322">
    <cfRule type="containsBlanks" dxfId="1416" priority="37">
      <formula>LEN(TRIM(I322))=0</formula>
    </cfRule>
  </conditionalFormatting>
  <conditionalFormatting sqref="I327">
    <cfRule type="containsBlanks" dxfId="1415" priority="36">
      <formula>LEN(TRIM(I327))=0</formula>
    </cfRule>
  </conditionalFormatting>
  <conditionalFormatting sqref="I332">
    <cfRule type="containsBlanks" dxfId="1414" priority="35">
      <formula>LEN(TRIM(I332))=0</formula>
    </cfRule>
  </conditionalFormatting>
  <conditionalFormatting sqref="I337">
    <cfRule type="containsBlanks" dxfId="1413" priority="34">
      <formula>LEN(TRIM(I337))=0</formula>
    </cfRule>
  </conditionalFormatting>
  <conditionalFormatting sqref="I342">
    <cfRule type="containsBlanks" dxfId="1412" priority="33">
      <formula>LEN(TRIM(I342))=0</formula>
    </cfRule>
  </conditionalFormatting>
  <conditionalFormatting sqref="I347">
    <cfRule type="containsBlanks" dxfId="1411" priority="32">
      <formula>LEN(TRIM(I347))=0</formula>
    </cfRule>
  </conditionalFormatting>
  <conditionalFormatting sqref="I352">
    <cfRule type="containsBlanks" dxfId="1410" priority="31">
      <formula>LEN(TRIM(I352))=0</formula>
    </cfRule>
  </conditionalFormatting>
  <conditionalFormatting sqref="I357">
    <cfRule type="containsBlanks" dxfId="1409" priority="30">
      <formula>LEN(TRIM(I357))=0</formula>
    </cfRule>
  </conditionalFormatting>
  <conditionalFormatting sqref="I362">
    <cfRule type="containsBlanks" dxfId="1408" priority="29">
      <formula>LEN(TRIM(I362))=0</formula>
    </cfRule>
  </conditionalFormatting>
  <conditionalFormatting sqref="I367">
    <cfRule type="containsBlanks" dxfId="1407" priority="28">
      <formula>LEN(TRIM(I367))=0</formula>
    </cfRule>
  </conditionalFormatting>
  <conditionalFormatting sqref="I372">
    <cfRule type="containsBlanks" dxfId="1406" priority="27">
      <formula>LEN(TRIM(I372))=0</formula>
    </cfRule>
  </conditionalFormatting>
  <conditionalFormatting sqref="I377">
    <cfRule type="containsBlanks" dxfId="1405" priority="26">
      <formula>LEN(TRIM(I377))=0</formula>
    </cfRule>
  </conditionalFormatting>
  <conditionalFormatting sqref="I382">
    <cfRule type="containsBlanks" dxfId="1404" priority="25">
      <formula>LEN(TRIM(I382))=0</formula>
    </cfRule>
  </conditionalFormatting>
  <conditionalFormatting sqref="I387">
    <cfRule type="containsBlanks" dxfId="1403" priority="24">
      <formula>LEN(TRIM(I387))=0</formula>
    </cfRule>
  </conditionalFormatting>
  <conditionalFormatting sqref="I392">
    <cfRule type="containsBlanks" dxfId="1402" priority="23">
      <formula>LEN(TRIM(I392))=0</formula>
    </cfRule>
  </conditionalFormatting>
  <conditionalFormatting sqref="I397">
    <cfRule type="containsBlanks" dxfId="1401" priority="22">
      <formula>LEN(TRIM(I397))=0</formula>
    </cfRule>
  </conditionalFormatting>
  <conditionalFormatting sqref="I402">
    <cfRule type="containsBlanks" dxfId="1400" priority="21">
      <formula>LEN(TRIM(I402))=0</formula>
    </cfRule>
  </conditionalFormatting>
  <conditionalFormatting sqref="I407">
    <cfRule type="containsBlanks" dxfId="1399" priority="20">
      <formula>LEN(TRIM(I407))=0</formula>
    </cfRule>
  </conditionalFormatting>
  <conditionalFormatting sqref="I412">
    <cfRule type="containsBlanks" dxfId="1398" priority="19">
      <formula>LEN(TRIM(I412))=0</formula>
    </cfRule>
  </conditionalFormatting>
  <conditionalFormatting sqref="I417">
    <cfRule type="containsBlanks" dxfId="1397" priority="18">
      <formula>LEN(TRIM(I417))=0</formula>
    </cfRule>
  </conditionalFormatting>
  <conditionalFormatting sqref="I422">
    <cfRule type="containsBlanks" dxfId="1396" priority="17">
      <formula>LEN(TRIM(I422))=0</formula>
    </cfRule>
  </conditionalFormatting>
  <conditionalFormatting sqref="I427">
    <cfRule type="containsBlanks" dxfId="1395" priority="16">
      <formula>LEN(TRIM(I427))=0</formula>
    </cfRule>
  </conditionalFormatting>
  <conditionalFormatting sqref="I432">
    <cfRule type="containsBlanks" dxfId="1394" priority="15">
      <formula>LEN(TRIM(I432))=0</formula>
    </cfRule>
  </conditionalFormatting>
  <conditionalFormatting sqref="I437">
    <cfRule type="containsBlanks" dxfId="1393" priority="14">
      <formula>LEN(TRIM(I437))=0</formula>
    </cfRule>
  </conditionalFormatting>
  <conditionalFormatting sqref="I442">
    <cfRule type="containsBlanks" dxfId="1392" priority="13">
      <formula>LEN(TRIM(I442))=0</formula>
    </cfRule>
  </conditionalFormatting>
  <conditionalFormatting sqref="I447">
    <cfRule type="containsBlanks" dxfId="1391" priority="12">
      <formula>LEN(TRIM(I447))=0</formula>
    </cfRule>
  </conditionalFormatting>
  <conditionalFormatting sqref="I452">
    <cfRule type="containsBlanks" dxfId="1390" priority="11">
      <formula>LEN(TRIM(I452))=0</formula>
    </cfRule>
  </conditionalFormatting>
  <conditionalFormatting sqref="I457">
    <cfRule type="containsBlanks" dxfId="1389" priority="10">
      <formula>LEN(TRIM(I457))=0</formula>
    </cfRule>
  </conditionalFormatting>
  <conditionalFormatting sqref="I462">
    <cfRule type="containsBlanks" dxfId="1388" priority="9">
      <formula>LEN(TRIM(I462))=0</formula>
    </cfRule>
  </conditionalFormatting>
  <conditionalFormatting sqref="I467">
    <cfRule type="containsBlanks" dxfId="1387" priority="8">
      <formula>LEN(TRIM(I467))=0</formula>
    </cfRule>
  </conditionalFormatting>
  <conditionalFormatting sqref="I472">
    <cfRule type="containsBlanks" dxfId="1386" priority="7">
      <formula>LEN(TRIM(I472))=0</formula>
    </cfRule>
  </conditionalFormatting>
  <conditionalFormatting sqref="I477">
    <cfRule type="containsBlanks" dxfId="1385" priority="6">
      <formula>LEN(TRIM(I477))=0</formula>
    </cfRule>
  </conditionalFormatting>
  <conditionalFormatting sqref="I482">
    <cfRule type="containsBlanks" dxfId="1384" priority="5">
      <formula>LEN(TRIM(I482))=0</formula>
    </cfRule>
  </conditionalFormatting>
  <conditionalFormatting sqref="I487">
    <cfRule type="containsBlanks" dxfId="1383" priority="4">
      <formula>LEN(TRIM(I487))=0</formula>
    </cfRule>
  </conditionalFormatting>
  <conditionalFormatting sqref="I492">
    <cfRule type="containsBlanks" dxfId="1382" priority="3">
      <formula>LEN(TRIM(I492))=0</formula>
    </cfRule>
  </conditionalFormatting>
  <conditionalFormatting sqref="I497">
    <cfRule type="containsBlanks" dxfId="1381" priority="2">
      <formula>LEN(TRIM(I497))=0</formula>
    </cfRule>
  </conditionalFormatting>
  <conditionalFormatting sqref="I502">
    <cfRule type="containsBlanks" dxfId="1380" priority="1">
      <formula>LEN(TRIM(I502))=0</formula>
    </cfRule>
  </conditionalFormatting>
  <dataValidations count="9">
    <dataValidation type="list" allowBlank="1" showInputMessage="1" showErrorMessage="1" errorTitle="Entry Error" error="Entries must be between 0 and 10, or 999 if the competitor timed out." sqref="V7:V506">
      <formula1>"0,1,2,3,4,5,6,7,8,9,10,999"</formula1>
    </dataValidation>
    <dataValidation type="whole" allowBlank="1" showInputMessage="1" showErrorMessage="1" errorTitle="Entry Error" error="Entries must be between 0 and 59." sqref="W7:W506">
      <formula1>0</formula1>
      <formula2>59</formula2>
    </dataValidation>
    <dataValidation type="whole" allowBlank="1" showInputMessage="1" showErrorMessage="1" errorTitle="Entry Error" error="Entries must be between 0 and 99." sqref="X7:X506">
      <formula1>0</formula1>
      <formula2>99</formula2>
    </dataValidation>
    <dataValidation type="list" allowBlank="1" showInputMessage="1" showErrorMessage="1" errorTitle="Entry Error" error="Entries must be 0 or 3." sqref="J7 J122 J12 J17 J22 J27 J32 J37 J42 J47 J52 J57 J62 J67 J72 J77 J82 J87 J92 J97 J102 J107 J112 J117 J127 J132 J182 J142 J152 J162 J172 J137 J147 J157 J167 J177 J187 J192 J197 J202 J207 J212 J217 J222 J227 J232 J237 J242 J247 J252 J257 J262 J267 J272 J277 J282 J287 J292 J297 J302 J307 J312 J317 J322 J327 J332 J337 J342 J347 J352 J357 J362 J367 J372 J377 J382 J387 J392 J397 J402 J407 J412 J417 J422 J427 J432 J437 J442 J447 J452 J457 J462 J467 J472 J477 J482 J487 J492 J497 J502">
      <formula1>"0,3"</formula1>
    </dataValidation>
    <dataValidation type="list" allowBlank="1" showInputMessage="1" showErrorMessage="1" errorTitle="Entry Error" error="This column is only to be filled if the competitor was disqualified from this event." sqref="AC7:AC506">
      <formula1>"DQ"</formula1>
    </dataValidation>
    <dataValidation type="list" allowBlank="1" showInputMessage="1" showErrorMessage="1" errorTitle="Entry Error" error="Entries must be 0 or 1." sqref="E7:H7 E12:H12 E17:H17 E22:H22 E27:H27 E32:H32 E37:H37 E42:H42 E47:H47 E52:H52 E57:H57 E62:H62 E67:H67 E72:H72 E77:H77 E82:H82 E87:H87 E92:H92 E97:H97 E102:H102 E107:H107 E112:H112 E117:H117 E122:H122 E497:H497 E127:H127 E177:H177 E137:H137 E147:H147 E157:H157 E167:H167 E132:H132 E142:H142 E152:H152 E162:H162 E172:H172 E182:H182 E187:H187 E192:H192 E197:H197 E202:H202 E207:H207 E212:H212 E217:H217 E222:H222 E227:H227 E232:H232 E237:H237 E242:H242 E247:H247 E252:H252 E257:H257 E262:H262 E267:H267 E272:H272 E277:H277 E282:H282 E287:H287 E292:H292 E297:H297 E302:H302 E307:H307 E312:H312 E317:H317 E322:H322 E327:H327 E332:H332 E337:H337 E342:H342 E347:H347 E352:H352 E357:H357 E362:H362 E367:H367 E372:H372 E377:H377 E382:H382 E387:H387 E392:H392 E397:H397 E402:H402 E407:H407 E412:H412 E417:H417 E422:H422 E427:H427 E432:H432 E437:H437 E442:H442 E447:H447 E452:H452 E457:H457 E462:H462 E467:H467 E472:H472 E477:H477 E482:H482 E487:H487 E492:H492 E502:H502">
      <formula1>"0,1"</formula1>
    </dataValidation>
    <dataValidation type="whole" allowBlank="1" showInputMessage="1" showErrorMessage="1" errorTitle="Entry Error" error="Entries must be between 0 and 6." sqref="N7:O506 K7:L506">
      <formula1>0</formula1>
      <formula2>6</formula2>
    </dataValidation>
    <dataValidation type="whole" allowBlank="1" showInputMessage="1" showErrorMessage="1" errorTitle="Entry Error" error="Entries must be between 0 and 12." sqref="M7:M506">
      <formula1>0</formula1>
      <formula2>12</formula2>
    </dataValidation>
    <dataValidation type="list" allowBlank="1" showInputMessage="1" showErrorMessage="1" errorTitle="Entry Error" error="Entries must be 0, 1, 4 or 5." sqref="I7 I12 I17 I22 I27 I32 I37 I42 I47 I52 I57 I62 I67 I72 I77 I82 I87 I92 I97 I102 I107 I112 I117 I122 I127 I132 I137 I142 I147 I152 I157 I162 I167 I172 I177 I182 I187 I192 I197 I202 I207 I212 I217 I222 I227 I232 I237 I242 I247 I252 I257 I262 I267 I272 I277 I282 I287 I292 I297 I302 I307 I312 I317 I322 I327 I332 I337 I342 I347 I352 I357 I362 I367 I372 I377 I382 I387 I392 I397 I402 I407 I412 I417 I422 I427 I432 I437 I442 I447 I452 I457 I462 I467 I472 I477 I482 I487 I492 I497 I502">
      <formula1>"0,1,4,5"</formula1>
    </dataValidation>
  </dataValidations>
  <pageMargins left="0.25" right="0.25"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06"/>
  <sheetViews>
    <sheetView zoomScaleNormal="100" workbookViewId="0">
      <pane xSplit="2" ySplit="6" topLeftCell="C7" activePane="bottomRight" state="frozen"/>
      <selection pane="topRight" activeCell="C1" sqref="C1"/>
      <selection pane="bottomLeft" activeCell="A6" sqref="A6"/>
      <selection pane="bottomRight" activeCell="O3" sqref="O3:P3"/>
    </sheetView>
  </sheetViews>
  <sheetFormatPr defaultRowHeight="15" x14ac:dyDescent="0.25"/>
  <cols>
    <col min="1" max="1" width="4.28515625" style="1" customWidth="1"/>
    <col min="2" max="2" width="28.7109375" style="156" customWidth="1"/>
    <col min="3" max="3" width="12.42578125" style="1" customWidth="1"/>
    <col min="4" max="4" width="7.5703125" style="1" customWidth="1"/>
    <col min="5" max="7" width="6.85546875" style="1" customWidth="1"/>
    <col min="8" max="8" width="8.28515625" style="1" customWidth="1"/>
    <col min="9" max="9" width="10.28515625" style="262" hidden="1" customWidth="1"/>
    <col min="10" max="10" width="10.28515625" style="197" hidden="1" customWidth="1"/>
    <col min="11" max="11" width="10.28515625" style="202" hidden="1" customWidth="1"/>
    <col min="12" max="13" width="10.28515625" style="197" hidden="1" customWidth="1"/>
    <col min="14" max="14" width="9.140625" style="1" customWidth="1"/>
    <col min="15" max="15" width="7.7109375" style="197" customWidth="1"/>
    <col min="16" max="16" width="4.28515625" style="1" customWidth="1"/>
  </cols>
  <sheetData>
    <row r="1" spans="1:16" ht="22.5" customHeight="1" thickBot="1" x14ac:dyDescent="0.3">
      <c r="A1" s="786" t="s">
        <v>3</v>
      </c>
      <c r="B1" s="787"/>
      <c r="C1" s="788"/>
      <c r="D1" s="789">
        <f>'Names And Totals'!C2</f>
        <v>0</v>
      </c>
      <c r="E1" s="790"/>
      <c r="F1" s="790"/>
      <c r="G1" s="791"/>
      <c r="H1" s="25" t="s">
        <v>0</v>
      </c>
      <c r="I1" s="256"/>
      <c r="J1" s="198"/>
      <c r="K1" s="199"/>
      <c r="L1" s="198"/>
      <c r="M1" s="200"/>
      <c r="N1" s="731">
        <f>'Names And Totals'!H2</f>
        <v>0</v>
      </c>
      <c r="O1" s="732"/>
      <c r="P1" s="733"/>
    </row>
    <row r="2" spans="1:16" ht="6" customHeight="1" thickBot="1" x14ac:dyDescent="0.3">
      <c r="A2" s="579"/>
      <c r="B2" s="580"/>
      <c r="C2" s="580"/>
      <c r="D2" s="580"/>
      <c r="E2" s="580"/>
      <c r="F2" s="580"/>
      <c r="G2" s="580"/>
      <c r="H2" s="580"/>
      <c r="I2" s="580"/>
      <c r="J2" s="580"/>
      <c r="K2" s="580"/>
      <c r="L2" s="580"/>
      <c r="M2" s="580"/>
      <c r="N2" s="580"/>
      <c r="O2" s="580"/>
      <c r="P2" s="581"/>
    </row>
    <row r="3" spans="1:16" s="7" customFormat="1" ht="27" customHeight="1" x14ac:dyDescent="0.25">
      <c r="A3" s="802" t="s">
        <v>157</v>
      </c>
      <c r="B3" s="803"/>
      <c r="C3" s="803"/>
      <c r="D3" s="803"/>
      <c r="E3" s="803"/>
      <c r="F3" s="803"/>
      <c r="G3" s="804"/>
      <c r="H3" s="469" t="s">
        <v>35</v>
      </c>
      <c r="I3" s="467"/>
      <c r="J3" s="467"/>
      <c r="K3" s="468"/>
      <c r="L3" s="467"/>
      <c r="M3" s="467"/>
      <c r="N3" s="467"/>
      <c r="O3" s="808">
        <f>MIN(N7:N502)</f>
        <v>0</v>
      </c>
      <c r="P3" s="809"/>
    </row>
    <row r="4" spans="1:16" s="7" customFormat="1" ht="24" customHeight="1" thickBot="1" x14ac:dyDescent="0.3">
      <c r="A4" s="805"/>
      <c r="B4" s="806"/>
      <c r="C4" s="806"/>
      <c r="D4" s="806"/>
      <c r="E4" s="806"/>
      <c r="F4" s="806"/>
      <c r="G4" s="807"/>
      <c r="H4" s="470" t="s">
        <v>112</v>
      </c>
      <c r="I4" s="471"/>
      <c r="J4" s="471"/>
      <c r="K4" s="472"/>
      <c r="L4" s="471"/>
      <c r="M4" s="471"/>
      <c r="N4" s="471"/>
      <c r="O4" s="800">
        <v>2</v>
      </c>
      <c r="P4" s="801"/>
    </row>
    <row r="5" spans="1:16" ht="31.5" customHeight="1" x14ac:dyDescent="0.25">
      <c r="A5" s="782" t="s">
        <v>29</v>
      </c>
      <c r="B5" s="783"/>
      <c r="C5" s="779" t="s">
        <v>136</v>
      </c>
      <c r="D5" s="775" t="s">
        <v>49</v>
      </c>
      <c r="E5" s="687" t="s">
        <v>32</v>
      </c>
      <c r="F5" s="687"/>
      <c r="G5" s="688"/>
      <c r="H5" s="777" t="s">
        <v>31</v>
      </c>
      <c r="I5" s="792" t="s">
        <v>58</v>
      </c>
      <c r="J5" s="793"/>
      <c r="K5" s="793"/>
      <c r="L5" s="793"/>
      <c r="M5" s="794"/>
      <c r="N5" s="779" t="s">
        <v>33</v>
      </c>
      <c r="O5" s="780" t="s">
        <v>34</v>
      </c>
      <c r="P5" s="798" t="s">
        <v>50</v>
      </c>
    </row>
    <row r="6" spans="1:16" ht="26.25" customHeight="1" x14ac:dyDescent="0.25">
      <c r="A6" s="12" t="s">
        <v>41</v>
      </c>
      <c r="B6" s="13" t="s">
        <v>114</v>
      </c>
      <c r="C6" s="669"/>
      <c r="D6" s="776"/>
      <c r="E6" s="30" t="s">
        <v>14</v>
      </c>
      <c r="F6" s="30" t="s">
        <v>15</v>
      </c>
      <c r="G6" s="141" t="s">
        <v>16</v>
      </c>
      <c r="H6" s="778"/>
      <c r="I6" s="795"/>
      <c r="J6" s="796"/>
      <c r="K6" s="796"/>
      <c r="L6" s="796"/>
      <c r="M6" s="797"/>
      <c r="N6" s="669"/>
      <c r="O6" s="781"/>
      <c r="P6" s="799"/>
    </row>
    <row r="7" spans="1:16" x14ac:dyDescent="0.25">
      <c r="A7" s="752" t="str">
        <f>IF('Names And Totals'!A5="","",'Names And Totals'!A5)</f>
        <v/>
      </c>
      <c r="B7" s="784" t="str">
        <f>IF('Names And Totals'!B5="","",'Names And Totals'!B5)</f>
        <v/>
      </c>
      <c r="C7" s="642" t="str">
        <f>IF(P7="DQ","DQ",IF(O7="","",RANK(O7,$O$7:$O$502,0)))</f>
        <v/>
      </c>
      <c r="D7" s="18" t="s">
        <v>7</v>
      </c>
      <c r="E7" s="297"/>
      <c r="F7" s="290"/>
      <c r="G7" s="310"/>
      <c r="H7" s="252" t="str">
        <f>IF(B7="","",IF(E7="","",IF(E7=999,999,E7*60+F7+G7/100)))</f>
        <v/>
      </c>
      <c r="I7" s="257"/>
      <c r="J7" s="250" t="str">
        <f>IF(H7="","",ABS(H7-I8))</f>
        <v/>
      </c>
      <c r="K7" s="270" t="str">
        <f>IF(J7="","",RANK(J7,J7:J11))</f>
        <v/>
      </c>
      <c r="L7" s="250" t="str">
        <f t="shared" ref="L7:L11" si="0">IF(H7="","",IF(K7=1,"",H7))</f>
        <v/>
      </c>
      <c r="M7" s="250" t="str">
        <f>IF(B7="","",H7)</f>
        <v/>
      </c>
      <c r="N7" s="601" t="str">
        <f>IF(B7="","",IF(P7="DQ","DQ",IF(H7=999,999,IF(H8="",M7,IF(H9="",M8,IF(H10="",M9,IF(H11="",M10,M11)))))))</f>
        <v/>
      </c>
      <c r="O7" s="764" t="str">
        <f>IF(B7="","",IF(P7="DQ","DQ",IF(N7="","",IF(E7=999,0,IF((20-(N7-$O$3)/$O$4)&gt;0,(20-(N7-$O$3)/$O$4),0)))))</f>
        <v/>
      </c>
      <c r="P7" s="767"/>
    </row>
    <row r="8" spans="1:16" x14ac:dyDescent="0.25">
      <c r="A8" s="774"/>
      <c r="B8" s="785"/>
      <c r="C8" s="756"/>
      <c r="D8" s="18" t="s">
        <v>4</v>
      </c>
      <c r="E8" s="297"/>
      <c r="F8" s="290"/>
      <c r="G8" s="310"/>
      <c r="H8" s="252" t="str">
        <f>IF(B7="","",IF(E8="","",IF(E8=999,999,E8*60+F8+G8/100)))</f>
        <v/>
      </c>
      <c r="I8" s="257" t="str">
        <f>IF(B7="","",IF(H7="","",AVERAGE(H7:H11)))</f>
        <v/>
      </c>
      <c r="J8" s="250" t="str">
        <f>IF(H8="","",ABS(H8-I8))</f>
        <v/>
      </c>
      <c r="K8" s="270" t="str">
        <f>IF(J8="","",RANK(J8,J7:J11))</f>
        <v/>
      </c>
      <c r="L8" s="250" t="str">
        <f t="shared" si="0"/>
        <v/>
      </c>
      <c r="M8" s="250" t="str">
        <f>IF(B7="","",IF(H7="","",AVERAGE(H7:H8)))</f>
        <v/>
      </c>
      <c r="N8" s="763"/>
      <c r="O8" s="765"/>
      <c r="P8" s="767"/>
    </row>
    <row r="9" spans="1:16" x14ac:dyDescent="0.25">
      <c r="A9" s="774"/>
      <c r="B9" s="785"/>
      <c r="C9" s="756"/>
      <c r="D9" s="19" t="s">
        <v>8</v>
      </c>
      <c r="E9" s="299"/>
      <c r="F9" s="327"/>
      <c r="G9" s="328"/>
      <c r="H9" s="252" t="str">
        <f>IF(B7="","",IF(E9="","",IF(E9=999,999,E9*60+F9+G9/100)))</f>
        <v/>
      </c>
      <c r="I9" s="257"/>
      <c r="J9" s="250" t="str">
        <f>IF(H9="","",ABS(H9-I8))</f>
        <v/>
      </c>
      <c r="K9" s="270" t="str">
        <f>IF(J9="","",RANK(J9,J7:J11))</f>
        <v/>
      </c>
      <c r="L9" s="250" t="str">
        <f t="shared" si="0"/>
        <v/>
      </c>
      <c r="M9" s="250" t="str">
        <f>IF(B7="","",IF(H7="","",AVERAGE(H7:H9)))</f>
        <v/>
      </c>
      <c r="N9" s="763"/>
      <c r="O9" s="765"/>
      <c r="P9" s="767"/>
    </row>
    <row r="10" spans="1:16" x14ac:dyDescent="0.25">
      <c r="A10" s="774"/>
      <c r="B10" s="785"/>
      <c r="C10" s="756"/>
      <c r="D10" s="18" t="s">
        <v>5</v>
      </c>
      <c r="E10" s="297"/>
      <c r="F10" s="290"/>
      <c r="G10" s="310"/>
      <c r="H10" s="252" t="str">
        <f>IF(B7="","",IF(E10="","",IF(E10=999,999,IF(E10+F10+G10=0,"",E10*60+F10+G10/100))))</f>
        <v/>
      </c>
      <c r="I10" s="257"/>
      <c r="J10" s="250" t="str">
        <f>IF(H10="","",ABS(H10-I8))</f>
        <v/>
      </c>
      <c r="K10" s="270" t="str">
        <f>IF(J10="","",RANK(J10,J7:J11))</f>
        <v/>
      </c>
      <c r="L10" s="250" t="str">
        <f t="shared" si="0"/>
        <v/>
      </c>
      <c r="M10" s="250" t="str">
        <f>IF(B7="","",IF(H7="","",AVERAGE(H7:H10)))</f>
        <v/>
      </c>
      <c r="N10" s="763"/>
      <c r="O10" s="765"/>
      <c r="P10" s="767"/>
    </row>
    <row r="11" spans="1:16" ht="15.75" thickBot="1" x14ac:dyDescent="0.3">
      <c r="A11" s="774"/>
      <c r="B11" s="785"/>
      <c r="C11" s="756"/>
      <c r="D11" s="81" t="s">
        <v>6</v>
      </c>
      <c r="E11" s="329"/>
      <c r="F11" s="330"/>
      <c r="G11" s="331"/>
      <c r="H11" s="252" t="str">
        <f>IF(B7="","",IF(E11="","",IF(E11=999,999,IF(E11+F11+G11=0,"",E11*60+F11+G11/100))))</f>
        <v/>
      </c>
      <c r="I11" s="258"/>
      <c r="J11" s="251" t="str">
        <f>IF(H11="","",ABS(H11-I8))</f>
        <v/>
      </c>
      <c r="K11" s="271" t="str">
        <f>IF(J11="","",RANK(J11,J7:J11))</f>
        <v/>
      </c>
      <c r="L11" s="251" t="str">
        <f t="shared" si="0"/>
        <v/>
      </c>
      <c r="M11" s="251" t="str">
        <f>IF(B7="","",IF(H7="","",TRIMMEAN(H7:H11,0.4)))</f>
        <v/>
      </c>
      <c r="N11" s="763"/>
      <c r="O11" s="765"/>
      <c r="P11" s="768"/>
    </row>
    <row r="12" spans="1:16" x14ac:dyDescent="0.25">
      <c r="A12" s="744" t="str">
        <f>IF('Names And Totals'!A6="","",'Names And Totals'!A6)</f>
        <v/>
      </c>
      <c r="B12" s="747" t="str">
        <f>IF('Names And Totals'!B6="","",'Names And Totals'!B6)</f>
        <v/>
      </c>
      <c r="C12" s="584" t="str">
        <f>IF(P12="DQ","DQ",IF(O12="","",RANK(O12,$O$7:$O$502,0)))</f>
        <v/>
      </c>
      <c r="D12" s="20" t="s">
        <v>7</v>
      </c>
      <c r="E12" s="301"/>
      <c r="F12" s="312"/>
      <c r="G12" s="312"/>
      <c r="H12" s="253" t="str">
        <f>IF(B12="","",IF(E12="","",IF(E12=999,999,E12*60+F12+G12/100)))</f>
        <v/>
      </c>
      <c r="I12" s="259"/>
      <c r="J12" s="280" t="str">
        <f>IF(H12="","",ABS(H12-I13))</f>
        <v/>
      </c>
      <c r="K12" s="272" t="str">
        <f>IF(J12="","",RANK(J12,J12:J16))</f>
        <v/>
      </c>
      <c r="L12" s="280" t="str">
        <f t="shared" ref="L12:L21" si="1">IF(H12="","",IF(K12=1,"",H12))</f>
        <v/>
      </c>
      <c r="M12" s="280" t="str">
        <f>IF(B12="","",H12)</f>
        <v/>
      </c>
      <c r="N12" s="614" t="str">
        <f>IF(B12="","",IF(P12="DQ","DQ",IF(H12=999,999,IF(H13="",M12,IF(H14="",M13,IF(H15="",M14,IF(H16="",M15,M16)))))))</f>
        <v/>
      </c>
      <c r="O12" s="757" t="str">
        <f>IF(B12="","",IF(P12="DQ","DQ",IF(N12="","",IF(E12=999,0,IF((20-(N12-$O$3)/$O$4)&gt;0,(20-(N12-$O$3)/$O$4),0)))))</f>
        <v/>
      </c>
      <c r="P12" s="760"/>
    </row>
    <row r="13" spans="1:16" x14ac:dyDescent="0.25">
      <c r="A13" s="745"/>
      <c r="B13" s="748"/>
      <c r="C13" s="585"/>
      <c r="D13" s="21" t="s">
        <v>4</v>
      </c>
      <c r="E13" s="303"/>
      <c r="F13" s="293"/>
      <c r="G13" s="293"/>
      <c r="H13" s="254" t="str">
        <f>IF(B12="","",IF(E13="","",IF(E13=999,999,E13*60+F13+G13/100)))</f>
        <v/>
      </c>
      <c r="I13" s="260" t="str">
        <f>IF(B12="","",IF(H12="","",AVERAGE(H12:H16)))</f>
        <v/>
      </c>
      <c r="J13" s="281" t="str">
        <f>IF(H13="","",ABS(H13-I13))</f>
        <v/>
      </c>
      <c r="K13" s="273" t="str">
        <f>IF(J13="","",RANK(J13,J12:J16))</f>
        <v/>
      </c>
      <c r="L13" s="281" t="str">
        <f t="shared" si="1"/>
        <v/>
      </c>
      <c r="M13" s="281" t="str">
        <f>IF(B12="","",IF(H12="","",AVERAGE(H12:H13)))</f>
        <v/>
      </c>
      <c r="N13" s="615"/>
      <c r="O13" s="758"/>
      <c r="P13" s="761"/>
    </row>
    <row r="14" spans="1:16" x14ac:dyDescent="0.25">
      <c r="A14" s="745"/>
      <c r="B14" s="748"/>
      <c r="C14" s="585"/>
      <c r="D14" s="21" t="s">
        <v>8</v>
      </c>
      <c r="E14" s="303"/>
      <c r="F14" s="293"/>
      <c r="G14" s="293"/>
      <c r="H14" s="254" t="str">
        <f>IF(B12="","",IF(E14="","",IF(E14=999,999,E14*60+F14+G14/100)))</f>
        <v/>
      </c>
      <c r="I14" s="260"/>
      <c r="J14" s="281" t="str">
        <f>IF(H14="","",ABS(H14-I13))</f>
        <v/>
      </c>
      <c r="K14" s="273" t="str">
        <f>IF(J14="","",RANK(J14,J12:J16))</f>
        <v/>
      </c>
      <c r="L14" s="281" t="str">
        <f t="shared" si="1"/>
        <v/>
      </c>
      <c r="M14" s="281" t="str">
        <f>IF(B12="","",IF(H12="","",AVERAGE(H12:H14)))</f>
        <v/>
      </c>
      <c r="N14" s="615"/>
      <c r="O14" s="758"/>
      <c r="P14" s="761"/>
    </row>
    <row r="15" spans="1:16" x14ac:dyDescent="0.25">
      <c r="A15" s="745"/>
      <c r="B15" s="748"/>
      <c r="C15" s="585"/>
      <c r="D15" s="21" t="s">
        <v>5</v>
      </c>
      <c r="E15" s="303"/>
      <c r="F15" s="293"/>
      <c r="G15" s="293"/>
      <c r="H15" s="254" t="str">
        <f>IF(B12="","",IF(E15="","",IF(E15=999,999,IF(E15+F15+G15=0,"",E15*60+F15+G15/100))))</f>
        <v/>
      </c>
      <c r="I15" s="260"/>
      <c r="J15" s="281" t="str">
        <f>IF(H15="","",ABS(H15-I13))</f>
        <v/>
      </c>
      <c r="K15" s="273" t="str">
        <f>IF(J15="","",RANK(J15,J12:J16))</f>
        <v/>
      </c>
      <c r="L15" s="281" t="str">
        <f t="shared" si="1"/>
        <v/>
      </c>
      <c r="M15" s="281" t="str">
        <f>IF(B12="","",IF(H12="","",AVERAGE(H12:H15)))</f>
        <v/>
      </c>
      <c r="N15" s="615"/>
      <c r="O15" s="758"/>
      <c r="P15" s="761"/>
    </row>
    <row r="16" spans="1:16" ht="15.75" thickBot="1" x14ac:dyDescent="0.3">
      <c r="A16" s="746"/>
      <c r="B16" s="749"/>
      <c r="C16" s="586"/>
      <c r="D16" s="22" t="s">
        <v>6</v>
      </c>
      <c r="E16" s="305"/>
      <c r="F16" s="332"/>
      <c r="G16" s="332"/>
      <c r="H16" s="255" t="str">
        <f>IF(B12="","",IF(E16="","",IF(E16=999,999,IF(E16+F16+G16=0,"",E16*60+F16+G16/100))))</f>
        <v/>
      </c>
      <c r="I16" s="261"/>
      <c r="J16" s="282" t="str">
        <f>IF(H16="","",ABS(H16-I13))</f>
        <v/>
      </c>
      <c r="K16" s="274" t="str">
        <f>IF(J16="","",RANK(J16,J12:J16))</f>
        <v/>
      </c>
      <c r="L16" s="282" t="str">
        <f t="shared" si="1"/>
        <v/>
      </c>
      <c r="M16" s="282" t="str">
        <f>IF(B12="","",IF(H12="","",TRIMMEAN(H12:H16,0.4)))</f>
        <v/>
      </c>
      <c r="N16" s="616"/>
      <c r="O16" s="759"/>
      <c r="P16" s="762"/>
    </row>
    <row r="17" spans="1:19" x14ac:dyDescent="0.25">
      <c r="A17" s="769" t="str">
        <f>IF('Names And Totals'!A7="","",'Names And Totals'!A7)</f>
        <v/>
      </c>
      <c r="B17" s="753" t="str">
        <f>IF('Names And Totals'!B7="","",'Names And Totals'!B7)</f>
        <v/>
      </c>
      <c r="C17" s="642" t="str">
        <f>IF(P17="DQ","DQ",IF(O17="","",RANK(O17,$O$7:$O$502,0)))</f>
        <v/>
      </c>
      <c r="D17" s="18" t="s">
        <v>7</v>
      </c>
      <c r="E17" s="297"/>
      <c r="F17" s="290"/>
      <c r="G17" s="310"/>
      <c r="H17" s="252" t="str">
        <f>IF(B17="","",IF(E17="","",IF(E17=999,999,E17*60+F17+G17/100)))</f>
        <v/>
      </c>
      <c r="I17" s="257"/>
      <c r="J17" s="429" t="str">
        <f>IF(H17="","",ABS(H17-I18))</f>
        <v/>
      </c>
      <c r="K17" s="270" t="str">
        <f>IF(J17="","",RANK(J17,J17:J21))</f>
        <v/>
      </c>
      <c r="L17" s="429" t="str">
        <f t="shared" si="1"/>
        <v/>
      </c>
      <c r="M17" s="429" t="str">
        <f>IF(B17="","",H17)</f>
        <v/>
      </c>
      <c r="N17" s="601" t="str">
        <f>IF(B17="","",IF(P17="DQ","DQ",IF(H17=999,999,IF(H18="",M17,IF(H19="",M18,IF(H20="",M19,IF(H21="",M20,M21)))))))</f>
        <v/>
      </c>
      <c r="O17" s="764" t="str">
        <f>IF(B17="","",IF(P17="DQ","DQ",IF(N17="","",IF(E17=999,0,IF((20-(N17-$O$3)/$O$4)&gt;0,(20-(N17-$O$3)/$O$4),0)))))</f>
        <v/>
      </c>
      <c r="P17" s="766"/>
    </row>
    <row r="18" spans="1:19" x14ac:dyDescent="0.25">
      <c r="A18" s="770"/>
      <c r="B18" s="754"/>
      <c r="C18" s="756"/>
      <c r="D18" s="18" t="s">
        <v>4</v>
      </c>
      <c r="E18" s="297"/>
      <c r="F18" s="290"/>
      <c r="G18" s="310"/>
      <c r="H18" s="252" t="str">
        <f>IF(B17="","",IF(E18="","",IF(E18=999,999,E18*60+F18+G18/100)))</f>
        <v/>
      </c>
      <c r="I18" s="257" t="str">
        <f>IF(B17="","",IF(H17="","",AVERAGE(H17:H21)))</f>
        <v/>
      </c>
      <c r="J18" s="429" t="str">
        <f>IF(H18="","",ABS(H18-I18))</f>
        <v/>
      </c>
      <c r="K18" s="270" t="str">
        <f>IF(J18="","",RANK(J18,J17:J21))</f>
        <v/>
      </c>
      <c r="L18" s="429" t="str">
        <f t="shared" si="1"/>
        <v/>
      </c>
      <c r="M18" s="429" t="str">
        <f>IF(B17="","",IF(H17="","",AVERAGE(H17:H18)))</f>
        <v/>
      </c>
      <c r="N18" s="763"/>
      <c r="O18" s="765"/>
      <c r="P18" s="767"/>
    </row>
    <row r="19" spans="1:19" x14ac:dyDescent="0.25">
      <c r="A19" s="770"/>
      <c r="B19" s="754"/>
      <c r="C19" s="756"/>
      <c r="D19" s="19" t="s">
        <v>8</v>
      </c>
      <c r="E19" s="299"/>
      <c r="F19" s="448"/>
      <c r="G19" s="450"/>
      <c r="H19" s="252" t="str">
        <f>IF(B17="","",IF(E19="","",IF(E19=999,999,E19*60+F19+G19/100)))</f>
        <v/>
      </c>
      <c r="I19" s="257"/>
      <c r="J19" s="429" t="str">
        <f>IF(H19="","",ABS(H19-I18))</f>
        <v/>
      </c>
      <c r="K19" s="270" t="str">
        <f>IF(J19="","",RANK(J19,J17:J21))</f>
        <v/>
      </c>
      <c r="L19" s="429" t="str">
        <f t="shared" si="1"/>
        <v/>
      </c>
      <c r="M19" s="429" t="str">
        <f>IF(B17="","",IF(H17="","",AVERAGE(H17:H19)))</f>
        <v/>
      </c>
      <c r="N19" s="763"/>
      <c r="O19" s="765"/>
      <c r="P19" s="767"/>
    </row>
    <row r="20" spans="1:19" x14ac:dyDescent="0.25">
      <c r="A20" s="770"/>
      <c r="B20" s="754"/>
      <c r="C20" s="756"/>
      <c r="D20" s="18" t="s">
        <v>5</v>
      </c>
      <c r="E20" s="297"/>
      <c r="F20" s="290"/>
      <c r="G20" s="310"/>
      <c r="H20" s="252" t="str">
        <f>IF(B17="","",IF(E20="","",IF(E20=999,999,IF(E20+F20+G20=0,"",E20*60+F20+G20/100))))</f>
        <v/>
      </c>
      <c r="I20" s="257"/>
      <c r="J20" s="429" t="str">
        <f>IF(H20="","",ABS(H20-I18))</f>
        <v/>
      </c>
      <c r="K20" s="270" t="str">
        <f>IF(J20="","",RANK(J20,J17:J21))</f>
        <v/>
      </c>
      <c r="L20" s="429" t="str">
        <f t="shared" si="1"/>
        <v/>
      </c>
      <c r="M20" s="429" t="str">
        <f>IF(B17="","",IF(H17="","",AVERAGE(H17:H20)))</f>
        <v/>
      </c>
      <c r="N20" s="763"/>
      <c r="O20" s="765"/>
      <c r="P20" s="767"/>
    </row>
    <row r="21" spans="1:19" ht="15.75" thickBot="1" x14ac:dyDescent="0.3">
      <c r="A21" s="771"/>
      <c r="B21" s="755"/>
      <c r="C21" s="756"/>
      <c r="D21" s="81" t="s">
        <v>6</v>
      </c>
      <c r="E21" s="329"/>
      <c r="F21" s="449"/>
      <c r="G21" s="451"/>
      <c r="H21" s="252" t="str">
        <f>IF(B17="","",IF(E21="","",IF(E21=999,999,IF(E21+F21+G21=0,"",E21*60+F21+G21/100))))</f>
        <v/>
      </c>
      <c r="I21" s="258"/>
      <c r="J21" s="251" t="str">
        <f>IF(H21="","",ABS(H21-I18))</f>
        <v/>
      </c>
      <c r="K21" s="271" t="str">
        <f>IF(J21="","",RANK(J21,J17:J21))</f>
        <v/>
      </c>
      <c r="L21" s="251" t="str">
        <f t="shared" si="1"/>
        <v/>
      </c>
      <c r="M21" s="251" t="str">
        <f>IF(B17="","",IF(H17="","",TRIMMEAN(H17:H21,0.4)))</f>
        <v/>
      </c>
      <c r="N21" s="763"/>
      <c r="O21" s="765"/>
      <c r="P21" s="768"/>
    </row>
    <row r="22" spans="1:19" x14ac:dyDescent="0.25">
      <c r="A22" s="744" t="str">
        <f>IF('Names And Totals'!A8="","",'Names And Totals'!A8)</f>
        <v/>
      </c>
      <c r="B22" s="747" t="str">
        <f>IF('Names And Totals'!B8="","",'Names And Totals'!B8)</f>
        <v/>
      </c>
      <c r="C22" s="584" t="str">
        <f>IF(P22="DQ","DQ",IF(O22="","",RANK(O22,$O$7:$O$502,0)))</f>
        <v/>
      </c>
      <c r="D22" s="20" t="s">
        <v>7</v>
      </c>
      <c r="E22" s="301"/>
      <c r="F22" s="312"/>
      <c r="G22" s="312"/>
      <c r="H22" s="253" t="str">
        <f>IF(B22="","",IF(E22="","",IF(E22=999,999,E22*60+F22+G22/100)))</f>
        <v/>
      </c>
      <c r="I22" s="259"/>
      <c r="J22" s="406" t="str">
        <f>IF(H22="","",ABS(H22-I23))</f>
        <v/>
      </c>
      <c r="K22" s="272" t="str">
        <f>IF(J22="","",RANK(J22,J22:J26))</f>
        <v/>
      </c>
      <c r="L22" s="406" t="str">
        <f t="shared" ref="L22:L41" si="2">IF(H22="","",IF(K22=1,"",H22))</f>
        <v/>
      </c>
      <c r="M22" s="406" t="str">
        <f>IF(B22="","",H22)</f>
        <v/>
      </c>
      <c r="N22" s="614" t="str">
        <f>IF(B22="","",IF(P22="DQ","DQ",IF(H22=999,999,IF(H23="",M22,IF(H24="",M23,IF(H25="",M24,IF(H26="",M25,M26)))))))</f>
        <v/>
      </c>
      <c r="O22" s="757" t="str">
        <f>IF(B22="","",IF(P22="DQ","DQ",IF(N22="","",IF(E22=999,0,IF((20-(N22-$O$3)/$O$4)&gt;0,(20-(N22-$O$3)/$O$4),0)))))</f>
        <v/>
      </c>
      <c r="P22" s="760"/>
    </row>
    <row r="23" spans="1:19" x14ac:dyDescent="0.25">
      <c r="A23" s="745"/>
      <c r="B23" s="748"/>
      <c r="C23" s="585"/>
      <c r="D23" s="21" t="s">
        <v>4</v>
      </c>
      <c r="E23" s="303"/>
      <c r="F23" s="293"/>
      <c r="G23" s="293"/>
      <c r="H23" s="254" t="str">
        <f>IF(B22="","",IF(E23="","",IF(E23=999,999,E23*60+F23+G23/100)))</f>
        <v/>
      </c>
      <c r="I23" s="260" t="str">
        <f>IF(B22="","",IF(H22="","",AVERAGE(H22:H26)))</f>
        <v/>
      </c>
      <c r="J23" s="407" t="str">
        <f>IF(H23="","",ABS(H23-I23))</f>
        <v/>
      </c>
      <c r="K23" s="273" t="str">
        <f>IF(J23="","",RANK(J23,J22:J26))</f>
        <v/>
      </c>
      <c r="L23" s="407" t="str">
        <f t="shared" si="2"/>
        <v/>
      </c>
      <c r="M23" s="407" t="str">
        <f>IF(B22="","",IF(H22="","",AVERAGE(H22:H23)))</f>
        <v/>
      </c>
      <c r="N23" s="615"/>
      <c r="O23" s="758"/>
      <c r="P23" s="761"/>
      <c r="S23" s="7"/>
    </row>
    <row r="24" spans="1:19" x14ac:dyDescent="0.25">
      <c r="A24" s="745"/>
      <c r="B24" s="748"/>
      <c r="C24" s="585"/>
      <c r="D24" s="21" t="s">
        <v>8</v>
      </c>
      <c r="E24" s="303"/>
      <c r="F24" s="293"/>
      <c r="G24" s="293"/>
      <c r="H24" s="254" t="str">
        <f>IF(B22="","",IF(E24="","",IF(E24=999,999,E24*60+F24+G24/100)))</f>
        <v/>
      </c>
      <c r="I24" s="260"/>
      <c r="J24" s="407" t="str">
        <f>IF(H24="","",ABS(H24-I23))</f>
        <v/>
      </c>
      <c r="K24" s="273" t="str">
        <f>IF(J24="","",RANK(J24,J22:J26))</f>
        <v/>
      </c>
      <c r="L24" s="407" t="str">
        <f t="shared" si="2"/>
        <v/>
      </c>
      <c r="M24" s="407" t="str">
        <f>IF(B22="","",IF(H22="","",AVERAGE(H22:H24)))</f>
        <v/>
      </c>
      <c r="N24" s="615"/>
      <c r="O24" s="758"/>
      <c r="P24" s="761"/>
    </row>
    <row r="25" spans="1:19" x14ac:dyDescent="0.25">
      <c r="A25" s="745"/>
      <c r="B25" s="748"/>
      <c r="C25" s="585"/>
      <c r="D25" s="21" t="s">
        <v>5</v>
      </c>
      <c r="E25" s="303"/>
      <c r="F25" s="293"/>
      <c r="G25" s="293"/>
      <c r="H25" s="254" t="str">
        <f>IF(B22="","",IF(E25="","",IF(E25=999,999,IF(E25+F25+G25=0,"",E25*60+F25+G25/100))))</f>
        <v/>
      </c>
      <c r="I25" s="260"/>
      <c r="J25" s="407" t="str">
        <f>IF(H25="","",ABS(H25-I23))</f>
        <v/>
      </c>
      <c r="K25" s="273" t="str">
        <f>IF(J25="","",RANK(J25,J22:J26))</f>
        <v/>
      </c>
      <c r="L25" s="407" t="str">
        <f t="shared" si="2"/>
        <v/>
      </c>
      <c r="M25" s="407" t="str">
        <f>IF(B22="","",IF(H22="","",AVERAGE(H22:H25)))</f>
        <v/>
      </c>
      <c r="N25" s="615"/>
      <c r="O25" s="758"/>
      <c r="P25" s="761"/>
    </row>
    <row r="26" spans="1:19" ht="15.75" thickBot="1" x14ac:dyDescent="0.3">
      <c r="A26" s="746"/>
      <c r="B26" s="749"/>
      <c r="C26" s="586"/>
      <c r="D26" s="22" t="s">
        <v>6</v>
      </c>
      <c r="E26" s="305"/>
      <c r="F26" s="332"/>
      <c r="G26" s="332"/>
      <c r="H26" s="255" t="str">
        <f>IF(B22="","",IF(E26="","",IF(E26=999,999,IF(E26+F26+G26=0,"",E26*60+F26+G26/100))))</f>
        <v/>
      </c>
      <c r="I26" s="261"/>
      <c r="J26" s="408" t="str">
        <f>IF(H26="","",ABS(H26-I23))</f>
        <v/>
      </c>
      <c r="K26" s="274" t="str">
        <f>IF(J26="","",RANK(J26,J22:J26))</f>
        <v/>
      </c>
      <c r="L26" s="408" t="str">
        <f t="shared" si="2"/>
        <v/>
      </c>
      <c r="M26" s="408" t="str">
        <f>IF(B22="","",IF(H22="","",TRIMMEAN(H22:H26,0.4)))</f>
        <v/>
      </c>
      <c r="N26" s="616"/>
      <c r="O26" s="759"/>
      <c r="P26" s="762"/>
    </row>
    <row r="27" spans="1:19" x14ac:dyDescent="0.25">
      <c r="A27" s="769" t="str">
        <f>IF('Names And Totals'!A9="","",'Names And Totals'!A9)</f>
        <v/>
      </c>
      <c r="B27" s="753" t="str">
        <f>IF('Names And Totals'!B9="","",'Names And Totals'!B9)</f>
        <v/>
      </c>
      <c r="C27" s="642" t="str">
        <f>IF(P27="DQ","DQ",IF(O27="","",RANK(O27,$O$7:$O$502,0)))</f>
        <v/>
      </c>
      <c r="D27" s="18" t="s">
        <v>7</v>
      </c>
      <c r="E27" s="297"/>
      <c r="F27" s="290"/>
      <c r="G27" s="310"/>
      <c r="H27" s="252" t="str">
        <f>IF(B27="","",IF(E27="","",IF(E27=999,999,E27*60+F27+G27/100)))</f>
        <v/>
      </c>
      <c r="I27" s="257"/>
      <c r="J27" s="429" t="str">
        <f>IF(H27="","",ABS(H27-I28))</f>
        <v/>
      </c>
      <c r="K27" s="270" t="str">
        <f>IF(J27="","",RANK(J27,J27:J31))</f>
        <v/>
      </c>
      <c r="L27" s="429" t="str">
        <f t="shared" si="2"/>
        <v/>
      </c>
      <c r="M27" s="429" t="str">
        <f>IF(B27="","",H27)</f>
        <v/>
      </c>
      <c r="N27" s="601" t="str">
        <f>IF(B27="","",IF(P27="DQ","DQ",IF(H27=999,999,IF(H28="",M27,IF(H29="",M28,IF(H30="",M29,IF(H31="",M30,M31)))))))</f>
        <v/>
      </c>
      <c r="O27" s="764" t="str">
        <f>IF(B27="","",IF(P27="DQ","DQ",IF(N27="","",IF(E27=999,0,IF((20-(N27-$O$3)/$O$4)&gt;0,(20-(N27-$O$3)/$O$4),0)))))</f>
        <v/>
      </c>
      <c r="P27" s="766"/>
    </row>
    <row r="28" spans="1:19" x14ac:dyDescent="0.25">
      <c r="A28" s="770"/>
      <c r="B28" s="754"/>
      <c r="C28" s="756"/>
      <c r="D28" s="18" t="s">
        <v>4</v>
      </c>
      <c r="E28" s="297"/>
      <c r="F28" s="290"/>
      <c r="G28" s="310"/>
      <c r="H28" s="252" t="str">
        <f>IF(B27="","",IF(E28="","",IF(E28=999,999,E28*60+F28+G28/100)))</f>
        <v/>
      </c>
      <c r="I28" s="257" t="str">
        <f>IF(B27="","",IF(H27="","",AVERAGE(H27:H31)))</f>
        <v/>
      </c>
      <c r="J28" s="429" t="str">
        <f>IF(H28="","",ABS(H28-I28))</f>
        <v/>
      </c>
      <c r="K28" s="270" t="str">
        <f>IF(J28="","",RANK(J28,J27:J31))</f>
        <v/>
      </c>
      <c r="L28" s="429" t="str">
        <f t="shared" si="2"/>
        <v/>
      </c>
      <c r="M28" s="429" t="str">
        <f>IF(B27="","",IF(H27="","",AVERAGE(H27:H28)))</f>
        <v/>
      </c>
      <c r="N28" s="763"/>
      <c r="O28" s="765"/>
      <c r="P28" s="767"/>
    </row>
    <row r="29" spans="1:19" x14ac:dyDescent="0.25">
      <c r="A29" s="770"/>
      <c r="B29" s="754"/>
      <c r="C29" s="756"/>
      <c r="D29" s="19" t="s">
        <v>8</v>
      </c>
      <c r="E29" s="299"/>
      <c r="F29" s="448"/>
      <c r="G29" s="450"/>
      <c r="H29" s="252" t="str">
        <f>IF(B27="","",IF(E29="","",IF(E29=999,999,E29*60+F29+G29/100)))</f>
        <v/>
      </c>
      <c r="I29" s="257"/>
      <c r="J29" s="429" t="str">
        <f>IF(H29="","",ABS(H29-I28))</f>
        <v/>
      </c>
      <c r="K29" s="270" t="str">
        <f>IF(J29="","",RANK(J29,J27:J31))</f>
        <v/>
      </c>
      <c r="L29" s="429" t="str">
        <f t="shared" si="2"/>
        <v/>
      </c>
      <c r="M29" s="429" t="str">
        <f>IF(B27="","",IF(H27="","",AVERAGE(H27:H29)))</f>
        <v/>
      </c>
      <c r="N29" s="763"/>
      <c r="O29" s="765"/>
      <c r="P29" s="767"/>
    </row>
    <row r="30" spans="1:19" x14ac:dyDescent="0.25">
      <c r="A30" s="770"/>
      <c r="B30" s="754"/>
      <c r="C30" s="756"/>
      <c r="D30" s="18" t="s">
        <v>5</v>
      </c>
      <c r="E30" s="297"/>
      <c r="F30" s="290"/>
      <c r="G30" s="310"/>
      <c r="H30" s="252" t="str">
        <f>IF(B27="","",IF(E30="","",IF(E30=999,999,IF(E30+F30+G30=0,"",E30*60+F30+G30/100))))</f>
        <v/>
      </c>
      <c r="I30" s="257"/>
      <c r="J30" s="429" t="str">
        <f>IF(H30="","",ABS(H30-I28))</f>
        <v/>
      </c>
      <c r="K30" s="270" t="str">
        <f>IF(J30="","",RANK(J30,J27:J31))</f>
        <v/>
      </c>
      <c r="L30" s="429" t="str">
        <f t="shared" si="2"/>
        <v/>
      </c>
      <c r="M30" s="429" t="str">
        <f>IF(B27="","",IF(H27="","",AVERAGE(H27:H30)))</f>
        <v/>
      </c>
      <c r="N30" s="763"/>
      <c r="O30" s="765"/>
      <c r="P30" s="767"/>
    </row>
    <row r="31" spans="1:19" ht="15.75" thickBot="1" x14ac:dyDescent="0.3">
      <c r="A31" s="771"/>
      <c r="B31" s="755"/>
      <c r="C31" s="756"/>
      <c r="D31" s="81" t="s">
        <v>6</v>
      </c>
      <c r="E31" s="329"/>
      <c r="F31" s="449"/>
      <c r="G31" s="451"/>
      <c r="H31" s="252" t="str">
        <f>IF(B27="","",IF(E31="","",IF(E31=999,999,IF(E31+F31+G31=0,"",E31*60+F31+G31/100))))</f>
        <v/>
      </c>
      <c r="I31" s="258"/>
      <c r="J31" s="251" t="str">
        <f>IF(H31="","",ABS(H31-I28))</f>
        <v/>
      </c>
      <c r="K31" s="271" t="str">
        <f>IF(J31="","",RANK(J31,J27:J31))</f>
        <v/>
      </c>
      <c r="L31" s="251" t="str">
        <f t="shared" si="2"/>
        <v/>
      </c>
      <c r="M31" s="251" t="str">
        <f>IF(B27="","",IF(H27="","",TRIMMEAN(H27:H31,0.4)))</f>
        <v/>
      </c>
      <c r="N31" s="763"/>
      <c r="O31" s="765"/>
      <c r="P31" s="768"/>
    </row>
    <row r="32" spans="1:19" x14ac:dyDescent="0.25">
      <c r="A32" s="744" t="str">
        <f>IF('Names And Totals'!A10="","",'Names And Totals'!A10)</f>
        <v/>
      </c>
      <c r="B32" s="747" t="str">
        <f>IF('Names And Totals'!B10="","",'Names And Totals'!B10)</f>
        <v/>
      </c>
      <c r="C32" s="584" t="str">
        <f>IF(P32="DQ","DQ",IF(O32="","",RANK(O32,$O$7:$O$502,0)))</f>
        <v/>
      </c>
      <c r="D32" s="20" t="s">
        <v>7</v>
      </c>
      <c r="E32" s="301"/>
      <c r="F32" s="312"/>
      <c r="G32" s="312"/>
      <c r="H32" s="253" t="str">
        <f>IF(B32="","",IF(E32="","",IF(E32=999,999,E32*60+F32+G32/100)))</f>
        <v/>
      </c>
      <c r="I32" s="259"/>
      <c r="J32" s="406" t="str">
        <f>IF(H32="","",ABS(H32-I33))</f>
        <v/>
      </c>
      <c r="K32" s="272" t="str">
        <f>IF(J32="","",RANK(J32,J32:J36))</f>
        <v/>
      </c>
      <c r="L32" s="406" t="str">
        <f t="shared" si="2"/>
        <v/>
      </c>
      <c r="M32" s="406" t="str">
        <f>IF(B32="","",H32)</f>
        <v/>
      </c>
      <c r="N32" s="614" t="str">
        <f>IF(B32="","",IF(P32="DQ","DQ",IF(H32=999,999,IF(H33="",M32,IF(H34="",M33,IF(H35="",M34,IF(H36="",M35,M36)))))))</f>
        <v/>
      </c>
      <c r="O32" s="757" t="str">
        <f>IF(B32="","",IF(P32="DQ","DQ",IF(N32="","",IF(E32=999,0,IF((20-(N32-$O$3)/$O$4)&gt;0,(20-(N32-$O$3)/$O$4),0)))))</f>
        <v/>
      </c>
      <c r="P32" s="760"/>
    </row>
    <row r="33" spans="1:16" x14ac:dyDescent="0.25">
      <c r="A33" s="745"/>
      <c r="B33" s="748"/>
      <c r="C33" s="585"/>
      <c r="D33" s="21" t="s">
        <v>4</v>
      </c>
      <c r="E33" s="303"/>
      <c r="F33" s="293"/>
      <c r="G33" s="293"/>
      <c r="H33" s="254" t="str">
        <f>IF(B32="","",IF(E33="","",IF(E33=999,999,E33*60+F33+G33/100)))</f>
        <v/>
      </c>
      <c r="I33" s="260" t="str">
        <f>IF(B32="","",IF(H32="","",AVERAGE(H32:H36)))</f>
        <v/>
      </c>
      <c r="J33" s="407" t="str">
        <f>IF(H33="","",ABS(H33-I33))</f>
        <v/>
      </c>
      <c r="K33" s="273" t="str">
        <f>IF(J33="","",RANK(J33,J32:J36))</f>
        <v/>
      </c>
      <c r="L33" s="407" t="str">
        <f t="shared" si="2"/>
        <v/>
      </c>
      <c r="M33" s="407" t="str">
        <f>IF(B32="","",IF(H32="","",AVERAGE(H32:H33)))</f>
        <v/>
      </c>
      <c r="N33" s="615"/>
      <c r="O33" s="758"/>
      <c r="P33" s="761"/>
    </row>
    <row r="34" spans="1:16" x14ac:dyDescent="0.25">
      <c r="A34" s="745"/>
      <c r="B34" s="748"/>
      <c r="C34" s="585"/>
      <c r="D34" s="21" t="s">
        <v>8</v>
      </c>
      <c r="E34" s="303"/>
      <c r="F34" s="293"/>
      <c r="G34" s="293"/>
      <c r="H34" s="254" t="str">
        <f>IF(B32="","",IF(E34="","",IF(E34=999,999,E34*60+F34+G34/100)))</f>
        <v/>
      </c>
      <c r="I34" s="260"/>
      <c r="J34" s="407" t="str">
        <f>IF(H34="","",ABS(H34-I33))</f>
        <v/>
      </c>
      <c r="K34" s="273" t="str">
        <f>IF(J34="","",RANK(J34,J32:J36))</f>
        <v/>
      </c>
      <c r="L34" s="407" t="str">
        <f t="shared" si="2"/>
        <v/>
      </c>
      <c r="M34" s="407" t="str">
        <f>IF(B32="","",IF(H32="","",AVERAGE(H32:H34)))</f>
        <v/>
      </c>
      <c r="N34" s="615"/>
      <c r="O34" s="758"/>
      <c r="P34" s="761"/>
    </row>
    <row r="35" spans="1:16" x14ac:dyDescent="0.25">
      <c r="A35" s="745"/>
      <c r="B35" s="748"/>
      <c r="C35" s="585"/>
      <c r="D35" s="21" t="s">
        <v>5</v>
      </c>
      <c r="E35" s="303"/>
      <c r="F35" s="293"/>
      <c r="G35" s="293"/>
      <c r="H35" s="254" t="str">
        <f>IF(B32="","",IF(E35="","",IF(E35=999,999,IF(E35+F35+G35=0,"",E35*60+F35+G35/100))))</f>
        <v/>
      </c>
      <c r="I35" s="260"/>
      <c r="J35" s="407" t="str">
        <f>IF(H35="","",ABS(H35-I33))</f>
        <v/>
      </c>
      <c r="K35" s="273" t="str">
        <f>IF(J35="","",RANK(J35,J32:J36))</f>
        <v/>
      </c>
      <c r="L35" s="407" t="str">
        <f t="shared" si="2"/>
        <v/>
      </c>
      <c r="M35" s="407" t="str">
        <f>IF(B32="","",IF(H32="","",AVERAGE(H32:H35)))</f>
        <v/>
      </c>
      <c r="N35" s="615"/>
      <c r="O35" s="758"/>
      <c r="P35" s="761"/>
    </row>
    <row r="36" spans="1:16" ht="15.75" thickBot="1" x14ac:dyDescent="0.3">
      <c r="A36" s="746"/>
      <c r="B36" s="749"/>
      <c r="C36" s="586"/>
      <c r="D36" s="22" t="s">
        <v>6</v>
      </c>
      <c r="E36" s="305"/>
      <c r="F36" s="332"/>
      <c r="G36" s="332"/>
      <c r="H36" s="255" t="str">
        <f>IF(B32="","",IF(E36="","",IF(E36=999,999,IF(E36+F36+G36=0,"",E36*60+F36+G36/100))))</f>
        <v/>
      </c>
      <c r="I36" s="261"/>
      <c r="J36" s="408" t="str">
        <f>IF(H36="","",ABS(H36-I33))</f>
        <v/>
      </c>
      <c r="K36" s="274" t="str">
        <f>IF(J36="","",RANK(J36,J32:J36))</f>
        <v/>
      </c>
      <c r="L36" s="408" t="str">
        <f t="shared" si="2"/>
        <v/>
      </c>
      <c r="M36" s="408" t="str">
        <f>IF(B32="","",IF(H32="","",TRIMMEAN(H32:H36,0.4)))</f>
        <v/>
      </c>
      <c r="N36" s="616"/>
      <c r="O36" s="759"/>
      <c r="P36" s="762"/>
    </row>
    <row r="37" spans="1:16" x14ac:dyDescent="0.25">
      <c r="A37" s="769" t="str">
        <f>IF('Names And Totals'!A11="","",'Names And Totals'!A11)</f>
        <v/>
      </c>
      <c r="B37" s="753" t="str">
        <f>IF('Names And Totals'!B11="","",'Names And Totals'!B11)</f>
        <v/>
      </c>
      <c r="C37" s="642" t="str">
        <f>IF(P37="DQ","DQ",IF(O37="","",RANK(O37,$O$7:$O$502,0)))</f>
        <v/>
      </c>
      <c r="D37" s="18" t="s">
        <v>7</v>
      </c>
      <c r="E37" s="297"/>
      <c r="F37" s="290"/>
      <c r="G37" s="310"/>
      <c r="H37" s="252" t="str">
        <f>IF(B37="","",IF(E37="","",IF(E37=999,999,E37*60+F37+G37/100)))</f>
        <v/>
      </c>
      <c r="I37" s="257"/>
      <c r="J37" s="429" t="str">
        <f>IF(H37="","",ABS(H37-I38))</f>
        <v/>
      </c>
      <c r="K37" s="270" t="str">
        <f>IF(J37="","",RANK(J37,J37:J41))</f>
        <v/>
      </c>
      <c r="L37" s="429" t="str">
        <f t="shared" si="2"/>
        <v/>
      </c>
      <c r="M37" s="429" t="str">
        <f>IF(B37="","",H37)</f>
        <v/>
      </c>
      <c r="N37" s="601" t="str">
        <f>IF(B37="","",IF(P37="DQ","DQ",IF(H37=999,999,IF(H38="",M37,IF(H39="",M38,IF(H40="",M39,IF(H41="",M40,M41)))))))</f>
        <v/>
      </c>
      <c r="O37" s="764" t="str">
        <f>IF(B37="","",IF(P37="DQ","DQ",IF(N37="","",IF(E37=999,0,IF((20-(N37-$O$3)/$O$4)&gt;0,(20-(N37-$O$3)/$O$4),0)))))</f>
        <v/>
      </c>
      <c r="P37" s="766"/>
    </row>
    <row r="38" spans="1:16" x14ac:dyDescent="0.25">
      <c r="A38" s="770"/>
      <c r="B38" s="754"/>
      <c r="C38" s="756"/>
      <c r="D38" s="18" t="s">
        <v>4</v>
      </c>
      <c r="E38" s="297"/>
      <c r="F38" s="290"/>
      <c r="G38" s="310"/>
      <c r="H38" s="252" t="str">
        <f>IF(B37="","",IF(E38="","",IF(E38=999,999,E38*60+F38+G38/100)))</f>
        <v/>
      </c>
      <c r="I38" s="257" t="str">
        <f>IF(B37="","",IF(H37="","",AVERAGE(H37:H41)))</f>
        <v/>
      </c>
      <c r="J38" s="429" t="str">
        <f>IF(H38="","",ABS(H38-I38))</f>
        <v/>
      </c>
      <c r="K38" s="270" t="str">
        <f>IF(J38="","",RANK(J38,J37:J41))</f>
        <v/>
      </c>
      <c r="L38" s="429" t="str">
        <f t="shared" si="2"/>
        <v/>
      </c>
      <c r="M38" s="429" t="str">
        <f>IF(B37="","",IF(H37="","",AVERAGE(H37:H38)))</f>
        <v/>
      </c>
      <c r="N38" s="763"/>
      <c r="O38" s="765"/>
      <c r="P38" s="767"/>
    </row>
    <row r="39" spans="1:16" x14ac:dyDescent="0.25">
      <c r="A39" s="770"/>
      <c r="B39" s="754"/>
      <c r="C39" s="756"/>
      <c r="D39" s="19" t="s">
        <v>8</v>
      </c>
      <c r="E39" s="299"/>
      <c r="F39" s="448"/>
      <c r="G39" s="450"/>
      <c r="H39" s="252" t="str">
        <f>IF(B37="","",IF(E39="","",IF(E39=999,999,E39*60+F39+G39/100)))</f>
        <v/>
      </c>
      <c r="I39" s="257"/>
      <c r="J39" s="429" t="str">
        <f>IF(H39="","",ABS(H39-I38))</f>
        <v/>
      </c>
      <c r="K39" s="270" t="str">
        <f>IF(J39="","",RANK(J39,J37:J41))</f>
        <v/>
      </c>
      <c r="L39" s="429" t="str">
        <f t="shared" si="2"/>
        <v/>
      </c>
      <c r="M39" s="429" t="str">
        <f>IF(B37="","",IF(H37="","",AVERAGE(H37:H39)))</f>
        <v/>
      </c>
      <c r="N39" s="763"/>
      <c r="O39" s="765"/>
      <c r="P39" s="767"/>
    </row>
    <row r="40" spans="1:16" x14ac:dyDescent="0.25">
      <c r="A40" s="770"/>
      <c r="B40" s="754"/>
      <c r="C40" s="756"/>
      <c r="D40" s="18" t="s">
        <v>5</v>
      </c>
      <c r="E40" s="297"/>
      <c r="F40" s="290"/>
      <c r="G40" s="310"/>
      <c r="H40" s="252" t="str">
        <f>IF(B37="","",IF(E40="","",IF(E40=999,999,IF(E40+F40+G40=0,"",E40*60+F40+G40/100))))</f>
        <v/>
      </c>
      <c r="I40" s="257"/>
      <c r="J40" s="429" t="str">
        <f>IF(H40="","",ABS(H40-I38))</f>
        <v/>
      </c>
      <c r="K40" s="270" t="str">
        <f>IF(J40="","",RANK(J40,J37:J41))</f>
        <v/>
      </c>
      <c r="L40" s="429" t="str">
        <f t="shared" si="2"/>
        <v/>
      </c>
      <c r="M40" s="429" t="str">
        <f>IF(B37="","",IF(H37="","",AVERAGE(H37:H40)))</f>
        <v/>
      </c>
      <c r="N40" s="763"/>
      <c r="O40" s="765"/>
      <c r="P40" s="767"/>
    </row>
    <row r="41" spans="1:16" ht="15.75" thickBot="1" x14ac:dyDescent="0.3">
      <c r="A41" s="771"/>
      <c r="B41" s="755"/>
      <c r="C41" s="756"/>
      <c r="D41" s="81" t="s">
        <v>6</v>
      </c>
      <c r="E41" s="329"/>
      <c r="F41" s="449"/>
      <c r="G41" s="451"/>
      <c r="H41" s="252" t="str">
        <f>IF(B37="","",IF(E41="","",IF(E41=999,999,IF(E41+F41+G41=0,"",E41*60+F41+G41/100))))</f>
        <v/>
      </c>
      <c r="I41" s="258"/>
      <c r="J41" s="251" t="str">
        <f>IF(H41="","",ABS(H41-I38))</f>
        <v/>
      </c>
      <c r="K41" s="271" t="str">
        <f>IF(J41="","",RANK(J41,J37:J41))</f>
        <v/>
      </c>
      <c r="L41" s="251" t="str">
        <f t="shared" si="2"/>
        <v/>
      </c>
      <c r="M41" s="251" t="str">
        <f>IF(B37="","",IF(H37="","",TRIMMEAN(H37:H41,0.4)))</f>
        <v/>
      </c>
      <c r="N41" s="763"/>
      <c r="O41" s="765"/>
      <c r="P41" s="768"/>
    </row>
    <row r="42" spans="1:16" x14ac:dyDescent="0.25">
      <c r="A42" s="744" t="str">
        <f>IF('Names And Totals'!A12="","",'Names And Totals'!A12)</f>
        <v/>
      </c>
      <c r="B42" s="747" t="str">
        <f>IF('Names And Totals'!B12="","",'Names And Totals'!B12)</f>
        <v/>
      </c>
      <c r="C42" s="584" t="str">
        <f>IF(P42="DQ","DQ",IF(O42="","",RANK(O42,$O$7:$O$502,0)))</f>
        <v/>
      </c>
      <c r="D42" s="20" t="s">
        <v>7</v>
      </c>
      <c r="E42" s="301"/>
      <c r="F42" s="312"/>
      <c r="G42" s="312"/>
      <c r="H42" s="253" t="str">
        <f>IF(B42="","",IF(E42="","",IF(E42=999,999,E42*60+F42+G42/100)))</f>
        <v/>
      </c>
      <c r="I42" s="259"/>
      <c r="J42" s="406" t="str">
        <f>IF(H42="","",ABS(H42-I43))</f>
        <v/>
      </c>
      <c r="K42" s="272" t="str">
        <f>IF(J42="","",RANK(J42,J42:J46))</f>
        <v/>
      </c>
      <c r="L42" s="406" t="str">
        <f t="shared" ref="L42:L105" si="3">IF(H42="","",IF(K42=1,"",H42))</f>
        <v/>
      </c>
      <c r="M42" s="406" t="str">
        <f>IF(B42="","",H42)</f>
        <v/>
      </c>
      <c r="N42" s="614" t="str">
        <f>IF(B42="","",IF(P42="DQ","DQ",IF(H42=999,999,IF(H43="",M42,IF(H44="",M43,IF(H45="",M44,IF(H46="",M45,M46)))))))</f>
        <v/>
      </c>
      <c r="O42" s="757" t="str">
        <f>IF(B42="","",IF(P42="DQ","DQ",IF(N42="","",IF(E42=999,0,IF((20-(N42-$O$3)/$O$4)&gt;0,(20-(N42-$O$3)/$O$4),0)))))</f>
        <v/>
      </c>
      <c r="P42" s="760"/>
    </row>
    <row r="43" spans="1:16" x14ac:dyDescent="0.25">
      <c r="A43" s="745"/>
      <c r="B43" s="748"/>
      <c r="C43" s="585"/>
      <c r="D43" s="21" t="s">
        <v>4</v>
      </c>
      <c r="E43" s="303"/>
      <c r="F43" s="293"/>
      <c r="G43" s="293"/>
      <c r="H43" s="254" t="str">
        <f>IF(B42="","",IF(E43="","",IF(E43=999,999,E43*60+F43+G43/100)))</f>
        <v/>
      </c>
      <c r="I43" s="260" t="str">
        <f>IF(B42="","",IF(H42="","",AVERAGE(H42:H46)))</f>
        <v/>
      </c>
      <c r="J43" s="407" t="str">
        <f>IF(H43="","",ABS(H43-I43))</f>
        <v/>
      </c>
      <c r="K43" s="273" t="str">
        <f>IF(J43="","",RANK(J43,J42:J46))</f>
        <v/>
      </c>
      <c r="L43" s="407" t="str">
        <f t="shared" si="3"/>
        <v/>
      </c>
      <c r="M43" s="407" t="str">
        <f>IF(B42="","",IF(H42="","",AVERAGE(H42:H43)))</f>
        <v/>
      </c>
      <c r="N43" s="615"/>
      <c r="O43" s="758"/>
      <c r="P43" s="761"/>
    </row>
    <row r="44" spans="1:16" x14ac:dyDescent="0.25">
      <c r="A44" s="745"/>
      <c r="B44" s="748"/>
      <c r="C44" s="585"/>
      <c r="D44" s="21" t="s">
        <v>8</v>
      </c>
      <c r="E44" s="303"/>
      <c r="F44" s="293"/>
      <c r="G44" s="293"/>
      <c r="H44" s="254" t="str">
        <f>IF(B42="","",IF(E44="","",IF(E44=999,999,E44*60+F44+G44/100)))</f>
        <v/>
      </c>
      <c r="I44" s="260"/>
      <c r="J44" s="407" t="str">
        <f>IF(H44="","",ABS(H44-I43))</f>
        <v/>
      </c>
      <c r="K44" s="273" t="str">
        <f>IF(J44="","",RANK(J44,J42:J46))</f>
        <v/>
      </c>
      <c r="L44" s="407" t="str">
        <f t="shared" si="3"/>
        <v/>
      </c>
      <c r="M44" s="407" t="str">
        <f>IF(B42="","",IF(H42="","",AVERAGE(H42:H44)))</f>
        <v/>
      </c>
      <c r="N44" s="615"/>
      <c r="O44" s="758"/>
      <c r="P44" s="761"/>
    </row>
    <row r="45" spans="1:16" x14ac:dyDescent="0.25">
      <c r="A45" s="745"/>
      <c r="B45" s="748"/>
      <c r="C45" s="585"/>
      <c r="D45" s="21" t="s">
        <v>5</v>
      </c>
      <c r="E45" s="303"/>
      <c r="F45" s="293"/>
      <c r="G45" s="293"/>
      <c r="H45" s="254" t="str">
        <f>IF(B42="","",IF(E45="","",IF(E45=999,999,IF(E45+F45+G45=0,"",E45*60+F45+G45/100))))</f>
        <v/>
      </c>
      <c r="I45" s="260"/>
      <c r="J45" s="407" t="str">
        <f>IF(H45="","",ABS(H45-I43))</f>
        <v/>
      </c>
      <c r="K45" s="273" t="str">
        <f>IF(J45="","",RANK(J45,J42:J46))</f>
        <v/>
      </c>
      <c r="L45" s="407" t="str">
        <f t="shared" si="3"/>
        <v/>
      </c>
      <c r="M45" s="407" t="str">
        <f>IF(B42="","",IF(H42="","",AVERAGE(H42:H45)))</f>
        <v/>
      </c>
      <c r="N45" s="615"/>
      <c r="O45" s="758"/>
      <c r="P45" s="761"/>
    </row>
    <row r="46" spans="1:16" ht="15.75" thickBot="1" x14ac:dyDescent="0.3">
      <c r="A46" s="746"/>
      <c r="B46" s="749"/>
      <c r="C46" s="586"/>
      <c r="D46" s="22" t="s">
        <v>6</v>
      </c>
      <c r="E46" s="305"/>
      <c r="F46" s="332"/>
      <c r="G46" s="332"/>
      <c r="H46" s="255" t="str">
        <f>IF(B42="","",IF(E46="","",IF(E46=999,999,IF(E46+F46+G46=0,"",E46*60+F46+G46/100))))</f>
        <v/>
      </c>
      <c r="I46" s="261"/>
      <c r="J46" s="408" t="str">
        <f>IF(H46="","",ABS(H46-I43))</f>
        <v/>
      </c>
      <c r="K46" s="274" t="str">
        <f>IF(J46="","",RANK(J46,J42:J46))</f>
        <v/>
      </c>
      <c r="L46" s="408" t="str">
        <f t="shared" si="3"/>
        <v/>
      </c>
      <c r="M46" s="408" t="str">
        <f>IF(B42="","",IF(H42="","",TRIMMEAN(H42:H46,0.4)))</f>
        <v/>
      </c>
      <c r="N46" s="616"/>
      <c r="O46" s="759"/>
      <c r="P46" s="762"/>
    </row>
    <row r="47" spans="1:16" x14ac:dyDescent="0.25">
      <c r="A47" s="769" t="str">
        <f>IF('Names And Totals'!A13="","",'Names And Totals'!A13)</f>
        <v/>
      </c>
      <c r="B47" s="753" t="str">
        <f>IF('Names And Totals'!B13="","",'Names And Totals'!B13)</f>
        <v/>
      </c>
      <c r="C47" s="642" t="str">
        <f>IF(P47="DQ","DQ",IF(O47="","",RANK(O47,$O$7:$O$502,0)))</f>
        <v/>
      </c>
      <c r="D47" s="18" t="s">
        <v>7</v>
      </c>
      <c r="E47" s="297"/>
      <c r="F47" s="290"/>
      <c r="G47" s="310"/>
      <c r="H47" s="252" t="str">
        <f>IF(B47="","",IF(E47="","",IF(E47=999,999,E47*60+F47+G47/100)))</f>
        <v/>
      </c>
      <c r="I47" s="257"/>
      <c r="J47" s="429" t="str">
        <f>IF(H47="","",ABS(H47-I48))</f>
        <v/>
      </c>
      <c r="K47" s="270" t="str">
        <f>IF(J47="","",RANK(J47,J47:J51))</f>
        <v/>
      </c>
      <c r="L47" s="429" t="str">
        <f t="shared" si="3"/>
        <v/>
      </c>
      <c r="M47" s="429" t="str">
        <f>IF(B47="","",H47)</f>
        <v/>
      </c>
      <c r="N47" s="601" t="str">
        <f>IF(B47="","",IF(P47="DQ","DQ",IF(H47=999,999,IF(H48="",M47,IF(H49="",M48,IF(H50="",M49,IF(H51="",M50,M51)))))))</f>
        <v/>
      </c>
      <c r="O47" s="764" t="str">
        <f>IF(B47="","",IF(P47="DQ","DQ",IF(N47="","",IF(E47=999,0,IF((20-(N47-$O$3)/$O$4)&gt;0,(20-(N47-$O$3)/$O$4),0)))))</f>
        <v/>
      </c>
      <c r="P47" s="766"/>
    </row>
    <row r="48" spans="1:16" x14ac:dyDescent="0.25">
      <c r="A48" s="770"/>
      <c r="B48" s="754"/>
      <c r="C48" s="756"/>
      <c r="D48" s="18" t="s">
        <v>4</v>
      </c>
      <c r="E48" s="297"/>
      <c r="F48" s="290"/>
      <c r="G48" s="310"/>
      <c r="H48" s="252" t="str">
        <f>IF(B47="","",IF(E48="","",IF(E48=999,999,E48*60+F48+G48/100)))</f>
        <v/>
      </c>
      <c r="I48" s="257" t="str">
        <f>IF(B47="","",IF(H47="","",AVERAGE(H47:H51)))</f>
        <v/>
      </c>
      <c r="J48" s="429" t="str">
        <f>IF(H48="","",ABS(H48-I48))</f>
        <v/>
      </c>
      <c r="K48" s="270" t="str">
        <f>IF(J48="","",RANK(J48,J47:J51))</f>
        <v/>
      </c>
      <c r="L48" s="429" t="str">
        <f t="shared" si="3"/>
        <v/>
      </c>
      <c r="M48" s="429" t="str">
        <f>IF(B47="","",IF(H47="","",AVERAGE(H47:H48)))</f>
        <v/>
      </c>
      <c r="N48" s="763"/>
      <c r="O48" s="765"/>
      <c r="P48" s="767"/>
    </row>
    <row r="49" spans="1:16" x14ac:dyDescent="0.25">
      <c r="A49" s="770"/>
      <c r="B49" s="754"/>
      <c r="C49" s="756"/>
      <c r="D49" s="19" t="s">
        <v>8</v>
      </c>
      <c r="E49" s="299"/>
      <c r="F49" s="448"/>
      <c r="G49" s="450"/>
      <c r="H49" s="252" t="str">
        <f>IF(B47="","",IF(E49="","",IF(E49=999,999,E49*60+F49+G49/100)))</f>
        <v/>
      </c>
      <c r="I49" s="257"/>
      <c r="J49" s="429" t="str">
        <f>IF(H49="","",ABS(H49-I48))</f>
        <v/>
      </c>
      <c r="K49" s="270" t="str">
        <f>IF(J49="","",RANK(J49,J47:J51))</f>
        <v/>
      </c>
      <c r="L49" s="429" t="str">
        <f t="shared" si="3"/>
        <v/>
      </c>
      <c r="M49" s="429" t="str">
        <f>IF(B47="","",IF(H47="","",AVERAGE(H47:H49)))</f>
        <v/>
      </c>
      <c r="N49" s="763"/>
      <c r="O49" s="765"/>
      <c r="P49" s="767"/>
    </row>
    <row r="50" spans="1:16" x14ac:dyDescent="0.25">
      <c r="A50" s="770"/>
      <c r="B50" s="754"/>
      <c r="C50" s="756"/>
      <c r="D50" s="18" t="s">
        <v>5</v>
      </c>
      <c r="E50" s="297"/>
      <c r="F50" s="290"/>
      <c r="G50" s="310"/>
      <c r="H50" s="252" t="str">
        <f>IF(B47="","",IF(E50="","",IF(E50=999,999,IF(E50+F50+G50=0,"",E50*60+F50+G50/100))))</f>
        <v/>
      </c>
      <c r="I50" s="257"/>
      <c r="J50" s="429" t="str">
        <f>IF(H50="","",ABS(H50-I48))</f>
        <v/>
      </c>
      <c r="K50" s="270" t="str">
        <f>IF(J50="","",RANK(J50,J47:J51))</f>
        <v/>
      </c>
      <c r="L50" s="429" t="str">
        <f t="shared" si="3"/>
        <v/>
      </c>
      <c r="M50" s="429" t="str">
        <f>IF(B47="","",IF(H47="","",AVERAGE(H47:H50)))</f>
        <v/>
      </c>
      <c r="N50" s="763"/>
      <c r="O50" s="765"/>
      <c r="P50" s="767"/>
    </row>
    <row r="51" spans="1:16" ht="15.75" thickBot="1" x14ac:dyDescent="0.3">
      <c r="A51" s="771"/>
      <c r="B51" s="755"/>
      <c r="C51" s="756"/>
      <c r="D51" s="81" t="s">
        <v>6</v>
      </c>
      <c r="E51" s="329"/>
      <c r="F51" s="449"/>
      <c r="G51" s="451"/>
      <c r="H51" s="252" t="str">
        <f>IF(B47="","",IF(E51="","",IF(E51=999,999,IF(E51+F51+G51=0,"",E51*60+F51+G51/100))))</f>
        <v/>
      </c>
      <c r="I51" s="258"/>
      <c r="J51" s="251" t="str">
        <f>IF(H51="","",ABS(H51-I48))</f>
        <v/>
      </c>
      <c r="K51" s="271" t="str">
        <f>IF(J51="","",RANK(J51,J47:J51))</f>
        <v/>
      </c>
      <c r="L51" s="251" t="str">
        <f t="shared" si="3"/>
        <v/>
      </c>
      <c r="M51" s="251" t="str">
        <f>IF(B47="","",IF(H47="","",TRIMMEAN(H47:H51,0.4)))</f>
        <v/>
      </c>
      <c r="N51" s="763"/>
      <c r="O51" s="765"/>
      <c r="P51" s="768"/>
    </row>
    <row r="52" spans="1:16" x14ac:dyDescent="0.25">
      <c r="A52" s="744" t="str">
        <f>IF('Names And Totals'!A14="","",'Names And Totals'!A14)</f>
        <v/>
      </c>
      <c r="B52" s="747" t="str">
        <f>IF('Names And Totals'!B14="","",'Names And Totals'!B14)</f>
        <v/>
      </c>
      <c r="C52" s="584" t="str">
        <f>IF(P52="DQ","DQ",IF(O52="","",RANK(O52,$O$7:$O$502,0)))</f>
        <v/>
      </c>
      <c r="D52" s="20" t="s">
        <v>7</v>
      </c>
      <c r="E52" s="301"/>
      <c r="F52" s="312"/>
      <c r="G52" s="312"/>
      <c r="H52" s="253" t="str">
        <f>IF(B52="","",IF(E52="","",IF(E52=999,999,E52*60+F52+G52/100)))</f>
        <v/>
      </c>
      <c r="I52" s="259"/>
      <c r="J52" s="406" t="str">
        <f>IF(H52="","",ABS(H52-I53))</f>
        <v/>
      </c>
      <c r="K52" s="272" t="str">
        <f>IF(J52="","",RANK(J52,J52:J56))</f>
        <v/>
      </c>
      <c r="L52" s="406" t="str">
        <f t="shared" si="3"/>
        <v/>
      </c>
      <c r="M52" s="406" t="str">
        <f>IF(B52="","",H52)</f>
        <v/>
      </c>
      <c r="N52" s="614" t="str">
        <f>IF(B52="","",IF(P52="DQ","DQ",IF(H52=999,999,IF(H53="",M52,IF(H54="",M53,IF(H55="",M54,IF(H56="",M55,M56)))))))</f>
        <v/>
      </c>
      <c r="O52" s="757" t="str">
        <f>IF(B52="","",IF(P52="DQ","DQ",IF(N52="","",IF(E52=999,0,IF((20-(N52-$O$3)/$O$4)&gt;0,(20-(N52-$O$3)/$O$4),0)))))</f>
        <v/>
      </c>
      <c r="P52" s="760"/>
    </row>
    <row r="53" spans="1:16" x14ac:dyDescent="0.25">
      <c r="A53" s="745"/>
      <c r="B53" s="748"/>
      <c r="C53" s="585"/>
      <c r="D53" s="21" t="s">
        <v>4</v>
      </c>
      <c r="E53" s="303"/>
      <c r="F53" s="293"/>
      <c r="G53" s="293"/>
      <c r="H53" s="254" t="str">
        <f>IF(B52="","",IF(E53="","",IF(E53=999,999,E53*60+F53+G53/100)))</f>
        <v/>
      </c>
      <c r="I53" s="260" t="str">
        <f>IF(B52="","",IF(H52="","",AVERAGE(H52:H56)))</f>
        <v/>
      </c>
      <c r="J53" s="407" t="str">
        <f>IF(H53="","",ABS(H53-I53))</f>
        <v/>
      </c>
      <c r="K53" s="273" t="str">
        <f>IF(J53="","",RANK(J53,J52:J56))</f>
        <v/>
      </c>
      <c r="L53" s="407" t="str">
        <f t="shared" si="3"/>
        <v/>
      </c>
      <c r="M53" s="407" t="str">
        <f>IF(B52="","",IF(H52="","",AVERAGE(H52:H53)))</f>
        <v/>
      </c>
      <c r="N53" s="615"/>
      <c r="O53" s="758"/>
      <c r="P53" s="761"/>
    </row>
    <row r="54" spans="1:16" x14ac:dyDescent="0.25">
      <c r="A54" s="745"/>
      <c r="B54" s="748"/>
      <c r="C54" s="585"/>
      <c r="D54" s="21" t="s">
        <v>8</v>
      </c>
      <c r="E54" s="303"/>
      <c r="F54" s="293"/>
      <c r="G54" s="293"/>
      <c r="H54" s="254" t="str">
        <f>IF(B52="","",IF(E54="","",IF(E54=999,999,E54*60+F54+G54/100)))</f>
        <v/>
      </c>
      <c r="I54" s="260"/>
      <c r="J54" s="407" t="str">
        <f>IF(H54="","",ABS(H54-I53))</f>
        <v/>
      </c>
      <c r="K54" s="273" t="str">
        <f>IF(J54="","",RANK(J54,J52:J56))</f>
        <v/>
      </c>
      <c r="L54" s="407" t="str">
        <f t="shared" si="3"/>
        <v/>
      </c>
      <c r="M54" s="407" t="str">
        <f>IF(B52="","",IF(H52="","",AVERAGE(H52:H54)))</f>
        <v/>
      </c>
      <c r="N54" s="615"/>
      <c r="O54" s="758"/>
      <c r="P54" s="761"/>
    </row>
    <row r="55" spans="1:16" x14ac:dyDescent="0.25">
      <c r="A55" s="745"/>
      <c r="B55" s="748"/>
      <c r="C55" s="585"/>
      <c r="D55" s="21" t="s">
        <v>5</v>
      </c>
      <c r="E55" s="303"/>
      <c r="F55" s="293"/>
      <c r="G55" s="293"/>
      <c r="H55" s="254" t="str">
        <f>IF(B52="","",IF(E55="","",IF(E55=999,999,IF(E55+F55+G55=0,"",E55*60+F55+G55/100))))</f>
        <v/>
      </c>
      <c r="I55" s="260"/>
      <c r="J55" s="407" t="str">
        <f>IF(H55="","",ABS(H55-I53))</f>
        <v/>
      </c>
      <c r="K55" s="273" t="str">
        <f>IF(J55="","",RANK(J55,J52:J56))</f>
        <v/>
      </c>
      <c r="L55" s="407" t="str">
        <f t="shared" si="3"/>
        <v/>
      </c>
      <c r="M55" s="407" t="str">
        <f>IF(B52="","",IF(H52="","",AVERAGE(H52:H55)))</f>
        <v/>
      </c>
      <c r="N55" s="615"/>
      <c r="O55" s="758"/>
      <c r="P55" s="761"/>
    </row>
    <row r="56" spans="1:16" ht="15.75" thickBot="1" x14ac:dyDescent="0.3">
      <c r="A56" s="746"/>
      <c r="B56" s="749"/>
      <c r="C56" s="586"/>
      <c r="D56" s="22" t="s">
        <v>6</v>
      </c>
      <c r="E56" s="305"/>
      <c r="F56" s="332"/>
      <c r="G56" s="332"/>
      <c r="H56" s="255" t="str">
        <f>IF(B52="","",IF(E56="","",IF(E56=999,999,IF(E56+F56+G56=0,"",E56*60+F56+G56/100))))</f>
        <v/>
      </c>
      <c r="I56" s="261"/>
      <c r="J56" s="408" t="str">
        <f>IF(H56="","",ABS(H56-I53))</f>
        <v/>
      </c>
      <c r="K56" s="274" t="str">
        <f>IF(J56="","",RANK(J56,J52:J56))</f>
        <v/>
      </c>
      <c r="L56" s="408" t="str">
        <f t="shared" si="3"/>
        <v/>
      </c>
      <c r="M56" s="408" t="str">
        <f>IF(B52="","",IF(H52="","",TRIMMEAN(H52:H56,0.4)))</f>
        <v/>
      </c>
      <c r="N56" s="616"/>
      <c r="O56" s="759"/>
      <c r="P56" s="762"/>
    </row>
    <row r="57" spans="1:16" x14ac:dyDescent="0.25">
      <c r="A57" s="769" t="str">
        <f>IF('Names And Totals'!A15="","",'Names And Totals'!A15)</f>
        <v/>
      </c>
      <c r="B57" s="753" t="str">
        <f>IF('Names And Totals'!B15="","",'Names And Totals'!B15)</f>
        <v/>
      </c>
      <c r="C57" s="642" t="str">
        <f>IF(P57="DQ","DQ",IF(O57="","",RANK(O57,$O$7:$O$502,0)))</f>
        <v/>
      </c>
      <c r="D57" s="18" t="s">
        <v>7</v>
      </c>
      <c r="E57" s="297"/>
      <c r="F57" s="290"/>
      <c r="G57" s="310"/>
      <c r="H57" s="252" t="str">
        <f>IF(B57="","",IF(E57="","",IF(E57=999,999,E57*60+F57+G57/100)))</f>
        <v/>
      </c>
      <c r="I57" s="257"/>
      <c r="J57" s="429" t="str">
        <f>IF(H57="","",ABS(H57-I58))</f>
        <v/>
      </c>
      <c r="K57" s="270" t="str">
        <f>IF(J57="","",RANK(J57,J57:J61))</f>
        <v/>
      </c>
      <c r="L57" s="429" t="str">
        <f t="shared" si="3"/>
        <v/>
      </c>
      <c r="M57" s="429" t="str">
        <f>IF(B57="","",H57)</f>
        <v/>
      </c>
      <c r="N57" s="601" t="str">
        <f>IF(B57="","",IF(P57="DQ","DQ",IF(H57=999,999,IF(H58="",M57,IF(H59="",M58,IF(H60="",M59,IF(H61="",M60,M61)))))))</f>
        <v/>
      </c>
      <c r="O57" s="764" t="str">
        <f>IF(B57="","",IF(P57="DQ","DQ",IF(N57="","",IF(E57=999,0,IF((20-(N57-$O$3)/$O$4)&gt;0,(20-(N57-$O$3)/$O$4),0)))))</f>
        <v/>
      </c>
      <c r="P57" s="766"/>
    </row>
    <row r="58" spans="1:16" x14ac:dyDescent="0.25">
      <c r="A58" s="770"/>
      <c r="B58" s="754"/>
      <c r="C58" s="756"/>
      <c r="D58" s="18" t="s">
        <v>4</v>
      </c>
      <c r="E58" s="297"/>
      <c r="F58" s="290"/>
      <c r="G58" s="310"/>
      <c r="H58" s="252" t="str">
        <f>IF(B57="","",IF(E58="","",IF(E58=999,999,E58*60+F58+G58/100)))</f>
        <v/>
      </c>
      <c r="I58" s="257" t="str">
        <f>IF(B57="","",IF(H57="","",AVERAGE(H57:H61)))</f>
        <v/>
      </c>
      <c r="J58" s="429" t="str">
        <f>IF(H58="","",ABS(H58-I58))</f>
        <v/>
      </c>
      <c r="K58" s="270" t="str">
        <f>IF(J58="","",RANK(J58,J57:J61))</f>
        <v/>
      </c>
      <c r="L58" s="429" t="str">
        <f t="shared" si="3"/>
        <v/>
      </c>
      <c r="M58" s="429" t="str">
        <f>IF(B57="","",IF(H57="","",AVERAGE(H57:H58)))</f>
        <v/>
      </c>
      <c r="N58" s="763"/>
      <c r="O58" s="765"/>
      <c r="P58" s="767"/>
    </row>
    <row r="59" spans="1:16" x14ac:dyDescent="0.25">
      <c r="A59" s="770"/>
      <c r="B59" s="754"/>
      <c r="C59" s="756"/>
      <c r="D59" s="19" t="s">
        <v>8</v>
      </c>
      <c r="E59" s="299"/>
      <c r="F59" s="448"/>
      <c r="G59" s="450"/>
      <c r="H59" s="252" t="str">
        <f>IF(B57="","",IF(E59="","",IF(E59=999,999,E59*60+F59+G59/100)))</f>
        <v/>
      </c>
      <c r="I59" s="257"/>
      <c r="J59" s="429" t="str">
        <f>IF(H59="","",ABS(H59-I58))</f>
        <v/>
      </c>
      <c r="K59" s="270" t="str">
        <f>IF(J59="","",RANK(J59,J57:J61))</f>
        <v/>
      </c>
      <c r="L59" s="429" t="str">
        <f t="shared" si="3"/>
        <v/>
      </c>
      <c r="M59" s="429" t="str">
        <f>IF(B57="","",IF(H57="","",AVERAGE(H57:H59)))</f>
        <v/>
      </c>
      <c r="N59" s="763"/>
      <c r="O59" s="765"/>
      <c r="P59" s="767"/>
    </row>
    <row r="60" spans="1:16" x14ac:dyDescent="0.25">
      <c r="A60" s="770"/>
      <c r="B60" s="754"/>
      <c r="C60" s="756"/>
      <c r="D60" s="18" t="s">
        <v>5</v>
      </c>
      <c r="E60" s="297"/>
      <c r="F60" s="290"/>
      <c r="G60" s="310"/>
      <c r="H60" s="252" t="str">
        <f>IF(B57="","",IF(E60="","",IF(E60=999,999,IF(E60+F60+G60=0,"",E60*60+F60+G60/100))))</f>
        <v/>
      </c>
      <c r="I60" s="257"/>
      <c r="J60" s="429" t="str">
        <f>IF(H60="","",ABS(H60-I58))</f>
        <v/>
      </c>
      <c r="K60" s="270" t="str">
        <f>IF(J60="","",RANK(J60,J57:J61))</f>
        <v/>
      </c>
      <c r="L60" s="429" t="str">
        <f t="shared" si="3"/>
        <v/>
      </c>
      <c r="M60" s="429" t="str">
        <f>IF(B57="","",IF(H57="","",AVERAGE(H57:H60)))</f>
        <v/>
      </c>
      <c r="N60" s="763"/>
      <c r="O60" s="765"/>
      <c r="P60" s="767"/>
    </row>
    <row r="61" spans="1:16" ht="15.75" thickBot="1" x14ac:dyDescent="0.3">
      <c r="A61" s="771"/>
      <c r="B61" s="755"/>
      <c r="C61" s="756"/>
      <c r="D61" s="81" t="s">
        <v>6</v>
      </c>
      <c r="E61" s="329"/>
      <c r="F61" s="449"/>
      <c r="G61" s="451"/>
      <c r="H61" s="252" t="str">
        <f>IF(B57="","",IF(E61="","",IF(E61=999,999,IF(E61+F61+G61=0,"",E61*60+F61+G61/100))))</f>
        <v/>
      </c>
      <c r="I61" s="258"/>
      <c r="J61" s="251" t="str">
        <f>IF(H61="","",ABS(H61-I58))</f>
        <v/>
      </c>
      <c r="K61" s="271" t="str">
        <f>IF(J61="","",RANK(J61,J57:J61))</f>
        <v/>
      </c>
      <c r="L61" s="251" t="str">
        <f t="shared" si="3"/>
        <v/>
      </c>
      <c r="M61" s="251" t="str">
        <f>IF(B57="","",IF(H57="","",TRIMMEAN(H57:H61,0.4)))</f>
        <v/>
      </c>
      <c r="N61" s="763"/>
      <c r="O61" s="765"/>
      <c r="P61" s="768"/>
    </row>
    <row r="62" spans="1:16" x14ac:dyDescent="0.25">
      <c r="A62" s="744" t="str">
        <f>IF('Names And Totals'!A16="","",'Names And Totals'!A16)</f>
        <v/>
      </c>
      <c r="B62" s="747" t="str">
        <f>IF('Names And Totals'!B16="","",'Names And Totals'!B16)</f>
        <v/>
      </c>
      <c r="C62" s="584" t="str">
        <f>IF(P62="DQ","DQ",IF(O62="","",RANK(O62,$O$7:$O$502,0)))</f>
        <v/>
      </c>
      <c r="D62" s="20" t="s">
        <v>7</v>
      </c>
      <c r="E62" s="301"/>
      <c r="F62" s="312"/>
      <c r="G62" s="312"/>
      <c r="H62" s="253" t="str">
        <f>IF(B62="","",IF(E62="","",IF(E62=999,999,E62*60+F62+G62/100)))</f>
        <v/>
      </c>
      <c r="I62" s="259"/>
      <c r="J62" s="406" t="str">
        <f>IF(H62="","",ABS(H62-I63))</f>
        <v/>
      </c>
      <c r="K62" s="272" t="str">
        <f>IF(J62="","",RANK(J62,J62:J66))</f>
        <v/>
      </c>
      <c r="L62" s="406" t="str">
        <f t="shared" si="3"/>
        <v/>
      </c>
      <c r="M62" s="406" t="str">
        <f>IF(B62="","",H62)</f>
        <v/>
      </c>
      <c r="N62" s="614" t="str">
        <f>IF(B62="","",IF(P62="DQ","DQ",IF(H62=999,999,IF(H63="",M62,IF(H64="",M63,IF(H65="",M64,IF(H66="",M65,M66)))))))</f>
        <v/>
      </c>
      <c r="O62" s="757" t="str">
        <f>IF(B62="","",IF(P62="DQ","DQ",IF(N62="","",IF(E62=999,0,IF((20-(N62-$O$3)/$O$4)&gt;0,(20-(N62-$O$3)/$O$4),0)))))</f>
        <v/>
      </c>
      <c r="P62" s="760"/>
    </row>
    <row r="63" spans="1:16" x14ac:dyDescent="0.25">
      <c r="A63" s="745"/>
      <c r="B63" s="748"/>
      <c r="C63" s="585"/>
      <c r="D63" s="21" t="s">
        <v>4</v>
      </c>
      <c r="E63" s="303"/>
      <c r="F63" s="293"/>
      <c r="G63" s="293"/>
      <c r="H63" s="254" t="str">
        <f>IF(B62="","",IF(E63="","",IF(E63=999,999,E63*60+F63+G63/100)))</f>
        <v/>
      </c>
      <c r="I63" s="260" t="str">
        <f>IF(B62="","",IF(H62="","",AVERAGE(H62:H66)))</f>
        <v/>
      </c>
      <c r="J63" s="407" t="str">
        <f>IF(H63="","",ABS(H63-I63))</f>
        <v/>
      </c>
      <c r="K63" s="273" t="str">
        <f>IF(J63="","",RANK(J63,J62:J66))</f>
        <v/>
      </c>
      <c r="L63" s="407" t="str">
        <f t="shared" si="3"/>
        <v/>
      </c>
      <c r="M63" s="407" t="str">
        <f>IF(B62="","",IF(H62="","",AVERAGE(H62:H63)))</f>
        <v/>
      </c>
      <c r="N63" s="615"/>
      <c r="O63" s="758"/>
      <c r="P63" s="761"/>
    </row>
    <row r="64" spans="1:16" x14ac:dyDescent="0.25">
      <c r="A64" s="745"/>
      <c r="B64" s="748"/>
      <c r="C64" s="585"/>
      <c r="D64" s="21" t="s">
        <v>8</v>
      </c>
      <c r="E64" s="303"/>
      <c r="F64" s="293"/>
      <c r="G64" s="293"/>
      <c r="H64" s="254" t="str">
        <f>IF(B62="","",IF(E64="","",IF(E64=999,999,E64*60+F64+G64/100)))</f>
        <v/>
      </c>
      <c r="I64" s="260"/>
      <c r="J64" s="407" t="str">
        <f>IF(H64="","",ABS(H64-I63))</f>
        <v/>
      </c>
      <c r="K64" s="273" t="str">
        <f>IF(J64="","",RANK(J64,J62:J66))</f>
        <v/>
      </c>
      <c r="L64" s="407" t="str">
        <f t="shared" si="3"/>
        <v/>
      </c>
      <c r="M64" s="407" t="str">
        <f>IF(B62="","",IF(H62="","",AVERAGE(H62:H64)))</f>
        <v/>
      </c>
      <c r="N64" s="615"/>
      <c r="O64" s="758"/>
      <c r="P64" s="761"/>
    </row>
    <row r="65" spans="1:16" x14ac:dyDescent="0.25">
      <c r="A65" s="745"/>
      <c r="B65" s="748"/>
      <c r="C65" s="585"/>
      <c r="D65" s="21" t="s">
        <v>5</v>
      </c>
      <c r="E65" s="303"/>
      <c r="F65" s="293"/>
      <c r="G65" s="293"/>
      <c r="H65" s="254" t="str">
        <f>IF(B62="","",IF(E65="","",IF(E65=999,999,IF(E65+F65+G65=0,"",E65*60+F65+G65/100))))</f>
        <v/>
      </c>
      <c r="I65" s="260"/>
      <c r="J65" s="407" t="str">
        <f>IF(H65="","",ABS(H65-I63))</f>
        <v/>
      </c>
      <c r="K65" s="273" t="str">
        <f>IF(J65="","",RANK(J65,J62:J66))</f>
        <v/>
      </c>
      <c r="L65" s="407" t="str">
        <f t="shared" si="3"/>
        <v/>
      </c>
      <c r="M65" s="407" t="str">
        <f>IF(B62="","",IF(H62="","",AVERAGE(H62:H65)))</f>
        <v/>
      </c>
      <c r="N65" s="615"/>
      <c r="O65" s="758"/>
      <c r="P65" s="761"/>
    </row>
    <row r="66" spans="1:16" ht="15.75" thickBot="1" x14ac:dyDescent="0.3">
      <c r="A66" s="746"/>
      <c r="B66" s="749"/>
      <c r="C66" s="586"/>
      <c r="D66" s="22" t="s">
        <v>6</v>
      </c>
      <c r="E66" s="305"/>
      <c r="F66" s="332"/>
      <c r="G66" s="332"/>
      <c r="H66" s="255" t="str">
        <f>IF(B62="","",IF(E66="","",IF(E66=999,999,IF(E66+F66+G66=0,"",E66*60+F66+G66/100))))</f>
        <v/>
      </c>
      <c r="I66" s="261"/>
      <c r="J66" s="408" t="str">
        <f>IF(H66="","",ABS(H66-I63))</f>
        <v/>
      </c>
      <c r="K66" s="274" t="str">
        <f>IF(J66="","",RANK(J66,J62:J66))</f>
        <v/>
      </c>
      <c r="L66" s="408" t="str">
        <f t="shared" si="3"/>
        <v/>
      </c>
      <c r="M66" s="408" t="str">
        <f>IF(B62="","",IF(H62="","",TRIMMEAN(H62:H66,0.4)))</f>
        <v/>
      </c>
      <c r="N66" s="616"/>
      <c r="O66" s="759"/>
      <c r="P66" s="762"/>
    </row>
    <row r="67" spans="1:16" x14ac:dyDescent="0.25">
      <c r="A67" s="769" t="str">
        <f>IF('Names And Totals'!A17="","",'Names And Totals'!A17)</f>
        <v/>
      </c>
      <c r="B67" s="753" t="str">
        <f>IF('Names And Totals'!B17="","",'Names And Totals'!B17)</f>
        <v/>
      </c>
      <c r="C67" s="642" t="str">
        <f>IF(P67="DQ","DQ",IF(O67="","",RANK(O67,$O$7:$O$502,0)))</f>
        <v/>
      </c>
      <c r="D67" s="18" t="s">
        <v>7</v>
      </c>
      <c r="E67" s="297"/>
      <c r="F67" s="290"/>
      <c r="G67" s="310"/>
      <c r="H67" s="252" t="str">
        <f>IF(B67="","",IF(E67="","",IF(E67=999,999,E67*60+F67+G67/100)))</f>
        <v/>
      </c>
      <c r="I67" s="257"/>
      <c r="J67" s="429" t="str">
        <f>IF(H67="","",ABS(H67-I68))</f>
        <v/>
      </c>
      <c r="K67" s="270" t="str">
        <f>IF(J67="","",RANK(J67,J67:J71))</f>
        <v/>
      </c>
      <c r="L67" s="429" t="str">
        <f t="shared" si="3"/>
        <v/>
      </c>
      <c r="M67" s="429" t="str">
        <f>IF(B67="","",H67)</f>
        <v/>
      </c>
      <c r="N67" s="601" t="str">
        <f>IF(B67="","",IF(P67="DQ","DQ",IF(H67=999,999,IF(H68="",M67,IF(H69="",M68,IF(H70="",M69,IF(H71="",M70,M71)))))))</f>
        <v/>
      </c>
      <c r="O67" s="764" t="str">
        <f>IF(B67="","",IF(P67="DQ","DQ",IF(N67="","",IF(E67=999,0,IF((20-(N67-$O$3)/$O$4)&gt;0,(20-(N67-$O$3)/$O$4),0)))))</f>
        <v/>
      </c>
      <c r="P67" s="766"/>
    </row>
    <row r="68" spans="1:16" x14ac:dyDescent="0.25">
      <c r="A68" s="770"/>
      <c r="B68" s="754"/>
      <c r="C68" s="756"/>
      <c r="D68" s="18" t="s">
        <v>4</v>
      </c>
      <c r="E68" s="297"/>
      <c r="F68" s="290"/>
      <c r="G68" s="310"/>
      <c r="H68" s="252" t="str">
        <f>IF(B67="","",IF(E68="","",IF(E68=999,999,E68*60+F68+G68/100)))</f>
        <v/>
      </c>
      <c r="I68" s="257" t="str">
        <f>IF(B67="","",IF(H67="","",AVERAGE(H67:H71)))</f>
        <v/>
      </c>
      <c r="J68" s="429" t="str">
        <f>IF(H68="","",ABS(H68-I68))</f>
        <v/>
      </c>
      <c r="K68" s="270" t="str">
        <f>IF(J68="","",RANK(J68,J67:J71))</f>
        <v/>
      </c>
      <c r="L68" s="429" t="str">
        <f t="shared" si="3"/>
        <v/>
      </c>
      <c r="M68" s="429" t="str">
        <f>IF(B67="","",IF(H67="","",AVERAGE(H67:H68)))</f>
        <v/>
      </c>
      <c r="N68" s="763"/>
      <c r="O68" s="765"/>
      <c r="P68" s="767"/>
    </row>
    <row r="69" spans="1:16" x14ac:dyDescent="0.25">
      <c r="A69" s="770"/>
      <c r="B69" s="754"/>
      <c r="C69" s="756"/>
      <c r="D69" s="19" t="s">
        <v>8</v>
      </c>
      <c r="E69" s="299"/>
      <c r="F69" s="448"/>
      <c r="G69" s="450"/>
      <c r="H69" s="252" t="str">
        <f>IF(B67="","",IF(E69="","",IF(E69=999,999,E69*60+F69+G69/100)))</f>
        <v/>
      </c>
      <c r="I69" s="257"/>
      <c r="J69" s="429" t="str">
        <f>IF(H69="","",ABS(H69-I68))</f>
        <v/>
      </c>
      <c r="K69" s="270" t="str">
        <f>IF(J69="","",RANK(J69,J67:J71))</f>
        <v/>
      </c>
      <c r="L69" s="429" t="str">
        <f t="shared" si="3"/>
        <v/>
      </c>
      <c r="M69" s="429" t="str">
        <f>IF(B67="","",IF(H67="","",AVERAGE(H67:H69)))</f>
        <v/>
      </c>
      <c r="N69" s="763"/>
      <c r="O69" s="765"/>
      <c r="P69" s="767"/>
    </row>
    <row r="70" spans="1:16" x14ac:dyDescent="0.25">
      <c r="A70" s="770"/>
      <c r="B70" s="754"/>
      <c r="C70" s="756"/>
      <c r="D70" s="18" t="s">
        <v>5</v>
      </c>
      <c r="E70" s="297"/>
      <c r="F70" s="290"/>
      <c r="G70" s="310"/>
      <c r="H70" s="252" t="str">
        <f>IF(B67="","",IF(E70="","",IF(E70=999,999,IF(E70+F70+G70=0,"",E70*60+F70+G70/100))))</f>
        <v/>
      </c>
      <c r="I70" s="257"/>
      <c r="J70" s="429" t="str">
        <f>IF(H70="","",ABS(H70-I68))</f>
        <v/>
      </c>
      <c r="K70" s="270" t="str">
        <f>IF(J70="","",RANK(J70,J67:J71))</f>
        <v/>
      </c>
      <c r="L70" s="429" t="str">
        <f t="shared" si="3"/>
        <v/>
      </c>
      <c r="M70" s="429" t="str">
        <f>IF(B67="","",IF(H67="","",AVERAGE(H67:H70)))</f>
        <v/>
      </c>
      <c r="N70" s="763"/>
      <c r="O70" s="765"/>
      <c r="P70" s="767"/>
    </row>
    <row r="71" spans="1:16" ht="15.75" thickBot="1" x14ac:dyDescent="0.3">
      <c r="A71" s="771"/>
      <c r="B71" s="755"/>
      <c r="C71" s="756"/>
      <c r="D71" s="81" t="s">
        <v>6</v>
      </c>
      <c r="E71" s="329"/>
      <c r="F71" s="449"/>
      <c r="G71" s="451"/>
      <c r="H71" s="252" t="str">
        <f>IF(B67="","",IF(E71="","",IF(E71=999,999,IF(E71+F71+G71=0,"",E71*60+F71+G71/100))))</f>
        <v/>
      </c>
      <c r="I71" s="258"/>
      <c r="J71" s="251" t="str">
        <f>IF(H71="","",ABS(H71-I68))</f>
        <v/>
      </c>
      <c r="K71" s="271" t="str">
        <f>IF(J71="","",RANK(J71,J67:J71))</f>
        <v/>
      </c>
      <c r="L71" s="251" t="str">
        <f t="shared" si="3"/>
        <v/>
      </c>
      <c r="M71" s="251" t="str">
        <f>IF(B67="","",IF(H67="","",TRIMMEAN(H67:H71,0.4)))</f>
        <v/>
      </c>
      <c r="N71" s="763"/>
      <c r="O71" s="765"/>
      <c r="P71" s="768"/>
    </row>
    <row r="72" spans="1:16" x14ac:dyDescent="0.25">
      <c r="A72" s="744" t="str">
        <f>IF('Names And Totals'!A18="","",'Names And Totals'!A18)</f>
        <v/>
      </c>
      <c r="B72" s="747" t="str">
        <f>IF('Names And Totals'!B18="","",'Names And Totals'!B18)</f>
        <v/>
      </c>
      <c r="C72" s="584" t="str">
        <f>IF(P72="DQ","DQ",IF(O72="","",RANK(O72,$O$7:$O$502,0)))</f>
        <v/>
      </c>
      <c r="D72" s="20" t="s">
        <v>7</v>
      </c>
      <c r="E72" s="301"/>
      <c r="F72" s="312"/>
      <c r="G72" s="312"/>
      <c r="H72" s="253" t="str">
        <f>IF(B72="","",IF(E72="","",IF(E72=999,999,E72*60+F72+G72/100)))</f>
        <v/>
      </c>
      <c r="I72" s="259"/>
      <c r="J72" s="406" t="str">
        <f>IF(H72="","",ABS(H72-I73))</f>
        <v/>
      </c>
      <c r="K72" s="272" t="str">
        <f>IF(J72="","",RANK(J72,J72:J76))</f>
        <v/>
      </c>
      <c r="L72" s="406" t="str">
        <f t="shared" si="3"/>
        <v/>
      </c>
      <c r="M72" s="406" t="str">
        <f>IF(B72="","",H72)</f>
        <v/>
      </c>
      <c r="N72" s="614" t="str">
        <f>IF(B72="","",IF(P72="DQ","DQ",IF(H72=999,999,IF(H73="",M72,IF(H74="",M73,IF(H75="",M74,IF(H76="",M75,M76)))))))</f>
        <v/>
      </c>
      <c r="O72" s="757" t="str">
        <f>IF(B72="","",IF(P72="DQ","DQ",IF(N72="","",IF(E72=999,0,IF((20-(N72-$O$3)/$O$4)&gt;0,(20-(N72-$O$3)/$O$4),0)))))</f>
        <v/>
      </c>
      <c r="P72" s="760"/>
    </row>
    <row r="73" spans="1:16" x14ac:dyDescent="0.25">
      <c r="A73" s="745"/>
      <c r="B73" s="748"/>
      <c r="C73" s="585"/>
      <c r="D73" s="21" t="s">
        <v>4</v>
      </c>
      <c r="E73" s="303"/>
      <c r="F73" s="293"/>
      <c r="G73" s="293"/>
      <c r="H73" s="254" t="str">
        <f>IF(B72="","",IF(E73="","",IF(E73=999,999,E73*60+F73+G73/100)))</f>
        <v/>
      </c>
      <c r="I73" s="260" t="str">
        <f>IF(B72="","",IF(H72="","",AVERAGE(H72:H76)))</f>
        <v/>
      </c>
      <c r="J73" s="407" t="str">
        <f>IF(H73="","",ABS(H73-I73))</f>
        <v/>
      </c>
      <c r="K73" s="273" t="str">
        <f>IF(J73="","",RANK(J73,J72:J76))</f>
        <v/>
      </c>
      <c r="L73" s="407" t="str">
        <f t="shared" si="3"/>
        <v/>
      </c>
      <c r="M73" s="407" t="str">
        <f>IF(B72="","",IF(H72="","",AVERAGE(H72:H73)))</f>
        <v/>
      </c>
      <c r="N73" s="615"/>
      <c r="O73" s="758"/>
      <c r="P73" s="761"/>
    </row>
    <row r="74" spans="1:16" x14ac:dyDescent="0.25">
      <c r="A74" s="745"/>
      <c r="B74" s="748"/>
      <c r="C74" s="585"/>
      <c r="D74" s="21" t="s">
        <v>8</v>
      </c>
      <c r="E74" s="303"/>
      <c r="F74" s="293"/>
      <c r="G74" s="293"/>
      <c r="H74" s="254" t="str">
        <f>IF(B72="","",IF(E74="","",IF(E74=999,999,E74*60+F74+G74/100)))</f>
        <v/>
      </c>
      <c r="I74" s="260"/>
      <c r="J74" s="407" t="str">
        <f>IF(H74="","",ABS(H74-I73))</f>
        <v/>
      </c>
      <c r="K74" s="273" t="str">
        <f>IF(J74="","",RANK(J74,J72:J76))</f>
        <v/>
      </c>
      <c r="L74" s="407" t="str">
        <f t="shared" si="3"/>
        <v/>
      </c>
      <c r="M74" s="407" t="str">
        <f>IF(B72="","",IF(H72="","",AVERAGE(H72:H74)))</f>
        <v/>
      </c>
      <c r="N74" s="615"/>
      <c r="O74" s="758"/>
      <c r="P74" s="761"/>
    </row>
    <row r="75" spans="1:16" x14ac:dyDescent="0.25">
      <c r="A75" s="745"/>
      <c r="B75" s="748"/>
      <c r="C75" s="585"/>
      <c r="D75" s="21" t="s">
        <v>5</v>
      </c>
      <c r="E75" s="303"/>
      <c r="F75" s="293"/>
      <c r="G75" s="293"/>
      <c r="H75" s="254" t="str">
        <f>IF(B72="","",IF(E75="","",IF(E75=999,999,IF(E75+F75+G75=0,"",E75*60+F75+G75/100))))</f>
        <v/>
      </c>
      <c r="I75" s="260"/>
      <c r="J75" s="407" t="str">
        <f>IF(H75="","",ABS(H75-I73))</f>
        <v/>
      </c>
      <c r="K75" s="273" t="str">
        <f>IF(J75="","",RANK(J75,J72:J76))</f>
        <v/>
      </c>
      <c r="L75" s="407" t="str">
        <f t="shared" si="3"/>
        <v/>
      </c>
      <c r="M75" s="407" t="str">
        <f>IF(B72="","",IF(H72="","",AVERAGE(H72:H75)))</f>
        <v/>
      </c>
      <c r="N75" s="615"/>
      <c r="O75" s="758"/>
      <c r="P75" s="761"/>
    </row>
    <row r="76" spans="1:16" ht="15.75" thickBot="1" x14ac:dyDescent="0.3">
      <c r="A76" s="746"/>
      <c r="B76" s="749"/>
      <c r="C76" s="586"/>
      <c r="D76" s="22" t="s">
        <v>6</v>
      </c>
      <c r="E76" s="305"/>
      <c r="F76" s="332"/>
      <c r="G76" s="332"/>
      <c r="H76" s="255" t="str">
        <f>IF(B72="","",IF(E76="","",IF(E76=999,999,IF(E76+F76+G76=0,"",E76*60+F76+G76/100))))</f>
        <v/>
      </c>
      <c r="I76" s="261"/>
      <c r="J76" s="408" t="str">
        <f>IF(H76="","",ABS(H76-I73))</f>
        <v/>
      </c>
      <c r="K76" s="274" t="str">
        <f>IF(J76="","",RANK(J76,J72:J76))</f>
        <v/>
      </c>
      <c r="L76" s="408" t="str">
        <f t="shared" si="3"/>
        <v/>
      </c>
      <c r="M76" s="408" t="str">
        <f>IF(B72="","",IF(H72="","",TRIMMEAN(H72:H76,0.4)))</f>
        <v/>
      </c>
      <c r="N76" s="616"/>
      <c r="O76" s="759"/>
      <c r="P76" s="762"/>
    </row>
    <row r="77" spans="1:16" x14ac:dyDescent="0.25">
      <c r="A77" s="769" t="str">
        <f>IF('Names And Totals'!A19="","",'Names And Totals'!A19)</f>
        <v/>
      </c>
      <c r="B77" s="753" t="str">
        <f>IF('Names And Totals'!B19="","",'Names And Totals'!B19)</f>
        <v/>
      </c>
      <c r="C77" s="642" t="str">
        <f>IF(P77="DQ","DQ",IF(O77="","",RANK(O77,$O$7:$O$502,0)))</f>
        <v/>
      </c>
      <c r="D77" s="18" t="s">
        <v>7</v>
      </c>
      <c r="E77" s="297"/>
      <c r="F77" s="290"/>
      <c r="G77" s="310"/>
      <c r="H77" s="252" t="str">
        <f>IF(B77="","",IF(E77="","",IF(E77=999,999,E77*60+F77+G77/100)))</f>
        <v/>
      </c>
      <c r="I77" s="257"/>
      <c r="J77" s="429" t="str">
        <f>IF(H77="","",ABS(H77-I78))</f>
        <v/>
      </c>
      <c r="K77" s="270" t="str">
        <f>IF(J77="","",RANK(J77,J77:J81))</f>
        <v/>
      </c>
      <c r="L77" s="429" t="str">
        <f t="shared" si="3"/>
        <v/>
      </c>
      <c r="M77" s="429" t="str">
        <f>IF(B77="","",H77)</f>
        <v/>
      </c>
      <c r="N77" s="601" t="str">
        <f>IF(B77="","",IF(P77="DQ","DQ",IF(H77=999,999,IF(H78="",M77,IF(H79="",M78,IF(H80="",M79,IF(H81="",M80,M81)))))))</f>
        <v/>
      </c>
      <c r="O77" s="764" t="str">
        <f>IF(B77="","",IF(P77="DQ","DQ",IF(N77="","",IF(E77=999,0,IF((20-(N77-$O$3)/$O$4)&gt;0,(20-(N77-$O$3)/$O$4),0)))))</f>
        <v/>
      </c>
      <c r="P77" s="766"/>
    </row>
    <row r="78" spans="1:16" x14ac:dyDescent="0.25">
      <c r="A78" s="770"/>
      <c r="B78" s="754"/>
      <c r="C78" s="756"/>
      <c r="D78" s="18" t="s">
        <v>4</v>
      </c>
      <c r="E78" s="297"/>
      <c r="F78" s="290"/>
      <c r="G78" s="310"/>
      <c r="H78" s="252" t="str">
        <f>IF(B77="","",IF(E78="","",IF(E78=999,999,E78*60+F78+G78/100)))</f>
        <v/>
      </c>
      <c r="I78" s="257" t="str">
        <f>IF(B77="","",IF(H77="","",AVERAGE(H77:H81)))</f>
        <v/>
      </c>
      <c r="J78" s="429" t="str">
        <f>IF(H78="","",ABS(H78-I78))</f>
        <v/>
      </c>
      <c r="K78" s="270" t="str">
        <f>IF(J78="","",RANK(J78,J77:J81))</f>
        <v/>
      </c>
      <c r="L78" s="429" t="str">
        <f t="shared" si="3"/>
        <v/>
      </c>
      <c r="M78" s="429" t="str">
        <f>IF(B77="","",IF(H77="","",AVERAGE(H77:H78)))</f>
        <v/>
      </c>
      <c r="N78" s="763"/>
      <c r="O78" s="765"/>
      <c r="P78" s="767"/>
    </row>
    <row r="79" spans="1:16" x14ac:dyDescent="0.25">
      <c r="A79" s="770"/>
      <c r="B79" s="754"/>
      <c r="C79" s="756"/>
      <c r="D79" s="19" t="s">
        <v>8</v>
      </c>
      <c r="E79" s="299"/>
      <c r="F79" s="448"/>
      <c r="G79" s="450"/>
      <c r="H79" s="252" t="str">
        <f>IF(B77="","",IF(E79="","",IF(E79=999,999,E79*60+F79+G79/100)))</f>
        <v/>
      </c>
      <c r="I79" s="257"/>
      <c r="J79" s="429" t="str">
        <f>IF(H79="","",ABS(H79-I78))</f>
        <v/>
      </c>
      <c r="K79" s="270" t="str">
        <f>IF(J79="","",RANK(J79,J77:J81))</f>
        <v/>
      </c>
      <c r="L79" s="429" t="str">
        <f t="shared" si="3"/>
        <v/>
      </c>
      <c r="M79" s="429" t="str">
        <f>IF(B77="","",IF(H77="","",AVERAGE(H77:H79)))</f>
        <v/>
      </c>
      <c r="N79" s="763"/>
      <c r="O79" s="765"/>
      <c r="P79" s="767"/>
    </row>
    <row r="80" spans="1:16" x14ac:dyDescent="0.25">
      <c r="A80" s="770"/>
      <c r="B80" s="754"/>
      <c r="C80" s="756"/>
      <c r="D80" s="18" t="s">
        <v>5</v>
      </c>
      <c r="E80" s="297"/>
      <c r="F80" s="290"/>
      <c r="G80" s="310"/>
      <c r="H80" s="252" t="str">
        <f>IF(B77="","",IF(E80="","",IF(E80=999,999,IF(E80+F80+G80=0,"",E80*60+F80+G80/100))))</f>
        <v/>
      </c>
      <c r="I80" s="257"/>
      <c r="J80" s="429" t="str">
        <f>IF(H80="","",ABS(H80-I78))</f>
        <v/>
      </c>
      <c r="K80" s="270" t="str">
        <f>IF(J80="","",RANK(J80,J77:J81))</f>
        <v/>
      </c>
      <c r="L80" s="429" t="str">
        <f t="shared" si="3"/>
        <v/>
      </c>
      <c r="M80" s="429" t="str">
        <f>IF(B77="","",IF(H77="","",AVERAGE(H77:H80)))</f>
        <v/>
      </c>
      <c r="N80" s="763"/>
      <c r="O80" s="765"/>
      <c r="P80" s="767"/>
    </row>
    <row r="81" spans="1:16" ht="15.75" thickBot="1" x14ac:dyDescent="0.3">
      <c r="A81" s="771"/>
      <c r="B81" s="755"/>
      <c r="C81" s="756"/>
      <c r="D81" s="81" t="s">
        <v>6</v>
      </c>
      <c r="E81" s="329"/>
      <c r="F81" s="449"/>
      <c r="G81" s="451"/>
      <c r="H81" s="252" t="str">
        <f>IF(B77="","",IF(E81="","",IF(E81=999,999,IF(E81+F81+G81=0,"",E81*60+F81+G81/100))))</f>
        <v/>
      </c>
      <c r="I81" s="258"/>
      <c r="J81" s="251" t="str">
        <f>IF(H81="","",ABS(H81-I78))</f>
        <v/>
      </c>
      <c r="K81" s="271" t="str">
        <f>IF(J81="","",RANK(J81,J77:J81))</f>
        <v/>
      </c>
      <c r="L81" s="251" t="str">
        <f t="shared" si="3"/>
        <v/>
      </c>
      <c r="M81" s="251" t="str">
        <f>IF(B77="","",IF(H77="","",TRIMMEAN(H77:H81,0.4)))</f>
        <v/>
      </c>
      <c r="N81" s="763"/>
      <c r="O81" s="765"/>
      <c r="P81" s="768"/>
    </row>
    <row r="82" spans="1:16" x14ac:dyDescent="0.25">
      <c r="A82" s="744" t="str">
        <f>IF('Names And Totals'!A20="","",'Names And Totals'!A20)</f>
        <v/>
      </c>
      <c r="B82" s="747" t="str">
        <f>IF('Names And Totals'!B20="","",'Names And Totals'!B20)</f>
        <v/>
      </c>
      <c r="C82" s="584" t="str">
        <f>IF(P82="DQ","DQ",IF(O82="","",RANK(O82,$O$7:$O$502,0)))</f>
        <v/>
      </c>
      <c r="D82" s="20" t="s">
        <v>7</v>
      </c>
      <c r="E82" s="301"/>
      <c r="F82" s="312"/>
      <c r="G82" s="312"/>
      <c r="H82" s="253" t="str">
        <f>IF(B82="","",IF(E82="","",IF(E82=999,999,E82*60+F82+G82/100)))</f>
        <v/>
      </c>
      <c r="I82" s="259"/>
      <c r="J82" s="406" t="str">
        <f>IF(H82="","",ABS(H82-I83))</f>
        <v/>
      </c>
      <c r="K82" s="272" t="str">
        <f>IF(J82="","",RANK(J82,J82:J86))</f>
        <v/>
      </c>
      <c r="L82" s="406" t="str">
        <f t="shared" si="3"/>
        <v/>
      </c>
      <c r="M82" s="406" t="str">
        <f>IF(B82="","",H82)</f>
        <v/>
      </c>
      <c r="N82" s="614" t="str">
        <f>IF(B82="","",IF(P82="DQ","DQ",IF(H82=999,999,IF(H83="",M82,IF(H84="",M83,IF(H85="",M84,IF(H86="",M85,M86)))))))</f>
        <v/>
      </c>
      <c r="O82" s="757" t="str">
        <f>IF(B82="","",IF(P82="DQ","DQ",IF(N82="","",IF(E82=999,0,IF((20-(N82-$O$3)/$O$4)&gt;0,(20-(N82-$O$3)/$O$4),0)))))</f>
        <v/>
      </c>
      <c r="P82" s="760"/>
    </row>
    <row r="83" spans="1:16" x14ac:dyDescent="0.25">
      <c r="A83" s="745"/>
      <c r="B83" s="748"/>
      <c r="C83" s="585"/>
      <c r="D83" s="21" t="s">
        <v>4</v>
      </c>
      <c r="E83" s="303"/>
      <c r="F83" s="293"/>
      <c r="G83" s="293"/>
      <c r="H83" s="254" t="str">
        <f>IF(B82="","",IF(E83="","",IF(E83=999,999,E83*60+F83+G83/100)))</f>
        <v/>
      </c>
      <c r="I83" s="260" t="str">
        <f>IF(B82="","",IF(H82="","",AVERAGE(H82:H86)))</f>
        <v/>
      </c>
      <c r="J83" s="407" t="str">
        <f>IF(H83="","",ABS(H83-I83))</f>
        <v/>
      </c>
      <c r="K83" s="273" t="str">
        <f>IF(J83="","",RANK(J83,J82:J86))</f>
        <v/>
      </c>
      <c r="L83" s="407" t="str">
        <f t="shared" si="3"/>
        <v/>
      </c>
      <c r="M83" s="407" t="str">
        <f>IF(B82="","",IF(H82="","",AVERAGE(H82:H83)))</f>
        <v/>
      </c>
      <c r="N83" s="615"/>
      <c r="O83" s="758"/>
      <c r="P83" s="761"/>
    </row>
    <row r="84" spans="1:16" x14ac:dyDescent="0.25">
      <c r="A84" s="745"/>
      <c r="B84" s="748"/>
      <c r="C84" s="585"/>
      <c r="D84" s="21" t="s">
        <v>8</v>
      </c>
      <c r="E84" s="303"/>
      <c r="F84" s="293"/>
      <c r="G84" s="293"/>
      <c r="H84" s="254" t="str">
        <f>IF(B82="","",IF(E84="","",IF(E84=999,999,E84*60+F84+G84/100)))</f>
        <v/>
      </c>
      <c r="I84" s="260"/>
      <c r="J84" s="407" t="str">
        <f>IF(H84="","",ABS(H84-I83))</f>
        <v/>
      </c>
      <c r="K84" s="273" t="str">
        <f>IF(J84="","",RANK(J84,J82:J86))</f>
        <v/>
      </c>
      <c r="L84" s="407" t="str">
        <f t="shared" si="3"/>
        <v/>
      </c>
      <c r="M84" s="407" t="str">
        <f>IF(B82="","",IF(H82="","",AVERAGE(H82:H84)))</f>
        <v/>
      </c>
      <c r="N84" s="615"/>
      <c r="O84" s="758"/>
      <c r="P84" s="761"/>
    </row>
    <row r="85" spans="1:16" x14ac:dyDescent="0.25">
      <c r="A85" s="745"/>
      <c r="B85" s="748"/>
      <c r="C85" s="585"/>
      <c r="D85" s="21" t="s">
        <v>5</v>
      </c>
      <c r="E85" s="303"/>
      <c r="F85" s="293"/>
      <c r="G85" s="293"/>
      <c r="H85" s="254" t="str">
        <f>IF(B82="","",IF(E85="","",IF(E85=999,999,IF(E85+F85+G85=0,"",E85*60+F85+G85/100))))</f>
        <v/>
      </c>
      <c r="I85" s="260"/>
      <c r="J85" s="407" t="str">
        <f>IF(H85="","",ABS(H85-I83))</f>
        <v/>
      </c>
      <c r="K85" s="273" t="str">
        <f>IF(J85="","",RANK(J85,J82:J86))</f>
        <v/>
      </c>
      <c r="L85" s="407" t="str">
        <f t="shared" si="3"/>
        <v/>
      </c>
      <c r="M85" s="407" t="str">
        <f>IF(B82="","",IF(H82="","",AVERAGE(H82:H85)))</f>
        <v/>
      </c>
      <c r="N85" s="615"/>
      <c r="O85" s="758"/>
      <c r="P85" s="761"/>
    </row>
    <row r="86" spans="1:16" ht="15.75" thickBot="1" x14ac:dyDescent="0.3">
      <c r="A86" s="746"/>
      <c r="B86" s="749"/>
      <c r="C86" s="586"/>
      <c r="D86" s="22" t="s">
        <v>6</v>
      </c>
      <c r="E86" s="305"/>
      <c r="F86" s="332"/>
      <c r="G86" s="332"/>
      <c r="H86" s="255" t="str">
        <f>IF(B82="","",IF(E86="","",IF(E86=999,999,IF(E86+F86+G86=0,"",E86*60+F86+G86/100))))</f>
        <v/>
      </c>
      <c r="I86" s="261"/>
      <c r="J86" s="408" t="str">
        <f>IF(H86="","",ABS(H86-I83))</f>
        <v/>
      </c>
      <c r="K86" s="274" t="str">
        <f>IF(J86="","",RANK(J86,J82:J86))</f>
        <v/>
      </c>
      <c r="L86" s="408" t="str">
        <f t="shared" si="3"/>
        <v/>
      </c>
      <c r="M86" s="408" t="str">
        <f>IF(B82="","",IF(H82="","",TRIMMEAN(H82:H86,0.4)))</f>
        <v/>
      </c>
      <c r="N86" s="616"/>
      <c r="O86" s="759"/>
      <c r="P86" s="762"/>
    </row>
    <row r="87" spans="1:16" x14ac:dyDescent="0.25">
      <c r="A87" s="769" t="str">
        <f>IF('Names And Totals'!A21="","",'Names And Totals'!A21)</f>
        <v/>
      </c>
      <c r="B87" s="753" t="str">
        <f>IF('Names And Totals'!B21="","",'Names And Totals'!B21)</f>
        <v/>
      </c>
      <c r="C87" s="642" t="str">
        <f>IF(P87="DQ","DQ",IF(O87="","",RANK(O87,$O$7:$O$502,0)))</f>
        <v/>
      </c>
      <c r="D87" s="18" t="s">
        <v>7</v>
      </c>
      <c r="E87" s="297"/>
      <c r="F87" s="290"/>
      <c r="G87" s="310"/>
      <c r="H87" s="252" t="str">
        <f>IF(B87="","",IF(E87="","",IF(E87=999,999,E87*60+F87+G87/100)))</f>
        <v/>
      </c>
      <c r="I87" s="257"/>
      <c r="J87" s="429" t="str">
        <f>IF(H87="","",ABS(H87-I88))</f>
        <v/>
      </c>
      <c r="K87" s="270" t="str">
        <f>IF(J87="","",RANK(J87,J87:J91))</f>
        <v/>
      </c>
      <c r="L87" s="429" t="str">
        <f t="shared" si="3"/>
        <v/>
      </c>
      <c r="M87" s="429" t="str">
        <f>IF(B87="","",H87)</f>
        <v/>
      </c>
      <c r="N87" s="601" t="str">
        <f>IF(B87="","",IF(P87="DQ","DQ",IF(H87=999,999,IF(H88="",M87,IF(H89="",M88,IF(H90="",M89,IF(H91="",M90,M91)))))))</f>
        <v/>
      </c>
      <c r="O87" s="764" t="str">
        <f>IF(B87="","",IF(P87="DQ","DQ",IF(N87="","",IF(E87=999,0,IF((20-(N87-$O$3)/$O$4)&gt;0,(20-(N87-$O$3)/$O$4),0)))))</f>
        <v/>
      </c>
      <c r="P87" s="766"/>
    </row>
    <row r="88" spans="1:16" x14ac:dyDescent="0.25">
      <c r="A88" s="770"/>
      <c r="B88" s="754"/>
      <c r="C88" s="756"/>
      <c r="D88" s="18" t="s">
        <v>4</v>
      </c>
      <c r="E88" s="297"/>
      <c r="F88" s="290"/>
      <c r="G88" s="310"/>
      <c r="H88" s="252" t="str">
        <f>IF(B87="","",IF(E88="","",IF(E88=999,999,E88*60+F88+G88/100)))</f>
        <v/>
      </c>
      <c r="I88" s="257" t="str">
        <f>IF(B87="","",IF(H87="","",AVERAGE(H87:H91)))</f>
        <v/>
      </c>
      <c r="J88" s="429" t="str">
        <f>IF(H88="","",ABS(H88-I88))</f>
        <v/>
      </c>
      <c r="K88" s="270" t="str">
        <f>IF(J88="","",RANK(J88,J87:J91))</f>
        <v/>
      </c>
      <c r="L88" s="429" t="str">
        <f t="shared" si="3"/>
        <v/>
      </c>
      <c r="M88" s="429" t="str">
        <f>IF(B87="","",IF(H87="","",AVERAGE(H87:H88)))</f>
        <v/>
      </c>
      <c r="N88" s="763"/>
      <c r="O88" s="765"/>
      <c r="P88" s="767"/>
    </row>
    <row r="89" spans="1:16" x14ac:dyDescent="0.25">
      <c r="A89" s="770"/>
      <c r="B89" s="754"/>
      <c r="C89" s="756"/>
      <c r="D89" s="19" t="s">
        <v>8</v>
      </c>
      <c r="E89" s="299"/>
      <c r="F89" s="448"/>
      <c r="G89" s="450"/>
      <c r="H89" s="252" t="str">
        <f>IF(B87="","",IF(E89="","",IF(E89=999,999,E89*60+F89+G89/100)))</f>
        <v/>
      </c>
      <c r="I89" s="257"/>
      <c r="J89" s="429" t="str">
        <f>IF(H89="","",ABS(H89-I88))</f>
        <v/>
      </c>
      <c r="K89" s="270" t="str">
        <f>IF(J89="","",RANK(J89,J87:J91))</f>
        <v/>
      </c>
      <c r="L89" s="429" t="str">
        <f t="shared" si="3"/>
        <v/>
      </c>
      <c r="M89" s="429" t="str">
        <f>IF(B87="","",IF(H87="","",AVERAGE(H87:H89)))</f>
        <v/>
      </c>
      <c r="N89" s="763"/>
      <c r="O89" s="765"/>
      <c r="P89" s="767"/>
    </row>
    <row r="90" spans="1:16" x14ac:dyDescent="0.25">
      <c r="A90" s="770"/>
      <c r="B90" s="754"/>
      <c r="C90" s="756"/>
      <c r="D90" s="18" t="s">
        <v>5</v>
      </c>
      <c r="E90" s="297"/>
      <c r="F90" s="290"/>
      <c r="G90" s="310"/>
      <c r="H90" s="252" t="str">
        <f>IF(B87="","",IF(E90="","",IF(E90=999,999,IF(E90+F90+G90=0,"",E90*60+F90+G90/100))))</f>
        <v/>
      </c>
      <c r="I90" s="257"/>
      <c r="J90" s="429" t="str">
        <f>IF(H90="","",ABS(H90-I88))</f>
        <v/>
      </c>
      <c r="K90" s="270" t="str">
        <f>IF(J90="","",RANK(J90,J87:J91))</f>
        <v/>
      </c>
      <c r="L90" s="429" t="str">
        <f t="shared" si="3"/>
        <v/>
      </c>
      <c r="M90" s="429" t="str">
        <f>IF(B87="","",IF(H87="","",AVERAGE(H87:H90)))</f>
        <v/>
      </c>
      <c r="N90" s="763"/>
      <c r="O90" s="765"/>
      <c r="P90" s="767"/>
    </row>
    <row r="91" spans="1:16" ht="15.75" thickBot="1" x14ac:dyDescent="0.3">
      <c r="A91" s="771"/>
      <c r="B91" s="755"/>
      <c r="C91" s="756"/>
      <c r="D91" s="81" t="s">
        <v>6</v>
      </c>
      <c r="E91" s="329"/>
      <c r="F91" s="449"/>
      <c r="G91" s="451"/>
      <c r="H91" s="252" t="str">
        <f>IF(B87="","",IF(E91="","",IF(E91=999,999,IF(E91+F91+G91=0,"",E91*60+F91+G91/100))))</f>
        <v/>
      </c>
      <c r="I91" s="258"/>
      <c r="J91" s="251" t="str">
        <f>IF(H91="","",ABS(H91-I88))</f>
        <v/>
      </c>
      <c r="K91" s="271" t="str">
        <f>IF(J91="","",RANK(J91,J87:J91))</f>
        <v/>
      </c>
      <c r="L91" s="251" t="str">
        <f t="shared" si="3"/>
        <v/>
      </c>
      <c r="M91" s="251" t="str">
        <f>IF(B87="","",IF(H87="","",TRIMMEAN(H87:H91,0.4)))</f>
        <v/>
      </c>
      <c r="N91" s="763"/>
      <c r="O91" s="765"/>
      <c r="P91" s="768"/>
    </row>
    <row r="92" spans="1:16" x14ac:dyDescent="0.25">
      <c r="A92" s="744" t="str">
        <f>IF('Names And Totals'!A22="","",'Names And Totals'!A22)</f>
        <v/>
      </c>
      <c r="B92" s="747" t="str">
        <f>IF('Names And Totals'!B22="","",'Names And Totals'!B22)</f>
        <v/>
      </c>
      <c r="C92" s="584" t="str">
        <f>IF(P92="DQ","DQ",IF(O92="","",RANK(O92,$O$7:$O$502,0)))</f>
        <v/>
      </c>
      <c r="D92" s="20" t="s">
        <v>7</v>
      </c>
      <c r="E92" s="301"/>
      <c r="F92" s="312"/>
      <c r="G92" s="312"/>
      <c r="H92" s="253" t="str">
        <f>IF(B92="","",IF(E92="","",IF(E92=999,999,E92*60+F92+G92/100)))</f>
        <v/>
      </c>
      <c r="I92" s="259"/>
      <c r="J92" s="406" t="str">
        <f>IF(H92="","",ABS(H92-I93))</f>
        <v/>
      </c>
      <c r="K92" s="272" t="str">
        <f>IF(J92="","",RANK(J92,J92:J96))</f>
        <v/>
      </c>
      <c r="L92" s="406" t="str">
        <f t="shared" si="3"/>
        <v/>
      </c>
      <c r="M92" s="406" t="str">
        <f>IF(B92="","",H92)</f>
        <v/>
      </c>
      <c r="N92" s="614" t="str">
        <f>IF(B92="","",IF(P92="DQ","DQ",IF(H92=999,999,IF(H93="",M92,IF(H94="",M93,IF(H95="",M94,IF(H96="",M95,M96)))))))</f>
        <v/>
      </c>
      <c r="O92" s="757" t="str">
        <f>IF(B92="","",IF(P92="DQ","DQ",IF(N92="","",IF(E92=999,0,IF((20-(N92-$O$3)/$O$4)&gt;0,(20-(N92-$O$3)/$O$4),0)))))</f>
        <v/>
      </c>
      <c r="P92" s="760"/>
    </row>
    <row r="93" spans="1:16" x14ac:dyDescent="0.25">
      <c r="A93" s="745"/>
      <c r="B93" s="748"/>
      <c r="C93" s="585"/>
      <c r="D93" s="21" t="s">
        <v>4</v>
      </c>
      <c r="E93" s="303"/>
      <c r="F93" s="293"/>
      <c r="G93" s="293"/>
      <c r="H93" s="254" t="str">
        <f>IF(B92="","",IF(E93="","",IF(E93=999,999,E93*60+F93+G93/100)))</f>
        <v/>
      </c>
      <c r="I93" s="260" t="str">
        <f>IF(B92="","",IF(H92="","",AVERAGE(H92:H96)))</f>
        <v/>
      </c>
      <c r="J93" s="407" t="str">
        <f>IF(H93="","",ABS(H93-I93))</f>
        <v/>
      </c>
      <c r="K93" s="273" t="str">
        <f>IF(J93="","",RANK(J93,J92:J96))</f>
        <v/>
      </c>
      <c r="L93" s="407" t="str">
        <f t="shared" si="3"/>
        <v/>
      </c>
      <c r="M93" s="407" t="str">
        <f>IF(B92="","",IF(H92="","",AVERAGE(H92:H93)))</f>
        <v/>
      </c>
      <c r="N93" s="615"/>
      <c r="O93" s="758"/>
      <c r="P93" s="761"/>
    </row>
    <row r="94" spans="1:16" x14ac:dyDescent="0.25">
      <c r="A94" s="745"/>
      <c r="B94" s="748"/>
      <c r="C94" s="585"/>
      <c r="D94" s="21" t="s">
        <v>8</v>
      </c>
      <c r="E94" s="303"/>
      <c r="F94" s="293"/>
      <c r="G94" s="293"/>
      <c r="H94" s="254" t="str">
        <f>IF(B92="","",IF(E94="","",IF(E94=999,999,E94*60+F94+G94/100)))</f>
        <v/>
      </c>
      <c r="I94" s="260"/>
      <c r="J94" s="407" t="str">
        <f>IF(H94="","",ABS(H94-I93))</f>
        <v/>
      </c>
      <c r="K94" s="273" t="str">
        <f>IF(J94="","",RANK(J94,J92:J96))</f>
        <v/>
      </c>
      <c r="L94" s="407" t="str">
        <f t="shared" si="3"/>
        <v/>
      </c>
      <c r="M94" s="407" t="str">
        <f>IF(B92="","",IF(H92="","",AVERAGE(H92:H94)))</f>
        <v/>
      </c>
      <c r="N94" s="615"/>
      <c r="O94" s="758"/>
      <c r="P94" s="761"/>
    </row>
    <row r="95" spans="1:16" x14ac:dyDescent="0.25">
      <c r="A95" s="745"/>
      <c r="B95" s="748"/>
      <c r="C95" s="585"/>
      <c r="D95" s="21" t="s">
        <v>5</v>
      </c>
      <c r="E95" s="303"/>
      <c r="F95" s="293"/>
      <c r="G95" s="293"/>
      <c r="H95" s="254" t="str">
        <f>IF(B92="","",IF(E95="","",IF(E95=999,999,IF(E95+F95+G95=0,"",E95*60+F95+G95/100))))</f>
        <v/>
      </c>
      <c r="I95" s="260"/>
      <c r="J95" s="407" t="str">
        <f>IF(H95="","",ABS(H95-I93))</f>
        <v/>
      </c>
      <c r="K95" s="273" t="str">
        <f>IF(J95="","",RANK(J95,J92:J96))</f>
        <v/>
      </c>
      <c r="L95" s="407" t="str">
        <f t="shared" si="3"/>
        <v/>
      </c>
      <c r="M95" s="407" t="str">
        <f>IF(B92="","",IF(H92="","",AVERAGE(H92:H95)))</f>
        <v/>
      </c>
      <c r="N95" s="615"/>
      <c r="O95" s="758"/>
      <c r="P95" s="761"/>
    </row>
    <row r="96" spans="1:16" ht="15.75" thickBot="1" x14ac:dyDescent="0.3">
      <c r="A96" s="746"/>
      <c r="B96" s="749"/>
      <c r="C96" s="586"/>
      <c r="D96" s="22" t="s">
        <v>6</v>
      </c>
      <c r="E96" s="305"/>
      <c r="F96" s="332"/>
      <c r="G96" s="332"/>
      <c r="H96" s="255" t="str">
        <f>IF(B92="","",IF(E96="","",IF(E96=999,999,IF(E96+F96+G96=0,"",E96*60+F96+G96/100))))</f>
        <v/>
      </c>
      <c r="I96" s="261"/>
      <c r="J96" s="408" t="str">
        <f>IF(H96="","",ABS(H96-I93))</f>
        <v/>
      </c>
      <c r="K96" s="274" t="str">
        <f>IF(J96="","",RANK(J96,J92:J96))</f>
        <v/>
      </c>
      <c r="L96" s="408" t="str">
        <f t="shared" si="3"/>
        <v/>
      </c>
      <c r="M96" s="408" t="str">
        <f>IF(B92="","",IF(H92="","",TRIMMEAN(H92:H96,0.4)))</f>
        <v/>
      </c>
      <c r="N96" s="616"/>
      <c r="O96" s="759"/>
      <c r="P96" s="762"/>
    </row>
    <row r="97" spans="1:16" x14ac:dyDescent="0.25">
      <c r="A97" s="769" t="str">
        <f>IF('Names And Totals'!A23="","",'Names And Totals'!A23)</f>
        <v/>
      </c>
      <c r="B97" s="753" t="str">
        <f>IF('Names And Totals'!B23="","",'Names And Totals'!B23)</f>
        <v/>
      </c>
      <c r="C97" s="642" t="str">
        <f>IF(P97="DQ","DQ",IF(O97="","",RANK(O97,$O$7:$O$502,0)))</f>
        <v/>
      </c>
      <c r="D97" s="18" t="s">
        <v>7</v>
      </c>
      <c r="E97" s="297"/>
      <c r="F97" s="290"/>
      <c r="G97" s="310"/>
      <c r="H97" s="252" t="str">
        <f>IF(B97="","",IF(E97="","",IF(E97=999,999,E97*60+F97+G97/100)))</f>
        <v/>
      </c>
      <c r="I97" s="257"/>
      <c r="J97" s="429" t="str">
        <f>IF(H97="","",ABS(H97-I98))</f>
        <v/>
      </c>
      <c r="K97" s="270" t="str">
        <f>IF(J97="","",RANK(J97,J97:J101))</f>
        <v/>
      </c>
      <c r="L97" s="429" t="str">
        <f t="shared" si="3"/>
        <v/>
      </c>
      <c r="M97" s="429" t="str">
        <f>IF(B97="","",H97)</f>
        <v/>
      </c>
      <c r="N97" s="601" t="str">
        <f>IF(B97="","",IF(P97="DQ","DQ",IF(H97=999,999,IF(H98="",M97,IF(H99="",M98,IF(H100="",M99,IF(H101="",M100,M101)))))))</f>
        <v/>
      </c>
      <c r="O97" s="764" t="str">
        <f>IF(B97="","",IF(P97="DQ","DQ",IF(N97="","",IF(E97=999,0,IF((20-(N97-$O$3)/$O$4)&gt;0,(20-(N97-$O$3)/$O$4),0)))))</f>
        <v/>
      </c>
      <c r="P97" s="766"/>
    </row>
    <row r="98" spans="1:16" x14ac:dyDescent="0.25">
      <c r="A98" s="770"/>
      <c r="B98" s="754"/>
      <c r="C98" s="756"/>
      <c r="D98" s="18" t="s">
        <v>4</v>
      </c>
      <c r="E98" s="297"/>
      <c r="F98" s="290"/>
      <c r="G98" s="310"/>
      <c r="H98" s="252" t="str">
        <f>IF(B97="","",IF(E98="","",IF(E98=999,999,E98*60+F98+G98/100)))</f>
        <v/>
      </c>
      <c r="I98" s="257" t="str">
        <f>IF(B97="","",IF(H97="","",AVERAGE(H97:H101)))</f>
        <v/>
      </c>
      <c r="J98" s="429" t="str">
        <f>IF(H98="","",ABS(H98-I98))</f>
        <v/>
      </c>
      <c r="K98" s="270" t="str">
        <f>IF(J98="","",RANK(J98,J97:J101))</f>
        <v/>
      </c>
      <c r="L98" s="429" t="str">
        <f t="shared" si="3"/>
        <v/>
      </c>
      <c r="M98" s="429" t="str">
        <f>IF(B97="","",IF(H97="","",AVERAGE(H97:H98)))</f>
        <v/>
      </c>
      <c r="N98" s="763"/>
      <c r="O98" s="765"/>
      <c r="P98" s="767"/>
    </row>
    <row r="99" spans="1:16" x14ac:dyDescent="0.25">
      <c r="A99" s="770"/>
      <c r="B99" s="754"/>
      <c r="C99" s="756"/>
      <c r="D99" s="19" t="s">
        <v>8</v>
      </c>
      <c r="E99" s="299"/>
      <c r="F99" s="448"/>
      <c r="G99" s="450"/>
      <c r="H99" s="252" t="str">
        <f>IF(B97="","",IF(E99="","",IF(E99=999,999,E99*60+F99+G99/100)))</f>
        <v/>
      </c>
      <c r="I99" s="257"/>
      <c r="J99" s="429" t="str">
        <f>IF(H99="","",ABS(H99-I98))</f>
        <v/>
      </c>
      <c r="K99" s="270" t="str">
        <f>IF(J99="","",RANK(J99,J97:J101))</f>
        <v/>
      </c>
      <c r="L99" s="429" t="str">
        <f t="shared" si="3"/>
        <v/>
      </c>
      <c r="M99" s="429" t="str">
        <f>IF(B97="","",IF(H97="","",AVERAGE(H97:H99)))</f>
        <v/>
      </c>
      <c r="N99" s="763"/>
      <c r="O99" s="765"/>
      <c r="P99" s="767"/>
    </row>
    <row r="100" spans="1:16" x14ac:dyDescent="0.25">
      <c r="A100" s="770"/>
      <c r="B100" s="754"/>
      <c r="C100" s="756"/>
      <c r="D100" s="18" t="s">
        <v>5</v>
      </c>
      <c r="E100" s="297"/>
      <c r="F100" s="290"/>
      <c r="G100" s="310"/>
      <c r="H100" s="252" t="str">
        <f>IF(B97="","",IF(E100="","",IF(E100=999,999,IF(E100+F100+G100=0,"",E100*60+F100+G100/100))))</f>
        <v/>
      </c>
      <c r="I100" s="257"/>
      <c r="J100" s="429" t="str">
        <f>IF(H100="","",ABS(H100-I98))</f>
        <v/>
      </c>
      <c r="K100" s="270" t="str">
        <f>IF(J100="","",RANK(J100,J97:J101))</f>
        <v/>
      </c>
      <c r="L100" s="429" t="str">
        <f t="shared" si="3"/>
        <v/>
      </c>
      <c r="M100" s="429" t="str">
        <f>IF(B97="","",IF(H97="","",AVERAGE(H97:H100)))</f>
        <v/>
      </c>
      <c r="N100" s="763"/>
      <c r="O100" s="765"/>
      <c r="P100" s="767"/>
    </row>
    <row r="101" spans="1:16" ht="15.75" thickBot="1" x14ac:dyDescent="0.3">
      <c r="A101" s="771"/>
      <c r="B101" s="755"/>
      <c r="C101" s="756"/>
      <c r="D101" s="81" t="s">
        <v>6</v>
      </c>
      <c r="E101" s="329"/>
      <c r="F101" s="449"/>
      <c r="G101" s="451"/>
      <c r="H101" s="252" t="str">
        <f>IF(B97="","",IF(E101="","",IF(E101=999,999,IF(E101+F101+G101=0,"",E101*60+F101+G101/100))))</f>
        <v/>
      </c>
      <c r="I101" s="258"/>
      <c r="J101" s="251" t="str">
        <f>IF(H101="","",ABS(H101-I98))</f>
        <v/>
      </c>
      <c r="K101" s="271" t="str">
        <f>IF(J101="","",RANK(J101,J97:J101))</f>
        <v/>
      </c>
      <c r="L101" s="251" t="str">
        <f t="shared" si="3"/>
        <v/>
      </c>
      <c r="M101" s="251" t="str">
        <f>IF(B97="","",IF(H97="","",TRIMMEAN(H97:H101,0.4)))</f>
        <v/>
      </c>
      <c r="N101" s="763"/>
      <c r="O101" s="765"/>
      <c r="P101" s="768"/>
    </row>
    <row r="102" spans="1:16" x14ac:dyDescent="0.25">
      <c r="A102" s="744" t="str">
        <f>IF('Names And Totals'!A24="","",'Names And Totals'!A24)</f>
        <v/>
      </c>
      <c r="B102" s="747" t="str">
        <f>IF('Names And Totals'!B24="","",'Names And Totals'!B24)</f>
        <v/>
      </c>
      <c r="C102" s="584" t="str">
        <f>IF(P102="DQ","DQ",IF(O102="","",RANK(O102,$O$7:$O$502,0)))</f>
        <v/>
      </c>
      <c r="D102" s="20" t="s">
        <v>7</v>
      </c>
      <c r="E102" s="301"/>
      <c r="F102" s="312"/>
      <c r="G102" s="312"/>
      <c r="H102" s="253" t="str">
        <f>IF(B102="","",IF(E102="","",IF(E102=999,999,E102*60+F102+G102/100)))</f>
        <v/>
      </c>
      <c r="I102" s="259"/>
      <c r="J102" s="406" t="str">
        <f>IF(H102="","",ABS(H102-I103))</f>
        <v/>
      </c>
      <c r="K102" s="272" t="str">
        <f>IF(J102="","",RANK(J102,J102:J106))</f>
        <v/>
      </c>
      <c r="L102" s="406" t="str">
        <f t="shared" si="3"/>
        <v/>
      </c>
      <c r="M102" s="406" t="str">
        <f>IF(B102="","",H102)</f>
        <v/>
      </c>
      <c r="N102" s="614" t="str">
        <f>IF(B102="","",IF(P102="DQ","DQ",IF(H102=999,999,IF(H103="",M102,IF(H104="",M103,IF(H105="",M104,IF(H106="",M105,M106)))))))</f>
        <v/>
      </c>
      <c r="O102" s="757" t="str">
        <f>IF(B102="","",IF(P102="DQ","DQ",IF(N102="","",IF(E102=999,0,IF((20-(N102-$O$3)/$O$4)&gt;0,(20-(N102-$O$3)/$O$4),0)))))</f>
        <v/>
      </c>
      <c r="P102" s="760"/>
    </row>
    <row r="103" spans="1:16" x14ac:dyDescent="0.25">
      <c r="A103" s="745"/>
      <c r="B103" s="748"/>
      <c r="C103" s="585"/>
      <c r="D103" s="21" t="s">
        <v>4</v>
      </c>
      <c r="E103" s="303"/>
      <c r="F103" s="293"/>
      <c r="G103" s="293"/>
      <c r="H103" s="254" t="str">
        <f>IF(B102="","",IF(E103="","",IF(E103=999,999,E103*60+F103+G103/100)))</f>
        <v/>
      </c>
      <c r="I103" s="260" t="str">
        <f>IF(B102="","",IF(H102="","",AVERAGE(H102:H106)))</f>
        <v/>
      </c>
      <c r="J103" s="407" t="str">
        <f>IF(H103="","",ABS(H103-I103))</f>
        <v/>
      </c>
      <c r="K103" s="273" t="str">
        <f>IF(J103="","",RANK(J103,J102:J106))</f>
        <v/>
      </c>
      <c r="L103" s="407" t="str">
        <f t="shared" si="3"/>
        <v/>
      </c>
      <c r="M103" s="407" t="str">
        <f>IF(B102="","",IF(H102="","",AVERAGE(H102:H103)))</f>
        <v/>
      </c>
      <c r="N103" s="615"/>
      <c r="O103" s="758"/>
      <c r="P103" s="761"/>
    </row>
    <row r="104" spans="1:16" x14ac:dyDescent="0.25">
      <c r="A104" s="745"/>
      <c r="B104" s="748"/>
      <c r="C104" s="585"/>
      <c r="D104" s="21" t="s">
        <v>8</v>
      </c>
      <c r="E104" s="303"/>
      <c r="F104" s="293"/>
      <c r="G104" s="293"/>
      <c r="H104" s="254" t="str">
        <f>IF(B102="","",IF(E104="","",IF(E104=999,999,E104*60+F104+G104/100)))</f>
        <v/>
      </c>
      <c r="I104" s="260"/>
      <c r="J104" s="407" t="str">
        <f>IF(H104="","",ABS(H104-I103))</f>
        <v/>
      </c>
      <c r="K104" s="273" t="str">
        <f>IF(J104="","",RANK(J104,J102:J106))</f>
        <v/>
      </c>
      <c r="L104" s="407" t="str">
        <f t="shared" si="3"/>
        <v/>
      </c>
      <c r="M104" s="407" t="str">
        <f>IF(B102="","",IF(H102="","",AVERAGE(H102:H104)))</f>
        <v/>
      </c>
      <c r="N104" s="615"/>
      <c r="O104" s="758"/>
      <c r="P104" s="761"/>
    </row>
    <row r="105" spans="1:16" x14ac:dyDescent="0.25">
      <c r="A105" s="745"/>
      <c r="B105" s="748"/>
      <c r="C105" s="585"/>
      <c r="D105" s="21" t="s">
        <v>5</v>
      </c>
      <c r="E105" s="303"/>
      <c r="F105" s="293"/>
      <c r="G105" s="293"/>
      <c r="H105" s="254" t="str">
        <f>IF(B102="","",IF(E105="","",IF(E105=999,999,IF(E105+F105+G105=0,"",E105*60+F105+G105/100))))</f>
        <v/>
      </c>
      <c r="I105" s="260"/>
      <c r="J105" s="407" t="str">
        <f>IF(H105="","",ABS(H105-I103))</f>
        <v/>
      </c>
      <c r="K105" s="273" t="str">
        <f>IF(J105="","",RANK(J105,J102:J106))</f>
        <v/>
      </c>
      <c r="L105" s="407" t="str">
        <f t="shared" si="3"/>
        <v/>
      </c>
      <c r="M105" s="407" t="str">
        <f>IF(B102="","",IF(H102="","",AVERAGE(H102:H105)))</f>
        <v/>
      </c>
      <c r="N105" s="615"/>
      <c r="O105" s="758"/>
      <c r="P105" s="761"/>
    </row>
    <row r="106" spans="1:16" ht="15.75" thickBot="1" x14ac:dyDescent="0.3">
      <c r="A106" s="746"/>
      <c r="B106" s="749"/>
      <c r="C106" s="586"/>
      <c r="D106" s="22" t="s">
        <v>6</v>
      </c>
      <c r="E106" s="305"/>
      <c r="F106" s="332"/>
      <c r="G106" s="332"/>
      <c r="H106" s="255" t="str">
        <f>IF(B102="","",IF(E106="","",IF(E106=999,999,IF(E106+F106+G106=0,"",E106*60+F106+G106/100))))</f>
        <v/>
      </c>
      <c r="I106" s="261"/>
      <c r="J106" s="408" t="str">
        <f>IF(H106="","",ABS(H106-I103))</f>
        <v/>
      </c>
      <c r="K106" s="274" t="str">
        <f>IF(J106="","",RANK(J106,J102:J106))</f>
        <v/>
      </c>
      <c r="L106" s="408" t="str">
        <f t="shared" ref="L106:L169" si="4">IF(H106="","",IF(K106=1,"",H106))</f>
        <v/>
      </c>
      <c r="M106" s="408" t="str">
        <f>IF(B102="","",IF(H102="","",TRIMMEAN(H102:H106,0.4)))</f>
        <v/>
      </c>
      <c r="N106" s="616"/>
      <c r="O106" s="759"/>
      <c r="P106" s="762"/>
    </row>
    <row r="107" spans="1:16" x14ac:dyDescent="0.25">
      <c r="A107" s="769" t="str">
        <f>IF('Names And Totals'!A25="","",'Names And Totals'!A25)</f>
        <v/>
      </c>
      <c r="B107" s="753" t="str">
        <f>IF('Names And Totals'!B25="","",'Names And Totals'!B25)</f>
        <v/>
      </c>
      <c r="C107" s="642" t="str">
        <f>IF(P107="DQ","DQ",IF(O107="","",RANK(O107,$O$7:$O$502,0)))</f>
        <v/>
      </c>
      <c r="D107" s="18" t="s">
        <v>7</v>
      </c>
      <c r="E107" s="297"/>
      <c r="F107" s="290"/>
      <c r="G107" s="310"/>
      <c r="H107" s="252" t="str">
        <f>IF(B107="","",IF(E107="","",IF(E107=999,999,E107*60+F107+G107/100)))</f>
        <v/>
      </c>
      <c r="I107" s="257"/>
      <c r="J107" s="429" t="str">
        <f>IF(H107="","",ABS(H107-I108))</f>
        <v/>
      </c>
      <c r="K107" s="270" t="str">
        <f>IF(J107="","",RANK(J107,J107:J111))</f>
        <v/>
      </c>
      <c r="L107" s="429" t="str">
        <f t="shared" si="4"/>
        <v/>
      </c>
      <c r="M107" s="429" t="str">
        <f>IF(B107="","",H107)</f>
        <v/>
      </c>
      <c r="N107" s="601" t="str">
        <f>IF(B107="","",IF(P107="DQ","DQ",IF(H107=999,999,IF(H108="",M107,IF(H109="",M108,IF(H110="",M109,IF(H111="",M110,M111)))))))</f>
        <v/>
      </c>
      <c r="O107" s="764" t="str">
        <f>IF(B107="","",IF(P107="DQ","DQ",IF(N107="","",IF(E107=999,0,IF((20-(N107-$O$3)/$O$4)&gt;0,(20-(N107-$O$3)/$O$4),0)))))</f>
        <v/>
      </c>
      <c r="P107" s="766"/>
    </row>
    <row r="108" spans="1:16" x14ac:dyDescent="0.25">
      <c r="A108" s="770"/>
      <c r="B108" s="754"/>
      <c r="C108" s="756"/>
      <c r="D108" s="18" t="s">
        <v>4</v>
      </c>
      <c r="E108" s="297"/>
      <c r="F108" s="290"/>
      <c r="G108" s="310"/>
      <c r="H108" s="252" t="str">
        <f>IF(B107="","",IF(E108="","",IF(E108=999,999,E108*60+F108+G108/100)))</f>
        <v/>
      </c>
      <c r="I108" s="257" t="str">
        <f>IF(B107="","",IF(H107="","",AVERAGE(H107:H111)))</f>
        <v/>
      </c>
      <c r="J108" s="429" t="str">
        <f>IF(H108="","",ABS(H108-I108))</f>
        <v/>
      </c>
      <c r="K108" s="270" t="str">
        <f>IF(J108="","",RANK(J108,J107:J111))</f>
        <v/>
      </c>
      <c r="L108" s="429" t="str">
        <f t="shared" si="4"/>
        <v/>
      </c>
      <c r="M108" s="429" t="str">
        <f>IF(B107="","",IF(H107="","",AVERAGE(H107:H108)))</f>
        <v/>
      </c>
      <c r="N108" s="763"/>
      <c r="O108" s="765"/>
      <c r="P108" s="767"/>
    </row>
    <row r="109" spans="1:16" x14ac:dyDescent="0.25">
      <c r="A109" s="770"/>
      <c r="B109" s="754"/>
      <c r="C109" s="756"/>
      <c r="D109" s="19" t="s">
        <v>8</v>
      </c>
      <c r="E109" s="299"/>
      <c r="F109" s="448"/>
      <c r="G109" s="450"/>
      <c r="H109" s="252" t="str">
        <f>IF(B107="","",IF(E109="","",IF(E109=999,999,E109*60+F109+G109/100)))</f>
        <v/>
      </c>
      <c r="I109" s="257"/>
      <c r="J109" s="429" t="str">
        <f>IF(H109="","",ABS(H109-I108))</f>
        <v/>
      </c>
      <c r="K109" s="270" t="str">
        <f>IF(J109="","",RANK(J109,J107:J111))</f>
        <v/>
      </c>
      <c r="L109" s="429" t="str">
        <f t="shared" si="4"/>
        <v/>
      </c>
      <c r="M109" s="429" t="str">
        <f>IF(B107="","",IF(H107="","",AVERAGE(H107:H109)))</f>
        <v/>
      </c>
      <c r="N109" s="763"/>
      <c r="O109" s="765"/>
      <c r="P109" s="767"/>
    </row>
    <row r="110" spans="1:16" x14ac:dyDescent="0.25">
      <c r="A110" s="770"/>
      <c r="B110" s="754"/>
      <c r="C110" s="756"/>
      <c r="D110" s="18" t="s">
        <v>5</v>
      </c>
      <c r="E110" s="297"/>
      <c r="F110" s="290"/>
      <c r="G110" s="310"/>
      <c r="H110" s="252" t="str">
        <f>IF(B107="","",IF(E110="","",IF(E110=999,999,IF(E110+F110+G110=0,"",E110*60+F110+G110/100))))</f>
        <v/>
      </c>
      <c r="I110" s="257"/>
      <c r="J110" s="429" t="str">
        <f>IF(H110="","",ABS(H110-I108))</f>
        <v/>
      </c>
      <c r="K110" s="270" t="str">
        <f>IF(J110="","",RANK(J110,J107:J111))</f>
        <v/>
      </c>
      <c r="L110" s="429" t="str">
        <f t="shared" si="4"/>
        <v/>
      </c>
      <c r="M110" s="429" t="str">
        <f>IF(B107="","",IF(H107="","",AVERAGE(H107:H110)))</f>
        <v/>
      </c>
      <c r="N110" s="763"/>
      <c r="O110" s="765"/>
      <c r="P110" s="767"/>
    </row>
    <row r="111" spans="1:16" ht="15.75" thickBot="1" x14ac:dyDescent="0.3">
      <c r="A111" s="771"/>
      <c r="B111" s="755"/>
      <c r="C111" s="756"/>
      <c r="D111" s="81" t="s">
        <v>6</v>
      </c>
      <c r="E111" s="329"/>
      <c r="F111" s="449"/>
      <c r="G111" s="451"/>
      <c r="H111" s="252" t="str">
        <f>IF(B107="","",IF(E111="","",IF(E111=999,999,IF(E111+F111+G111=0,"",E111*60+F111+G111/100))))</f>
        <v/>
      </c>
      <c r="I111" s="258"/>
      <c r="J111" s="251" t="str">
        <f>IF(H111="","",ABS(H111-I108))</f>
        <v/>
      </c>
      <c r="K111" s="271" t="str">
        <f>IF(J111="","",RANK(J111,J107:J111))</f>
        <v/>
      </c>
      <c r="L111" s="251" t="str">
        <f t="shared" si="4"/>
        <v/>
      </c>
      <c r="M111" s="251" t="str">
        <f>IF(B107="","",IF(H107="","",TRIMMEAN(H107:H111,0.4)))</f>
        <v/>
      </c>
      <c r="N111" s="763"/>
      <c r="O111" s="765"/>
      <c r="P111" s="768"/>
    </row>
    <row r="112" spans="1:16" x14ac:dyDescent="0.25">
      <c r="A112" s="744" t="str">
        <f>IF('Names And Totals'!A26="","",'Names And Totals'!A26)</f>
        <v/>
      </c>
      <c r="B112" s="747" t="str">
        <f>IF('Names And Totals'!B26="","",'Names And Totals'!B26)</f>
        <v/>
      </c>
      <c r="C112" s="584" t="str">
        <f>IF(P112="DQ","DQ",IF(O112="","",RANK(O112,$O$7:$O$502,0)))</f>
        <v/>
      </c>
      <c r="D112" s="20" t="s">
        <v>7</v>
      </c>
      <c r="E112" s="301"/>
      <c r="F112" s="312"/>
      <c r="G112" s="312"/>
      <c r="H112" s="253" t="str">
        <f>IF(B112="","",IF(E112="","",IF(E112=999,999,E112*60+F112+G112/100)))</f>
        <v/>
      </c>
      <c r="I112" s="259"/>
      <c r="J112" s="406" t="str">
        <f>IF(H112="","",ABS(H112-I113))</f>
        <v/>
      </c>
      <c r="K112" s="272" t="str">
        <f>IF(J112="","",RANK(J112,J112:J116))</f>
        <v/>
      </c>
      <c r="L112" s="406" t="str">
        <f t="shared" si="4"/>
        <v/>
      </c>
      <c r="M112" s="406" t="str">
        <f>IF(B112="","",H112)</f>
        <v/>
      </c>
      <c r="N112" s="614" t="str">
        <f>IF(B112="","",IF(P112="DQ","DQ",IF(H112=999,999,IF(H113="",M112,IF(H114="",M113,IF(H115="",M114,IF(H116="",M115,M116)))))))</f>
        <v/>
      </c>
      <c r="O112" s="757" t="str">
        <f>IF(B112="","",IF(P112="DQ","DQ",IF(N112="","",IF(E112=999,0,IF((20-(N112-$O$3)/$O$4)&gt;0,(20-(N112-$O$3)/$O$4),0)))))</f>
        <v/>
      </c>
      <c r="P112" s="760"/>
    </row>
    <row r="113" spans="1:16" x14ac:dyDescent="0.25">
      <c r="A113" s="745"/>
      <c r="B113" s="748"/>
      <c r="C113" s="585"/>
      <c r="D113" s="21" t="s">
        <v>4</v>
      </c>
      <c r="E113" s="303"/>
      <c r="F113" s="293"/>
      <c r="G113" s="293"/>
      <c r="H113" s="254" t="str">
        <f>IF(B112="","",IF(E113="","",IF(E113=999,999,E113*60+F113+G113/100)))</f>
        <v/>
      </c>
      <c r="I113" s="260" t="str">
        <f>IF(B112="","",IF(H112="","",AVERAGE(H112:H116)))</f>
        <v/>
      </c>
      <c r="J113" s="407" t="str">
        <f>IF(H113="","",ABS(H113-I113))</f>
        <v/>
      </c>
      <c r="K113" s="273" t="str">
        <f>IF(J113="","",RANK(J113,J112:J116))</f>
        <v/>
      </c>
      <c r="L113" s="407" t="str">
        <f t="shared" si="4"/>
        <v/>
      </c>
      <c r="M113" s="407" t="str">
        <f>IF(B112="","",IF(H112="","",AVERAGE(H112:H113)))</f>
        <v/>
      </c>
      <c r="N113" s="615"/>
      <c r="O113" s="758"/>
      <c r="P113" s="761"/>
    </row>
    <row r="114" spans="1:16" x14ac:dyDescent="0.25">
      <c r="A114" s="745"/>
      <c r="B114" s="748"/>
      <c r="C114" s="585"/>
      <c r="D114" s="21" t="s">
        <v>8</v>
      </c>
      <c r="E114" s="303"/>
      <c r="F114" s="293"/>
      <c r="G114" s="293"/>
      <c r="H114" s="254" t="str">
        <f>IF(B112="","",IF(E114="","",IF(E114=999,999,E114*60+F114+G114/100)))</f>
        <v/>
      </c>
      <c r="I114" s="260"/>
      <c r="J114" s="407" t="str">
        <f>IF(H114="","",ABS(H114-I113))</f>
        <v/>
      </c>
      <c r="K114" s="273" t="str">
        <f>IF(J114="","",RANK(J114,J112:J116))</f>
        <v/>
      </c>
      <c r="L114" s="407" t="str">
        <f t="shared" si="4"/>
        <v/>
      </c>
      <c r="M114" s="407" t="str">
        <f>IF(B112="","",IF(H112="","",AVERAGE(H112:H114)))</f>
        <v/>
      </c>
      <c r="N114" s="615"/>
      <c r="O114" s="758"/>
      <c r="P114" s="761"/>
    </row>
    <row r="115" spans="1:16" x14ac:dyDescent="0.25">
      <c r="A115" s="745"/>
      <c r="B115" s="748"/>
      <c r="C115" s="585"/>
      <c r="D115" s="21" t="s">
        <v>5</v>
      </c>
      <c r="E115" s="303"/>
      <c r="F115" s="293"/>
      <c r="G115" s="293"/>
      <c r="H115" s="254" t="str">
        <f>IF(B112="","",IF(E115="","",IF(E115=999,999,IF(E115+F115+G115=0,"",E115*60+F115+G115/100))))</f>
        <v/>
      </c>
      <c r="I115" s="260"/>
      <c r="J115" s="407" t="str">
        <f>IF(H115="","",ABS(H115-I113))</f>
        <v/>
      </c>
      <c r="K115" s="273" t="str">
        <f>IF(J115="","",RANK(J115,J112:J116))</f>
        <v/>
      </c>
      <c r="L115" s="407" t="str">
        <f t="shared" si="4"/>
        <v/>
      </c>
      <c r="M115" s="407" t="str">
        <f>IF(B112="","",IF(H112="","",AVERAGE(H112:H115)))</f>
        <v/>
      </c>
      <c r="N115" s="615"/>
      <c r="O115" s="758"/>
      <c r="P115" s="761"/>
    </row>
    <row r="116" spans="1:16" ht="15.75" thickBot="1" x14ac:dyDescent="0.3">
      <c r="A116" s="746"/>
      <c r="B116" s="749"/>
      <c r="C116" s="586"/>
      <c r="D116" s="22" t="s">
        <v>6</v>
      </c>
      <c r="E116" s="305"/>
      <c r="F116" s="332"/>
      <c r="G116" s="332"/>
      <c r="H116" s="255" t="str">
        <f>IF(B112="","",IF(E116="","",IF(E116=999,999,IF(E116+F116+G116=0,"",E116*60+F116+G116/100))))</f>
        <v/>
      </c>
      <c r="I116" s="261"/>
      <c r="J116" s="408" t="str">
        <f>IF(H116="","",ABS(H116-I113))</f>
        <v/>
      </c>
      <c r="K116" s="274" t="str">
        <f>IF(J116="","",RANK(J116,J112:J116))</f>
        <v/>
      </c>
      <c r="L116" s="408" t="str">
        <f t="shared" si="4"/>
        <v/>
      </c>
      <c r="M116" s="408" t="str">
        <f>IF(B112="","",IF(H112="","",TRIMMEAN(H112:H116,0.4)))</f>
        <v/>
      </c>
      <c r="N116" s="616"/>
      <c r="O116" s="759"/>
      <c r="P116" s="762"/>
    </row>
    <row r="117" spans="1:16" x14ac:dyDescent="0.25">
      <c r="A117" s="769" t="str">
        <f>IF('Names And Totals'!A27="","",'Names And Totals'!A27)</f>
        <v/>
      </c>
      <c r="B117" s="753" t="str">
        <f>IF('Names And Totals'!B27="","",'Names And Totals'!B27)</f>
        <v/>
      </c>
      <c r="C117" s="642" t="str">
        <f>IF(P117="DQ","DQ",IF(O117="","",RANK(O117,$O$7:$O$502,0)))</f>
        <v/>
      </c>
      <c r="D117" s="18" t="s">
        <v>7</v>
      </c>
      <c r="E117" s="297"/>
      <c r="F117" s="290"/>
      <c r="G117" s="310"/>
      <c r="H117" s="252" t="str">
        <f>IF(B117="","",IF(E117="","",IF(E117=999,999,E117*60+F117+G117/100)))</f>
        <v/>
      </c>
      <c r="I117" s="257"/>
      <c r="J117" s="429" t="str">
        <f>IF(H117="","",ABS(H117-I118))</f>
        <v/>
      </c>
      <c r="K117" s="270" t="str">
        <f>IF(J117="","",RANK(J117,J117:J121))</f>
        <v/>
      </c>
      <c r="L117" s="429" t="str">
        <f t="shared" si="4"/>
        <v/>
      </c>
      <c r="M117" s="429" t="str">
        <f>IF(B117="","",H117)</f>
        <v/>
      </c>
      <c r="N117" s="601" t="str">
        <f>IF(B117="","",IF(P117="DQ","DQ",IF(H117=999,999,IF(H118="",M117,IF(H119="",M118,IF(H120="",M119,IF(H121="",M120,M121)))))))</f>
        <v/>
      </c>
      <c r="O117" s="764" t="str">
        <f>IF(B117="","",IF(P117="DQ","DQ",IF(N117="","",IF(E117=999,0,IF((20-(N117-$O$3)/$O$4)&gt;0,(20-(N117-$O$3)/$O$4),0)))))</f>
        <v/>
      </c>
      <c r="P117" s="766"/>
    </row>
    <row r="118" spans="1:16" x14ac:dyDescent="0.25">
      <c r="A118" s="770"/>
      <c r="B118" s="754"/>
      <c r="C118" s="756"/>
      <c r="D118" s="18" t="s">
        <v>4</v>
      </c>
      <c r="E118" s="297"/>
      <c r="F118" s="290"/>
      <c r="G118" s="310"/>
      <c r="H118" s="252" t="str">
        <f>IF(B117="","",IF(E118="","",IF(E118=999,999,E118*60+F118+G118/100)))</f>
        <v/>
      </c>
      <c r="I118" s="257" t="str">
        <f>IF(B117="","",IF(H117="","",AVERAGE(H117:H121)))</f>
        <v/>
      </c>
      <c r="J118" s="429" t="str">
        <f>IF(H118="","",ABS(H118-I118))</f>
        <v/>
      </c>
      <c r="K118" s="270" t="str">
        <f>IF(J118="","",RANK(J118,J117:J121))</f>
        <v/>
      </c>
      <c r="L118" s="429" t="str">
        <f t="shared" si="4"/>
        <v/>
      </c>
      <c r="M118" s="429" t="str">
        <f>IF(B117="","",IF(H117="","",AVERAGE(H117:H118)))</f>
        <v/>
      </c>
      <c r="N118" s="763"/>
      <c r="O118" s="765"/>
      <c r="P118" s="767"/>
    </row>
    <row r="119" spans="1:16" x14ac:dyDescent="0.25">
      <c r="A119" s="770"/>
      <c r="B119" s="754"/>
      <c r="C119" s="756"/>
      <c r="D119" s="19" t="s">
        <v>8</v>
      </c>
      <c r="E119" s="299"/>
      <c r="F119" s="448"/>
      <c r="G119" s="450"/>
      <c r="H119" s="252" t="str">
        <f>IF(B117="","",IF(E119="","",IF(E119=999,999,E119*60+F119+G119/100)))</f>
        <v/>
      </c>
      <c r="I119" s="257"/>
      <c r="J119" s="429" t="str">
        <f>IF(H119="","",ABS(H119-I118))</f>
        <v/>
      </c>
      <c r="K119" s="270" t="str">
        <f>IF(J119="","",RANK(J119,J117:J121))</f>
        <v/>
      </c>
      <c r="L119" s="429" t="str">
        <f t="shared" si="4"/>
        <v/>
      </c>
      <c r="M119" s="429" t="str">
        <f>IF(B117="","",IF(H117="","",AVERAGE(H117:H119)))</f>
        <v/>
      </c>
      <c r="N119" s="763"/>
      <c r="O119" s="765"/>
      <c r="P119" s="767"/>
    </row>
    <row r="120" spans="1:16" x14ac:dyDescent="0.25">
      <c r="A120" s="770"/>
      <c r="B120" s="754"/>
      <c r="C120" s="756"/>
      <c r="D120" s="18" t="s">
        <v>5</v>
      </c>
      <c r="E120" s="297"/>
      <c r="F120" s="290"/>
      <c r="G120" s="310"/>
      <c r="H120" s="252" t="str">
        <f>IF(B117="","",IF(E120="","",IF(E120=999,999,IF(E120+F120+G120=0,"",E120*60+F120+G120/100))))</f>
        <v/>
      </c>
      <c r="I120" s="257"/>
      <c r="J120" s="429" t="str">
        <f>IF(H120="","",ABS(H120-I118))</f>
        <v/>
      </c>
      <c r="K120" s="270" t="str">
        <f>IF(J120="","",RANK(J120,J117:J121))</f>
        <v/>
      </c>
      <c r="L120" s="429" t="str">
        <f t="shared" si="4"/>
        <v/>
      </c>
      <c r="M120" s="429" t="str">
        <f>IF(B117="","",IF(H117="","",AVERAGE(H117:H120)))</f>
        <v/>
      </c>
      <c r="N120" s="763"/>
      <c r="O120" s="765"/>
      <c r="P120" s="767"/>
    </row>
    <row r="121" spans="1:16" ht="15.75" thickBot="1" x14ac:dyDescent="0.3">
      <c r="A121" s="771"/>
      <c r="B121" s="755"/>
      <c r="C121" s="756"/>
      <c r="D121" s="81" t="s">
        <v>6</v>
      </c>
      <c r="E121" s="329"/>
      <c r="F121" s="449"/>
      <c r="G121" s="451"/>
      <c r="H121" s="252" t="str">
        <f>IF(B117="","",IF(E121="","",IF(E121=999,999,IF(E121+F121+G121=0,"",E121*60+F121+G121/100))))</f>
        <v/>
      </c>
      <c r="I121" s="258"/>
      <c r="J121" s="251" t="str">
        <f>IF(H121="","",ABS(H121-I118))</f>
        <v/>
      </c>
      <c r="K121" s="271" t="str">
        <f>IF(J121="","",RANK(J121,J117:J121))</f>
        <v/>
      </c>
      <c r="L121" s="251" t="str">
        <f t="shared" si="4"/>
        <v/>
      </c>
      <c r="M121" s="251" t="str">
        <f>IF(B117="","",IF(H117="","",TRIMMEAN(H117:H121,0.4)))</f>
        <v/>
      </c>
      <c r="N121" s="763"/>
      <c r="O121" s="765"/>
      <c r="P121" s="768"/>
    </row>
    <row r="122" spans="1:16" x14ac:dyDescent="0.25">
      <c r="A122" s="744" t="str">
        <f>IF('Names And Totals'!A28="","",'Names And Totals'!A28)</f>
        <v/>
      </c>
      <c r="B122" s="747" t="str">
        <f>IF('Names And Totals'!B28="","",'Names And Totals'!B28)</f>
        <v/>
      </c>
      <c r="C122" s="584" t="str">
        <f>IF(P122="DQ","DQ",IF(O122="","",RANK(O122,$O$7:$O$502,0)))</f>
        <v/>
      </c>
      <c r="D122" s="20" t="s">
        <v>7</v>
      </c>
      <c r="E122" s="301"/>
      <c r="F122" s="312"/>
      <c r="G122" s="312"/>
      <c r="H122" s="253" t="str">
        <f>IF(B122="","",IF(E122="","",IF(E122=999,999,E122*60+F122+G122/100)))</f>
        <v/>
      </c>
      <c r="I122" s="259"/>
      <c r="J122" s="406" t="str">
        <f>IF(H122="","",ABS(H122-I123))</f>
        <v/>
      </c>
      <c r="K122" s="272" t="str">
        <f>IF(J122="","",RANK(J122,J122:J126))</f>
        <v/>
      </c>
      <c r="L122" s="406" t="str">
        <f t="shared" si="4"/>
        <v/>
      </c>
      <c r="M122" s="406" t="str">
        <f>IF(B122="","",H122)</f>
        <v/>
      </c>
      <c r="N122" s="614" t="str">
        <f>IF(B122="","",IF(P122="DQ","DQ",IF(H122=999,999,IF(H123="",M122,IF(H124="",M123,IF(H125="",M124,IF(H126="",M125,M126)))))))</f>
        <v/>
      </c>
      <c r="O122" s="757" t="str">
        <f>IF(B122="","",IF(P122="DQ","DQ",IF(N122="","",IF(E122=999,0,IF((20-(N122-$O$3)/$O$4)&gt;0,(20-(N122-$O$3)/$O$4),0)))))</f>
        <v/>
      </c>
      <c r="P122" s="760"/>
    </row>
    <row r="123" spans="1:16" x14ac:dyDescent="0.25">
      <c r="A123" s="745"/>
      <c r="B123" s="748"/>
      <c r="C123" s="585"/>
      <c r="D123" s="21" t="s">
        <v>4</v>
      </c>
      <c r="E123" s="303"/>
      <c r="F123" s="293"/>
      <c r="G123" s="293"/>
      <c r="H123" s="254" t="str">
        <f>IF(B122="","",IF(E123="","",IF(E123=999,999,E123*60+F123+G123/100)))</f>
        <v/>
      </c>
      <c r="I123" s="260" t="str">
        <f>IF(B122="","",IF(H122="","",AVERAGE(H122:H126)))</f>
        <v/>
      </c>
      <c r="J123" s="407" t="str">
        <f>IF(H123="","",ABS(H123-I123))</f>
        <v/>
      </c>
      <c r="K123" s="273" t="str">
        <f>IF(J123="","",RANK(J123,J122:J126))</f>
        <v/>
      </c>
      <c r="L123" s="407" t="str">
        <f t="shared" si="4"/>
        <v/>
      </c>
      <c r="M123" s="407" t="str">
        <f>IF(B122="","",IF(H122="","",AVERAGE(H122:H123)))</f>
        <v/>
      </c>
      <c r="N123" s="615"/>
      <c r="O123" s="758"/>
      <c r="P123" s="761"/>
    </row>
    <row r="124" spans="1:16" x14ac:dyDescent="0.25">
      <c r="A124" s="745"/>
      <c r="B124" s="748"/>
      <c r="C124" s="585"/>
      <c r="D124" s="21" t="s">
        <v>8</v>
      </c>
      <c r="E124" s="303"/>
      <c r="F124" s="293"/>
      <c r="G124" s="293"/>
      <c r="H124" s="254" t="str">
        <f>IF(B122="","",IF(E124="","",IF(E124=999,999,E124*60+F124+G124/100)))</f>
        <v/>
      </c>
      <c r="I124" s="260"/>
      <c r="J124" s="407" t="str">
        <f>IF(H124="","",ABS(H124-I123))</f>
        <v/>
      </c>
      <c r="K124" s="273" t="str">
        <f>IF(J124="","",RANK(J124,J122:J126))</f>
        <v/>
      </c>
      <c r="L124" s="407" t="str">
        <f t="shared" si="4"/>
        <v/>
      </c>
      <c r="M124" s="407" t="str">
        <f>IF(B122="","",IF(H122="","",AVERAGE(H122:H124)))</f>
        <v/>
      </c>
      <c r="N124" s="615"/>
      <c r="O124" s="758"/>
      <c r="P124" s="761"/>
    </row>
    <row r="125" spans="1:16" x14ac:dyDescent="0.25">
      <c r="A125" s="745"/>
      <c r="B125" s="748"/>
      <c r="C125" s="585"/>
      <c r="D125" s="21" t="s">
        <v>5</v>
      </c>
      <c r="E125" s="303"/>
      <c r="F125" s="293"/>
      <c r="G125" s="293"/>
      <c r="H125" s="254" t="str">
        <f>IF(B122="","",IF(E125="","",IF(E125=999,999,IF(E125+F125+G125=0,"",E125*60+F125+G125/100))))</f>
        <v/>
      </c>
      <c r="I125" s="260"/>
      <c r="J125" s="407" t="str">
        <f>IF(H125="","",ABS(H125-I123))</f>
        <v/>
      </c>
      <c r="K125" s="273" t="str">
        <f>IF(J125="","",RANK(J125,J122:J126))</f>
        <v/>
      </c>
      <c r="L125" s="407" t="str">
        <f t="shared" si="4"/>
        <v/>
      </c>
      <c r="M125" s="407" t="str">
        <f>IF(B122="","",IF(H122="","",AVERAGE(H122:H125)))</f>
        <v/>
      </c>
      <c r="N125" s="615"/>
      <c r="O125" s="758"/>
      <c r="P125" s="761"/>
    </row>
    <row r="126" spans="1:16" ht="15.75" thickBot="1" x14ac:dyDescent="0.3">
      <c r="A126" s="746"/>
      <c r="B126" s="749"/>
      <c r="C126" s="586"/>
      <c r="D126" s="22" t="s">
        <v>6</v>
      </c>
      <c r="E126" s="305"/>
      <c r="F126" s="332"/>
      <c r="G126" s="332"/>
      <c r="H126" s="255" t="str">
        <f>IF(B122="","",IF(E126="","",IF(E126=999,999,IF(E126+F126+G126=0,"",E126*60+F126+G126/100))))</f>
        <v/>
      </c>
      <c r="I126" s="261"/>
      <c r="J126" s="408" t="str">
        <f>IF(H126="","",ABS(H126-I123))</f>
        <v/>
      </c>
      <c r="K126" s="274" t="str">
        <f>IF(J126="","",RANK(J126,J122:J126))</f>
        <v/>
      </c>
      <c r="L126" s="408" t="str">
        <f t="shared" si="4"/>
        <v/>
      </c>
      <c r="M126" s="408" t="str">
        <f>IF(B122="","",IF(H122="","",TRIMMEAN(H122:H126,0.4)))</f>
        <v/>
      </c>
      <c r="N126" s="616"/>
      <c r="O126" s="759"/>
      <c r="P126" s="762"/>
    </row>
    <row r="127" spans="1:16" x14ac:dyDescent="0.25">
      <c r="A127" s="750" t="str">
        <f>IF('Names And Totals'!A29="","",'Names And Totals'!A29)</f>
        <v/>
      </c>
      <c r="B127" s="753" t="str">
        <f>IF('Names And Totals'!B29="","",'Names And Totals'!B29)</f>
        <v/>
      </c>
      <c r="C127" s="642" t="str">
        <f>IF(P127="DQ","DQ",IF(O127="","",RANK(O127,$O$7:$O$502,0)))</f>
        <v/>
      </c>
      <c r="D127" s="18" t="s">
        <v>7</v>
      </c>
      <c r="E127" s="297"/>
      <c r="F127" s="290"/>
      <c r="G127" s="310"/>
      <c r="H127" s="252" t="str">
        <f>IF(B127="","",IF(E127="","",IF(E127=999,999,E127*60+F127+G127/100)))</f>
        <v/>
      </c>
      <c r="I127" s="257"/>
      <c r="J127" s="429" t="str">
        <f>IF(H127="","",ABS(H127-I128))</f>
        <v/>
      </c>
      <c r="K127" s="270" t="str">
        <f>IF(J127="","",RANK(J127,J127:J131))</f>
        <v/>
      </c>
      <c r="L127" s="429" t="str">
        <f t="shared" si="4"/>
        <v/>
      </c>
      <c r="M127" s="429" t="str">
        <f>IF(B127="","",H127)</f>
        <v/>
      </c>
      <c r="N127" s="601" t="str">
        <f>IF(B127="","",IF(P127="DQ","DQ",IF(H127=999,999,IF(H128="",M127,IF(H129="",M128,IF(H130="",M129,IF(H131="",M130,M131)))))))</f>
        <v/>
      </c>
      <c r="O127" s="764" t="str">
        <f>IF(B127="","",IF(P127="DQ","DQ",IF(N127="","",IF(E127=999,0,IF((20-(N127-$O$3)/$O$4)&gt;0,(20-(N127-$O$3)/$O$4),0)))))</f>
        <v/>
      </c>
      <c r="P127" s="766"/>
    </row>
    <row r="128" spans="1:16" x14ac:dyDescent="0.25">
      <c r="A128" s="751"/>
      <c r="B128" s="754"/>
      <c r="C128" s="756"/>
      <c r="D128" s="18" t="s">
        <v>4</v>
      </c>
      <c r="E128" s="297"/>
      <c r="F128" s="290"/>
      <c r="G128" s="310"/>
      <c r="H128" s="252" t="str">
        <f>IF(B127="","",IF(E128="","",IF(E128=999,999,E128*60+F128+G128/100)))</f>
        <v/>
      </c>
      <c r="I128" s="257" t="str">
        <f>IF(B127="","",IF(H127="","",AVERAGE(H127:H131)))</f>
        <v/>
      </c>
      <c r="J128" s="429" t="str">
        <f>IF(H128="","",ABS(H128-I128))</f>
        <v/>
      </c>
      <c r="K128" s="270" t="str">
        <f>IF(J128="","",RANK(J128,J127:J131))</f>
        <v/>
      </c>
      <c r="L128" s="429" t="str">
        <f t="shared" si="4"/>
        <v/>
      </c>
      <c r="M128" s="429" t="str">
        <f>IF(B127="","",IF(H127="","",AVERAGE(H127:H128)))</f>
        <v/>
      </c>
      <c r="N128" s="763"/>
      <c r="O128" s="765"/>
      <c r="P128" s="767"/>
    </row>
    <row r="129" spans="1:16" x14ac:dyDescent="0.25">
      <c r="A129" s="751"/>
      <c r="B129" s="754"/>
      <c r="C129" s="756"/>
      <c r="D129" s="19" t="s">
        <v>8</v>
      </c>
      <c r="E129" s="299"/>
      <c r="F129" s="448"/>
      <c r="G129" s="450"/>
      <c r="H129" s="252" t="str">
        <f>IF(B127="","",IF(E129="","",IF(E129=999,999,E129*60+F129+G129/100)))</f>
        <v/>
      </c>
      <c r="I129" s="257"/>
      <c r="J129" s="429" t="str">
        <f>IF(H129="","",ABS(H129-I128))</f>
        <v/>
      </c>
      <c r="K129" s="270" t="str">
        <f>IF(J129="","",RANK(J129,J127:J131))</f>
        <v/>
      </c>
      <c r="L129" s="429" t="str">
        <f t="shared" si="4"/>
        <v/>
      </c>
      <c r="M129" s="429" t="str">
        <f>IF(B127="","",IF(H127="","",AVERAGE(H127:H129)))</f>
        <v/>
      </c>
      <c r="N129" s="763"/>
      <c r="O129" s="765"/>
      <c r="P129" s="767"/>
    </row>
    <row r="130" spans="1:16" x14ac:dyDescent="0.25">
      <c r="A130" s="751"/>
      <c r="B130" s="754"/>
      <c r="C130" s="756"/>
      <c r="D130" s="18" t="s">
        <v>5</v>
      </c>
      <c r="E130" s="297"/>
      <c r="F130" s="290"/>
      <c r="G130" s="310"/>
      <c r="H130" s="252" t="str">
        <f>IF(B127="","",IF(E130="","",IF(E130=999,999,IF(E130+F130+G130=0,"",E130*60+F130+G130/100))))</f>
        <v/>
      </c>
      <c r="I130" s="257"/>
      <c r="J130" s="429" t="str">
        <f>IF(H130="","",ABS(H130-I128))</f>
        <v/>
      </c>
      <c r="K130" s="270" t="str">
        <f>IF(J130="","",RANK(J130,J127:J131))</f>
        <v/>
      </c>
      <c r="L130" s="429" t="str">
        <f t="shared" si="4"/>
        <v/>
      </c>
      <c r="M130" s="429" t="str">
        <f>IF(B127="","",IF(H127="","",AVERAGE(H127:H130)))</f>
        <v/>
      </c>
      <c r="N130" s="763"/>
      <c r="O130" s="765"/>
      <c r="P130" s="767"/>
    </row>
    <row r="131" spans="1:16" ht="15.75" thickBot="1" x14ac:dyDescent="0.3">
      <c r="A131" s="772"/>
      <c r="B131" s="773"/>
      <c r="C131" s="756"/>
      <c r="D131" s="81" t="s">
        <v>6</v>
      </c>
      <c r="E131" s="329"/>
      <c r="F131" s="449"/>
      <c r="G131" s="451"/>
      <c r="H131" s="252" t="str">
        <f>IF(B127="","",IF(E131="","",IF(E131=999,999,IF(E131+F131+G131=0,"",E131*60+F131+G131/100))))</f>
        <v/>
      </c>
      <c r="I131" s="258"/>
      <c r="J131" s="251" t="str">
        <f>IF(H131="","",ABS(H131-I128))</f>
        <v/>
      </c>
      <c r="K131" s="271" t="str">
        <f>IF(J131="","",RANK(J131,J127:J131))</f>
        <v/>
      </c>
      <c r="L131" s="251" t="str">
        <f t="shared" si="4"/>
        <v/>
      </c>
      <c r="M131" s="251" t="str">
        <f>IF(B127="","",IF(H127="","",TRIMMEAN(H127:H131,0.4)))</f>
        <v/>
      </c>
      <c r="N131" s="763"/>
      <c r="O131" s="765"/>
      <c r="P131" s="768"/>
    </row>
    <row r="132" spans="1:16" x14ac:dyDescent="0.25">
      <c r="A132" s="744" t="str">
        <f>IF('Names And Totals'!A30="","",'Names And Totals'!A30)</f>
        <v/>
      </c>
      <c r="B132" s="747" t="str">
        <f>IF('Names And Totals'!B30="","",'Names And Totals'!B30)</f>
        <v/>
      </c>
      <c r="C132" s="584" t="str">
        <f>IF(P132="DQ","DQ",IF(O132="","",RANK(O132,$O$7:$O$502,0)))</f>
        <v/>
      </c>
      <c r="D132" s="20" t="s">
        <v>7</v>
      </c>
      <c r="E132" s="301"/>
      <c r="F132" s="312"/>
      <c r="G132" s="312"/>
      <c r="H132" s="253" t="str">
        <f>IF(B132="","",IF(E132="","",IF(E132=999,999,E132*60+F132+G132/100)))</f>
        <v/>
      </c>
      <c r="I132" s="259"/>
      <c r="J132" s="406" t="str">
        <f>IF(H132="","",ABS(H132-I133))</f>
        <v/>
      </c>
      <c r="K132" s="272" t="str">
        <f>IF(J132="","",RANK(J132,J132:J136))</f>
        <v/>
      </c>
      <c r="L132" s="406" t="str">
        <f t="shared" si="4"/>
        <v/>
      </c>
      <c r="M132" s="406" t="str">
        <f>IF(B132="","",H132)</f>
        <v/>
      </c>
      <c r="N132" s="614" t="str">
        <f>IF(B132="","",IF(P132="DQ","DQ",IF(H132=999,999,IF(H133="",M132,IF(H134="",M133,IF(H135="",M134,IF(H136="",M135,M136)))))))</f>
        <v/>
      </c>
      <c r="O132" s="757" t="str">
        <f>IF(B132="","",IF(P132="DQ","DQ",IF(N132="","",IF(E132=999,0,IF((20-(N132-$O$3)/$O$4)&gt;0,(20-(N132-$O$3)/$O$4),0)))))</f>
        <v/>
      </c>
      <c r="P132" s="760"/>
    </row>
    <row r="133" spans="1:16" x14ac:dyDescent="0.25">
      <c r="A133" s="745"/>
      <c r="B133" s="748"/>
      <c r="C133" s="585"/>
      <c r="D133" s="21" t="s">
        <v>4</v>
      </c>
      <c r="E133" s="303"/>
      <c r="F133" s="293"/>
      <c r="G133" s="293"/>
      <c r="H133" s="254" t="str">
        <f>IF(B132="","",IF(E133="","",IF(E133=999,999,E133*60+F133+G133/100)))</f>
        <v/>
      </c>
      <c r="I133" s="260" t="str">
        <f>IF(B132="","",IF(H132="","",AVERAGE(H132:H136)))</f>
        <v/>
      </c>
      <c r="J133" s="407" t="str">
        <f>IF(H133="","",ABS(H133-I133))</f>
        <v/>
      </c>
      <c r="K133" s="273" t="str">
        <f>IF(J133="","",RANK(J133,J132:J136))</f>
        <v/>
      </c>
      <c r="L133" s="407" t="str">
        <f t="shared" si="4"/>
        <v/>
      </c>
      <c r="M133" s="407" t="str">
        <f>IF(B132="","",IF(H132="","",AVERAGE(H132:H133)))</f>
        <v/>
      </c>
      <c r="N133" s="615"/>
      <c r="O133" s="758"/>
      <c r="P133" s="761"/>
    </row>
    <row r="134" spans="1:16" x14ac:dyDescent="0.25">
      <c r="A134" s="745"/>
      <c r="B134" s="748"/>
      <c r="C134" s="585"/>
      <c r="D134" s="21" t="s">
        <v>8</v>
      </c>
      <c r="E134" s="303"/>
      <c r="F134" s="293"/>
      <c r="G134" s="293"/>
      <c r="H134" s="254" t="str">
        <f>IF(B132="","",IF(E134="","",IF(E134=999,999,E134*60+F134+G134/100)))</f>
        <v/>
      </c>
      <c r="I134" s="260"/>
      <c r="J134" s="407" t="str">
        <f>IF(H134="","",ABS(H134-I133))</f>
        <v/>
      </c>
      <c r="K134" s="273" t="str">
        <f>IF(J134="","",RANK(J134,J132:J136))</f>
        <v/>
      </c>
      <c r="L134" s="407" t="str">
        <f t="shared" si="4"/>
        <v/>
      </c>
      <c r="M134" s="407" t="str">
        <f>IF(B132="","",IF(H132="","",AVERAGE(H132:H134)))</f>
        <v/>
      </c>
      <c r="N134" s="615"/>
      <c r="O134" s="758"/>
      <c r="P134" s="761"/>
    </row>
    <row r="135" spans="1:16" x14ac:dyDescent="0.25">
      <c r="A135" s="745"/>
      <c r="B135" s="748"/>
      <c r="C135" s="585"/>
      <c r="D135" s="21" t="s">
        <v>5</v>
      </c>
      <c r="E135" s="303"/>
      <c r="F135" s="293"/>
      <c r="G135" s="293"/>
      <c r="H135" s="254" t="str">
        <f>IF(B132="","",IF(E135="","",IF(E135=999,999,IF(E135+F135+G135=0,"",E135*60+F135+G135/100))))</f>
        <v/>
      </c>
      <c r="I135" s="260"/>
      <c r="J135" s="407" t="str">
        <f>IF(H135="","",ABS(H135-I133))</f>
        <v/>
      </c>
      <c r="K135" s="273" t="str">
        <f>IF(J135="","",RANK(J135,J132:J136))</f>
        <v/>
      </c>
      <c r="L135" s="407" t="str">
        <f t="shared" si="4"/>
        <v/>
      </c>
      <c r="M135" s="407" t="str">
        <f>IF(B132="","",IF(H132="","",AVERAGE(H132:H135)))</f>
        <v/>
      </c>
      <c r="N135" s="615"/>
      <c r="O135" s="758"/>
      <c r="P135" s="761"/>
    </row>
    <row r="136" spans="1:16" ht="15.75" thickBot="1" x14ac:dyDescent="0.3">
      <c r="A136" s="746"/>
      <c r="B136" s="749"/>
      <c r="C136" s="586"/>
      <c r="D136" s="22" t="s">
        <v>6</v>
      </c>
      <c r="E136" s="305"/>
      <c r="F136" s="332"/>
      <c r="G136" s="332"/>
      <c r="H136" s="255" t="str">
        <f>IF(B132="","",IF(E136="","",IF(E136=999,999,IF(E136+F136+G136=0,"",E136*60+F136+G136/100))))</f>
        <v/>
      </c>
      <c r="I136" s="261"/>
      <c r="J136" s="408" t="str">
        <f>IF(H136="","",ABS(H136-I133))</f>
        <v/>
      </c>
      <c r="K136" s="274" t="str">
        <f>IF(J136="","",RANK(J136,J132:J136))</f>
        <v/>
      </c>
      <c r="L136" s="408" t="str">
        <f t="shared" si="4"/>
        <v/>
      </c>
      <c r="M136" s="408" t="str">
        <f>IF(B132="","",IF(H132="","",TRIMMEAN(H132:H136,0.4)))</f>
        <v/>
      </c>
      <c r="N136" s="616"/>
      <c r="O136" s="759"/>
      <c r="P136" s="762"/>
    </row>
    <row r="137" spans="1:16" x14ac:dyDescent="0.25">
      <c r="A137" s="750" t="str">
        <f>IF('Names And Totals'!A31="","",'Names And Totals'!A31)</f>
        <v/>
      </c>
      <c r="B137" s="753" t="str">
        <f>IF('Names And Totals'!B31="","",'Names And Totals'!B31)</f>
        <v/>
      </c>
      <c r="C137" s="642" t="str">
        <f>IF(P137="DQ","DQ",IF(O137="","",RANK(O137,$O$7:$O$502,0)))</f>
        <v/>
      </c>
      <c r="D137" s="18" t="s">
        <v>7</v>
      </c>
      <c r="E137" s="297"/>
      <c r="F137" s="290"/>
      <c r="G137" s="310"/>
      <c r="H137" s="252" t="str">
        <f>IF(B137="","",IF(E137="","",IF(E137=999,999,E137*60+F137+G137/100)))</f>
        <v/>
      </c>
      <c r="I137" s="257"/>
      <c r="J137" s="429" t="str">
        <f>IF(H137="","",ABS(H137-I138))</f>
        <v/>
      </c>
      <c r="K137" s="270" t="str">
        <f>IF(J137="","",RANK(J137,J137:J141))</f>
        <v/>
      </c>
      <c r="L137" s="429" t="str">
        <f t="shared" si="4"/>
        <v/>
      </c>
      <c r="M137" s="429" t="str">
        <f>IF(B137="","",H137)</f>
        <v/>
      </c>
      <c r="N137" s="601" t="str">
        <f>IF(B137="","",IF(P137="DQ","DQ",IF(H137=999,999,IF(H138="",M137,IF(H139="",M138,IF(H140="",M139,IF(H141="",M140,M141)))))))</f>
        <v/>
      </c>
      <c r="O137" s="764" t="str">
        <f>IF(B137="","",IF(P137="DQ","DQ",IF(N137="","",IF(E137=999,0,IF((20-(N137-$O$3)/$O$4)&gt;0,(20-(N137-$O$3)/$O$4),0)))))</f>
        <v/>
      </c>
      <c r="P137" s="766"/>
    </row>
    <row r="138" spans="1:16" x14ac:dyDescent="0.25">
      <c r="A138" s="751"/>
      <c r="B138" s="754"/>
      <c r="C138" s="756"/>
      <c r="D138" s="18" t="s">
        <v>4</v>
      </c>
      <c r="E138" s="297"/>
      <c r="F138" s="290"/>
      <c r="G138" s="310"/>
      <c r="H138" s="252" t="str">
        <f>IF(B137="","",IF(E138="","",IF(E138=999,999,E138*60+F138+G138/100)))</f>
        <v/>
      </c>
      <c r="I138" s="257" t="str">
        <f>IF(B137="","",IF(H137="","",AVERAGE(H137:H141)))</f>
        <v/>
      </c>
      <c r="J138" s="429" t="str">
        <f>IF(H138="","",ABS(H138-I138))</f>
        <v/>
      </c>
      <c r="K138" s="270" t="str">
        <f>IF(J138="","",RANK(J138,J137:J141))</f>
        <v/>
      </c>
      <c r="L138" s="429" t="str">
        <f t="shared" si="4"/>
        <v/>
      </c>
      <c r="M138" s="429" t="str">
        <f>IF(B137="","",IF(H137="","",AVERAGE(H137:H138)))</f>
        <v/>
      </c>
      <c r="N138" s="763"/>
      <c r="O138" s="765"/>
      <c r="P138" s="767"/>
    </row>
    <row r="139" spans="1:16" x14ac:dyDescent="0.25">
      <c r="A139" s="751"/>
      <c r="B139" s="754"/>
      <c r="C139" s="756"/>
      <c r="D139" s="19" t="s">
        <v>8</v>
      </c>
      <c r="E139" s="299"/>
      <c r="F139" s="448"/>
      <c r="G139" s="450"/>
      <c r="H139" s="252" t="str">
        <f>IF(B137="","",IF(E139="","",IF(E139=999,999,E139*60+F139+G139/100)))</f>
        <v/>
      </c>
      <c r="I139" s="257"/>
      <c r="J139" s="429" t="str">
        <f>IF(H139="","",ABS(H139-I138))</f>
        <v/>
      </c>
      <c r="K139" s="270" t="str">
        <f>IF(J139="","",RANK(J139,J137:J141))</f>
        <v/>
      </c>
      <c r="L139" s="429" t="str">
        <f t="shared" si="4"/>
        <v/>
      </c>
      <c r="M139" s="429" t="str">
        <f>IF(B137="","",IF(H137="","",AVERAGE(H137:H139)))</f>
        <v/>
      </c>
      <c r="N139" s="763"/>
      <c r="O139" s="765"/>
      <c r="P139" s="767"/>
    </row>
    <row r="140" spans="1:16" x14ac:dyDescent="0.25">
      <c r="A140" s="751"/>
      <c r="B140" s="754"/>
      <c r="C140" s="756"/>
      <c r="D140" s="18" t="s">
        <v>5</v>
      </c>
      <c r="E140" s="297"/>
      <c r="F140" s="290"/>
      <c r="G140" s="310"/>
      <c r="H140" s="252" t="str">
        <f>IF(B137="","",IF(E140="","",IF(E140=999,999,IF(E140+F140+G140=0,"",E140*60+F140+G140/100))))</f>
        <v/>
      </c>
      <c r="I140" s="257"/>
      <c r="J140" s="429" t="str">
        <f>IF(H140="","",ABS(H140-I138))</f>
        <v/>
      </c>
      <c r="K140" s="270" t="str">
        <f>IF(J140="","",RANK(J140,J137:J141))</f>
        <v/>
      </c>
      <c r="L140" s="429" t="str">
        <f t="shared" si="4"/>
        <v/>
      </c>
      <c r="M140" s="429" t="str">
        <f>IF(B137="","",IF(H137="","",AVERAGE(H137:H140)))</f>
        <v/>
      </c>
      <c r="N140" s="763"/>
      <c r="O140" s="765"/>
      <c r="P140" s="767"/>
    </row>
    <row r="141" spans="1:16" ht="15.75" thickBot="1" x14ac:dyDescent="0.3">
      <c r="A141" s="752"/>
      <c r="B141" s="755"/>
      <c r="C141" s="756"/>
      <c r="D141" s="81" t="s">
        <v>6</v>
      </c>
      <c r="E141" s="329"/>
      <c r="F141" s="449"/>
      <c r="G141" s="451"/>
      <c r="H141" s="252" t="str">
        <f>IF(B137="","",IF(E141="","",IF(E141=999,999,IF(E141+F141+G141=0,"",E141*60+F141+G141/100))))</f>
        <v/>
      </c>
      <c r="I141" s="258"/>
      <c r="J141" s="251" t="str">
        <f>IF(H141="","",ABS(H141-I138))</f>
        <v/>
      </c>
      <c r="K141" s="271" t="str">
        <f>IF(J141="","",RANK(J141,J137:J141))</f>
        <v/>
      </c>
      <c r="L141" s="251" t="str">
        <f t="shared" si="4"/>
        <v/>
      </c>
      <c r="M141" s="251" t="str">
        <f>IF(B137="","",IF(H137="","",TRIMMEAN(H137:H141,0.4)))</f>
        <v/>
      </c>
      <c r="N141" s="763"/>
      <c r="O141" s="765"/>
      <c r="P141" s="768"/>
    </row>
    <row r="142" spans="1:16" x14ac:dyDescent="0.25">
      <c r="A142" s="744" t="str">
        <f>IF('Names And Totals'!A32="","",'Names And Totals'!A32)</f>
        <v/>
      </c>
      <c r="B142" s="747" t="str">
        <f>IF('Names And Totals'!B32="","",'Names And Totals'!B32)</f>
        <v/>
      </c>
      <c r="C142" s="584" t="str">
        <f>IF(P142="DQ","DQ",IF(O142="","",RANK(O142,$O$7:$O$502,0)))</f>
        <v/>
      </c>
      <c r="D142" s="20" t="s">
        <v>7</v>
      </c>
      <c r="E142" s="301"/>
      <c r="F142" s="312"/>
      <c r="G142" s="312"/>
      <c r="H142" s="253" t="str">
        <f>IF(B142="","",IF(E142="","",IF(E142=999,999,E142*60+F142+G142/100)))</f>
        <v/>
      </c>
      <c r="I142" s="259"/>
      <c r="J142" s="406" t="str">
        <f>IF(H142="","",ABS(H142-I143))</f>
        <v/>
      </c>
      <c r="K142" s="272" t="str">
        <f>IF(J142="","",RANK(J142,J142:J146))</f>
        <v/>
      </c>
      <c r="L142" s="406" t="str">
        <f t="shared" si="4"/>
        <v/>
      </c>
      <c r="M142" s="406" t="str">
        <f>IF(B142="","",H142)</f>
        <v/>
      </c>
      <c r="N142" s="614" t="str">
        <f>IF(B142="","",IF(P142="DQ","DQ",IF(H142=999,999,IF(H143="",M142,IF(H144="",M143,IF(H145="",M144,IF(H146="",M145,M146)))))))</f>
        <v/>
      </c>
      <c r="O142" s="757" t="str">
        <f>IF(B142="","",IF(P142="DQ","DQ",IF(N142="","",IF(E142=999,0,IF((20-(N142-$O$3)/$O$4)&gt;0,(20-(N142-$O$3)/$O$4),0)))))</f>
        <v/>
      </c>
      <c r="P142" s="760"/>
    </row>
    <row r="143" spans="1:16" x14ac:dyDescent="0.25">
      <c r="A143" s="745"/>
      <c r="B143" s="748"/>
      <c r="C143" s="585"/>
      <c r="D143" s="21" t="s">
        <v>4</v>
      </c>
      <c r="E143" s="303"/>
      <c r="F143" s="293"/>
      <c r="G143" s="293"/>
      <c r="H143" s="254" t="str">
        <f>IF(B142="","",IF(E143="","",IF(E143=999,999,E143*60+F143+G143/100)))</f>
        <v/>
      </c>
      <c r="I143" s="260" t="str">
        <f>IF(B142="","",IF(H142="","",AVERAGE(H142:H146)))</f>
        <v/>
      </c>
      <c r="J143" s="407" t="str">
        <f>IF(H143="","",ABS(H143-I143))</f>
        <v/>
      </c>
      <c r="K143" s="273" t="str">
        <f>IF(J143="","",RANK(J143,J142:J146))</f>
        <v/>
      </c>
      <c r="L143" s="407" t="str">
        <f t="shared" si="4"/>
        <v/>
      </c>
      <c r="M143" s="407" t="str">
        <f>IF(B142="","",IF(H142="","",AVERAGE(H142:H143)))</f>
        <v/>
      </c>
      <c r="N143" s="615"/>
      <c r="O143" s="758"/>
      <c r="P143" s="761"/>
    </row>
    <row r="144" spans="1:16" x14ac:dyDescent="0.25">
      <c r="A144" s="745"/>
      <c r="B144" s="748"/>
      <c r="C144" s="585"/>
      <c r="D144" s="21" t="s">
        <v>8</v>
      </c>
      <c r="E144" s="303"/>
      <c r="F144" s="293"/>
      <c r="G144" s="293"/>
      <c r="H144" s="254" t="str">
        <f>IF(B142="","",IF(E144="","",IF(E144=999,999,E144*60+F144+G144/100)))</f>
        <v/>
      </c>
      <c r="I144" s="260"/>
      <c r="J144" s="407" t="str">
        <f>IF(H144="","",ABS(H144-I143))</f>
        <v/>
      </c>
      <c r="K144" s="273" t="str">
        <f>IF(J144="","",RANK(J144,J142:J146))</f>
        <v/>
      </c>
      <c r="L144" s="407" t="str">
        <f t="shared" si="4"/>
        <v/>
      </c>
      <c r="M144" s="407" t="str">
        <f>IF(B142="","",IF(H142="","",AVERAGE(H142:H144)))</f>
        <v/>
      </c>
      <c r="N144" s="615"/>
      <c r="O144" s="758"/>
      <c r="P144" s="761"/>
    </row>
    <row r="145" spans="1:16" x14ac:dyDescent="0.25">
      <c r="A145" s="745"/>
      <c r="B145" s="748"/>
      <c r="C145" s="585"/>
      <c r="D145" s="21" t="s">
        <v>5</v>
      </c>
      <c r="E145" s="303"/>
      <c r="F145" s="293"/>
      <c r="G145" s="293"/>
      <c r="H145" s="254" t="str">
        <f>IF(B142="","",IF(E145="","",IF(E145=999,999,IF(E145+F145+G145=0,"",E145*60+F145+G145/100))))</f>
        <v/>
      </c>
      <c r="I145" s="260"/>
      <c r="J145" s="407" t="str">
        <f>IF(H145="","",ABS(H145-I143))</f>
        <v/>
      </c>
      <c r="K145" s="273" t="str">
        <f>IF(J145="","",RANK(J145,J142:J146))</f>
        <v/>
      </c>
      <c r="L145" s="407" t="str">
        <f t="shared" si="4"/>
        <v/>
      </c>
      <c r="M145" s="407" t="str">
        <f>IF(B142="","",IF(H142="","",AVERAGE(H142:H145)))</f>
        <v/>
      </c>
      <c r="N145" s="615"/>
      <c r="O145" s="758"/>
      <c r="P145" s="761"/>
    </row>
    <row r="146" spans="1:16" ht="15.75" thickBot="1" x14ac:dyDescent="0.3">
      <c r="A146" s="746"/>
      <c r="B146" s="749"/>
      <c r="C146" s="586"/>
      <c r="D146" s="22" t="s">
        <v>6</v>
      </c>
      <c r="E146" s="305"/>
      <c r="F146" s="332"/>
      <c r="G146" s="332"/>
      <c r="H146" s="255" t="str">
        <f>IF(B142="","",IF(E146="","",IF(E146=999,999,IF(E146+F146+G146=0,"",E146*60+F146+G146/100))))</f>
        <v/>
      </c>
      <c r="I146" s="261"/>
      <c r="J146" s="408" t="str">
        <f>IF(H146="","",ABS(H146-I143))</f>
        <v/>
      </c>
      <c r="K146" s="274" t="str">
        <f>IF(J146="","",RANK(J146,J142:J146))</f>
        <v/>
      </c>
      <c r="L146" s="408" t="str">
        <f t="shared" si="4"/>
        <v/>
      </c>
      <c r="M146" s="408" t="str">
        <f>IF(B142="","",IF(H142="","",TRIMMEAN(H142:H146,0.4)))</f>
        <v/>
      </c>
      <c r="N146" s="616"/>
      <c r="O146" s="759"/>
      <c r="P146" s="762"/>
    </row>
    <row r="147" spans="1:16" x14ac:dyDescent="0.25">
      <c r="A147" s="750" t="str">
        <f>IF('Names And Totals'!A33="","",'Names And Totals'!A33)</f>
        <v/>
      </c>
      <c r="B147" s="753" t="str">
        <f>IF('Names And Totals'!B33="","",'Names And Totals'!B33)</f>
        <v/>
      </c>
      <c r="C147" s="642" t="str">
        <f>IF(P147="DQ","DQ",IF(O147="","",RANK(O147,$O$7:$O$502,0)))</f>
        <v/>
      </c>
      <c r="D147" s="18" t="s">
        <v>7</v>
      </c>
      <c r="E147" s="297"/>
      <c r="F147" s="290"/>
      <c r="G147" s="310"/>
      <c r="H147" s="252" t="str">
        <f>IF(B147="","",IF(E147="","",IF(E147=999,999,E147*60+F147+G147/100)))</f>
        <v/>
      </c>
      <c r="I147" s="257"/>
      <c r="J147" s="429" t="str">
        <f>IF(H147="","",ABS(H147-I148))</f>
        <v/>
      </c>
      <c r="K147" s="270" t="str">
        <f>IF(J147="","",RANK(J147,J147:J151))</f>
        <v/>
      </c>
      <c r="L147" s="429" t="str">
        <f t="shared" si="4"/>
        <v/>
      </c>
      <c r="M147" s="429" t="str">
        <f>IF(B147="","",H147)</f>
        <v/>
      </c>
      <c r="N147" s="601" t="str">
        <f>IF(B147="","",IF(P147="DQ","DQ",IF(H147=999,999,IF(H148="",M147,IF(H149="",M148,IF(H150="",M149,IF(H151="",M150,M151)))))))</f>
        <v/>
      </c>
      <c r="O147" s="764" t="str">
        <f>IF(B147="","",IF(P147="DQ","DQ",IF(N147="","",IF(E147=999,0,IF((20-(N147-$O$3)/$O$4)&gt;0,(20-(N147-$O$3)/$O$4),0)))))</f>
        <v/>
      </c>
      <c r="P147" s="766"/>
    </row>
    <row r="148" spans="1:16" x14ac:dyDescent="0.25">
      <c r="A148" s="751"/>
      <c r="B148" s="754"/>
      <c r="C148" s="756"/>
      <c r="D148" s="18" t="s">
        <v>4</v>
      </c>
      <c r="E148" s="297"/>
      <c r="F148" s="290"/>
      <c r="G148" s="310"/>
      <c r="H148" s="252" t="str">
        <f>IF(B147="","",IF(E148="","",IF(E148=999,999,E148*60+F148+G148/100)))</f>
        <v/>
      </c>
      <c r="I148" s="257" t="str">
        <f>IF(B147="","",IF(H147="","",AVERAGE(H147:H151)))</f>
        <v/>
      </c>
      <c r="J148" s="429" t="str">
        <f>IF(H148="","",ABS(H148-I148))</f>
        <v/>
      </c>
      <c r="K148" s="270" t="str">
        <f>IF(J148="","",RANK(J148,J147:J151))</f>
        <v/>
      </c>
      <c r="L148" s="429" t="str">
        <f t="shared" si="4"/>
        <v/>
      </c>
      <c r="M148" s="429" t="str">
        <f>IF(B147="","",IF(H147="","",AVERAGE(H147:H148)))</f>
        <v/>
      </c>
      <c r="N148" s="763"/>
      <c r="O148" s="765"/>
      <c r="P148" s="767"/>
    </row>
    <row r="149" spans="1:16" x14ac:dyDescent="0.25">
      <c r="A149" s="751"/>
      <c r="B149" s="754"/>
      <c r="C149" s="756"/>
      <c r="D149" s="19" t="s">
        <v>8</v>
      </c>
      <c r="E149" s="299"/>
      <c r="F149" s="448"/>
      <c r="G149" s="450"/>
      <c r="H149" s="252" t="str">
        <f>IF(B147="","",IF(E149="","",IF(E149=999,999,E149*60+F149+G149/100)))</f>
        <v/>
      </c>
      <c r="I149" s="257"/>
      <c r="J149" s="429" t="str">
        <f>IF(H149="","",ABS(H149-I148))</f>
        <v/>
      </c>
      <c r="K149" s="270" t="str">
        <f>IF(J149="","",RANK(J149,J147:J151))</f>
        <v/>
      </c>
      <c r="L149" s="429" t="str">
        <f t="shared" si="4"/>
        <v/>
      </c>
      <c r="M149" s="429" t="str">
        <f>IF(B147="","",IF(H147="","",AVERAGE(H147:H149)))</f>
        <v/>
      </c>
      <c r="N149" s="763"/>
      <c r="O149" s="765"/>
      <c r="P149" s="767"/>
    </row>
    <row r="150" spans="1:16" x14ac:dyDescent="0.25">
      <c r="A150" s="751"/>
      <c r="B150" s="754"/>
      <c r="C150" s="756"/>
      <c r="D150" s="18" t="s">
        <v>5</v>
      </c>
      <c r="E150" s="297"/>
      <c r="F150" s="290"/>
      <c r="G150" s="310"/>
      <c r="H150" s="252" t="str">
        <f>IF(B147="","",IF(E150="","",IF(E150=999,999,IF(E150+F150+G150=0,"",E150*60+F150+G150/100))))</f>
        <v/>
      </c>
      <c r="I150" s="257"/>
      <c r="J150" s="429" t="str">
        <f>IF(H150="","",ABS(H150-I148))</f>
        <v/>
      </c>
      <c r="K150" s="270" t="str">
        <f>IF(J150="","",RANK(J150,J147:J151))</f>
        <v/>
      </c>
      <c r="L150" s="429" t="str">
        <f t="shared" si="4"/>
        <v/>
      </c>
      <c r="M150" s="429" t="str">
        <f>IF(B147="","",IF(H147="","",AVERAGE(H147:H150)))</f>
        <v/>
      </c>
      <c r="N150" s="763"/>
      <c r="O150" s="765"/>
      <c r="P150" s="767"/>
    </row>
    <row r="151" spans="1:16" ht="15.75" thickBot="1" x14ac:dyDescent="0.3">
      <c r="A151" s="752"/>
      <c r="B151" s="755"/>
      <c r="C151" s="756"/>
      <c r="D151" s="81" t="s">
        <v>6</v>
      </c>
      <c r="E151" s="329"/>
      <c r="F151" s="449"/>
      <c r="G151" s="451"/>
      <c r="H151" s="252" t="str">
        <f>IF(B147="","",IF(E151="","",IF(E151=999,999,IF(E151+F151+G151=0,"",E151*60+F151+G151/100))))</f>
        <v/>
      </c>
      <c r="I151" s="258"/>
      <c r="J151" s="251" t="str">
        <f>IF(H151="","",ABS(H151-I148))</f>
        <v/>
      </c>
      <c r="K151" s="271" t="str">
        <f>IF(J151="","",RANK(J151,J147:J151))</f>
        <v/>
      </c>
      <c r="L151" s="251" t="str">
        <f t="shared" si="4"/>
        <v/>
      </c>
      <c r="M151" s="251" t="str">
        <f>IF(B147="","",IF(H147="","",TRIMMEAN(H147:H151,0.4)))</f>
        <v/>
      </c>
      <c r="N151" s="763"/>
      <c r="O151" s="765"/>
      <c r="P151" s="768"/>
    </row>
    <row r="152" spans="1:16" x14ac:dyDescent="0.25">
      <c r="A152" s="744" t="str">
        <f>IF('Names And Totals'!A34="","",'Names And Totals'!A34)</f>
        <v/>
      </c>
      <c r="B152" s="747" t="str">
        <f>IF('Names And Totals'!B34="","",'Names And Totals'!B34)</f>
        <v/>
      </c>
      <c r="C152" s="584" t="str">
        <f>IF(P152="DQ","DQ",IF(O152="","",RANK(O152,$O$7:$O$502,0)))</f>
        <v/>
      </c>
      <c r="D152" s="20" t="s">
        <v>7</v>
      </c>
      <c r="E152" s="301"/>
      <c r="F152" s="312"/>
      <c r="G152" s="312"/>
      <c r="H152" s="253" t="str">
        <f>IF(B152="","",IF(E152="","",IF(E152=999,999,E152*60+F152+G152/100)))</f>
        <v/>
      </c>
      <c r="I152" s="259"/>
      <c r="J152" s="406" t="str">
        <f>IF(H152="","",ABS(H152-I153))</f>
        <v/>
      </c>
      <c r="K152" s="272" t="str">
        <f>IF(J152="","",RANK(J152,J152:J156))</f>
        <v/>
      </c>
      <c r="L152" s="406" t="str">
        <f t="shared" si="4"/>
        <v/>
      </c>
      <c r="M152" s="406" t="str">
        <f>IF(B152="","",H152)</f>
        <v/>
      </c>
      <c r="N152" s="614" t="str">
        <f>IF(B152="","",IF(P152="DQ","DQ",IF(H152=999,999,IF(H153="",M152,IF(H154="",M153,IF(H155="",M154,IF(H156="",M155,M156)))))))</f>
        <v/>
      </c>
      <c r="O152" s="757" t="str">
        <f>IF(B152="","",IF(P152="DQ","DQ",IF(N152="","",IF(E152=999,0,IF((20-(N152-$O$3)/$O$4)&gt;0,(20-(N152-$O$3)/$O$4),0)))))</f>
        <v/>
      </c>
      <c r="P152" s="760"/>
    </row>
    <row r="153" spans="1:16" x14ac:dyDescent="0.25">
      <c r="A153" s="745"/>
      <c r="B153" s="748"/>
      <c r="C153" s="585"/>
      <c r="D153" s="21" t="s">
        <v>4</v>
      </c>
      <c r="E153" s="303"/>
      <c r="F153" s="293"/>
      <c r="G153" s="293"/>
      <c r="H153" s="254" t="str">
        <f>IF(B152="","",IF(E153="","",IF(E153=999,999,E153*60+F153+G153/100)))</f>
        <v/>
      </c>
      <c r="I153" s="260" t="str">
        <f>IF(B152="","",IF(H152="","",AVERAGE(H152:H156)))</f>
        <v/>
      </c>
      <c r="J153" s="407" t="str">
        <f>IF(H153="","",ABS(H153-I153))</f>
        <v/>
      </c>
      <c r="K153" s="273" t="str">
        <f>IF(J153="","",RANK(J153,J152:J156))</f>
        <v/>
      </c>
      <c r="L153" s="407" t="str">
        <f t="shared" si="4"/>
        <v/>
      </c>
      <c r="M153" s="407" t="str">
        <f>IF(B152="","",IF(H152="","",AVERAGE(H152:H153)))</f>
        <v/>
      </c>
      <c r="N153" s="615"/>
      <c r="O153" s="758"/>
      <c r="P153" s="761"/>
    </row>
    <row r="154" spans="1:16" x14ac:dyDescent="0.25">
      <c r="A154" s="745"/>
      <c r="B154" s="748"/>
      <c r="C154" s="585"/>
      <c r="D154" s="21" t="s">
        <v>8</v>
      </c>
      <c r="E154" s="303"/>
      <c r="F154" s="293"/>
      <c r="G154" s="293"/>
      <c r="H154" s="254" t="str">
        <f>IF(B152="","",IF(E154="","",IF(E154=999,999,E154*60+F154+G154/100)))</f>
        <v/>
      </c>
      <c r="I154" s="260"/>
      <c r="J154" s="407" t="str">
        <f>IF(H154="","",ABS(H154-I153))</f>
        <v/>
      </c>
      <c r="K154" s="273" t="str">
        <f>IF(J154="","",RANK(J154,J152:J156))</f>
        <v/>
      </c>
      <c r="L154" s="407" t="str">
        <f t="shared" si="4"/>
        <v/>
      </c>
      <c r="M154" s="407" t="str">
        <f>IF(B152="","",IF(H152="","",AVERAGE(H152:H154)))</f>
        <v/>
      </c>
      <c r="N154" s="615"/>
      <c r="O154" s="758"/>
      <c r="P154" s="761"/>
    </row>
    <row r="155" spans="1:16" x14ac:dyDescent="0.25">
      <c r="A155" s="745"/>
      <c r="B155" s="748"/>
      <c r="C155" s="585"/>
      <c r="D155" s="21" t="s">
        <v>5</v>
      </c>
      <c r="E155" s="303"/>
      <c r="F155" s="293"/>
      <c r="G155" s="293"/>
      <c r="H155" s="254" t="str">
        <f>IF(B152="","",IF(E155="","",IF(E155=999,999,IF(E155+F155+G155=0,"",E155*60+F155+G155/100))))</f>
        <v/>
      </c>
      <c r="I155" s="260"/>
      <c r="J155" s="407" t="str">
        <f>IF(H155="","",ABS(H155-I153))</f>
        <v/>
      </c>
      <c r="K155" s="273" t="str">
        <f>IF(J155="","",RANK(J155,J152:J156))</f>
        <v/>
      </c>
      <c r="L155" s="407" t="str">
        <f t="shared" si="4"/>
        <v/>
      </c>
      <c r="M155" s="407" t="str">
        <f>IF(B152="","",IF(H152="","",AVERAGE(H152:H155)))</f>
        <v/>
      </c>
      <c r="N155" s="615"/>
      <c r="O155" s="758"/>
      <c r="P155" s="761"/>
    </row>
    <row r="156" spans="1:16" ht="15.75" thickBot="1" x14ac:dyDescent="0.3">
      <c r="A156" s="746"/>
      <c r="B156" s="749"/>
      <c r="C156" s="586"/>
      <c r="D156" s="22" t="s">
        <v>6</v>
      </c>
      <c r="E156" s="305"/>
      <c r="F156" s="332"/>
      <c r="G156" s="332"/>
      <c r="H156" s="255" t="str">
        <f>IF(B152="","",IF(E156="","",IF(E156=999,999,IF(E156+F156+G156=0,"",E156*60+F156+G156/100))))</f>
        <v/>
      </c>
      <c r="I156" s="261"/>
      <c r="J156" s="408" t="str">
        <f>IF(H156="","",ABS(H156-I153))</f>
        <v/>
      </c>
      <c r="K156" s="274" t="str">
        <f>IF(J156="","",RANK(J156,J152:J156))</f>
        <v/>
      </c>
      <c r="L156" s="408" t="str">
        <f t="shared" si="4"/>
        <v/>
      </c>
      <c r="M156" s="408" t="str">
        <f>IF(B152="","",IF(H152="","",TRIMMEAN(H152:H156,0.4)))</f>
        <v/>
      </c>
      <c r="N156" s="616"/>
      <c r="O156" s="759"/>
      <c r="P156" s="762"/>
    </row>
    <row r="157" spans="1:16" x14ac:dyDescent="0.25">
      <c r="A157" s="750" t="str">
        <f>IF('Names And Totals'!A35="","",'Names And Totals'!A35)</f>
        <v/>
      </c>
      <c r="B157" s="753" t="str">
        <f>IF('Names And Totals'!B35="","",'Names And Totals'!B35)</f>
        <v/>
      </c>
      <c r="C157" s="642" t="str">
        <f>IF(P157="DQ","DQ",IF(O157="","",RANK(O157,$O$7:$O$502,0)))</f>
        <v/>
      </c>
      <c r="D157" s="18" t="s">
        <v>7</v>
      </c>
      <c r="E157" s="297"/>
      <c r="F157" s="290"/>
      <c r="G157" s="310"/>
      <c r="H157" s="252" t="str">
        <f>IF(B157="","",IF(E157="","",IF(E157=999,999,E157*60+F157+G157/100)))</f>
        <v/>
      </c>
      <c r="I157" s="257"/>
      <c r="J157" s="429" t="str">
        <f>IF(H157="","",ABS(H157-I158))</f>
        <v/>
      </c>
      <c r="K157" s="270" t="str">
        <f>IF(J157="","",RANK(J157,J157:J161))</f>
        <v/>
      </c>
      <c r="L157" s="429" t="str">
        <f t="shared" si="4"/>
        <v/>
      </c>
      <c r="M157" s="429" t="str">
        <f>IF(B157="","",H157)</f>
        <v/>
      </c>
      <c r="N157" s="601" t="str">
        <f>IF(B157="","",IF(P157="DQ","DQ",IF(H157=999,999,IF(H158="",M157,IF(H159="",M158,IF(H160="",M159,IF(H161="",M160,M161)))))))</f>
        <v/>
      </c>
      <c r="O157" s="764" t="str">
        <f>IF(B157="","",IF(P157="DQ","DQ",IF(N157="","",IF(E157=999,0,IF((20-(N157-$O$3)/$O$4)&gt;0,(20-(N157-$O$3)/$O$4),0)))))</f>
        <v/>
      </c>
      <c r="P157" s="766"/>
    </row>
    <row r="158" spans="1:16" x14ac:dyDescent="0.25">
      <c r="A158" s="751"/>
      <c r="B158" s="754"/>
      <c r="C158" s="756"/>
      <c r="D158" s="18" t="s">
        <v>4</v>
      </c>
      <c r="E158" s="297"/>
      <c r="F158" s="290"/>
      <c r="G158" s="310"/>
      <c r="H158" s="252" t="str">
        <f>IF(B157="","",IF(E158="","",IF(E158=999,999,E158*60+F158+G158/100)))</f>
        <v/>
      </c>
      <c r="I158" s="257" t="str">
        <f>IF(B157="","",IF(H157="","",AVERAGE(H157:H161)))</f>
        <v/>
      </c>
      <c r="J158" s="429" t="str">
        <f>IF(H158="","",ABS(H158-I158))</f>
        <v/>
      </c>
      <c r="K158" s="270" t="str">
        <f>IF(J158="","",RANK(J158,J157:J161))</f>
        <v/>
      </c>
      <c r="L158" s="429" t="str">
        <f t="shared" si="4"/>
        <v/>
      </c>
      <c r="M158" s="429" t="str">
        <f>IF(B157="","",IF(H157="","",AVERAGE(H157:H158)))</f>
        <v/>
      </c>
      <c r="N158" s="763"/>
      <c r="O158" s="765"/>
      <c r="P158" s="767"/>
    </row>
    <row r="159" spans="1:16" x14ac:dyDescent="0.25">
      <c r="A159" s="751"/>
      <c r="B159" s="754"/>
      <c r="C159" s="756"/>
      <c r="D159" s="19" t="s">
        <v>8</v>
      </c>
      <c r="E159" s="299"/>
      <c r="F159" s="448"/>
      <c r="G159" s="450"/>
      <c r="H159" s="252" t="str">
        <f>IF(B157="","",IF(E159="","",IF(E159=999,999,E159*60+F159+G159/100)))</f>
        <v/>
      </c>
      <c r="I159" s="257"/>
      <c r="J159" s="429" t="str">
        <f>IF(H159="","",ABS(H159-I158))</f>
        <v/>
      </c>
      <c r="K159" s="270" t="str">
        <f>IF(J159="","",RANK(J159,J157:J161))</f>
        <v/>
      </c>
      <c r="L159" s="429" t="str">
        <f t="shared" si="4"/>
        <v/>
      </c>
      <c r="M159" s="429" t="str">
        <f>IF(B157="","",IF(H157="","",AVERAGE(H157:H159)))</f>
        <v/>
      </c>
      <c r="N159" s="763"/>
      <c r="O159" s="765"/>
      <c r="P159" s="767"/>
    </row>
    <row r="160" spans="1:16" x14ac:dyDescent="0.25">
      <c r="A160" s="751"/>
      <c r="B160" s="754"/>
      <c r="C160" s="756"/>
      <c r="D160" s="18" t="s">
        <v>5</v>
      </c>
      <c r="E160" s="297"/>
      <c r="F160" s="290"/>
      <c r="G160" s="310"/>
      <c r="H160" s="252" t="str">
        <f>IF(B157="","",IF(E160="","",IF(E160=999,999,IF(E160+F160+G160=0,"",E160*60+F160+G160/100))))</f>
        <v/>
      </c>
      <c r="I160" s="257"/>
      <c r="J160" s="429" t="str">
        <f>IF(H160="","",ABS(H160-I158))</f>
        <v/>
      </c>
      <c r="K160" s="270" t="str">
        <f>IF(J160="","",RANK(J160,J157:J161))</f>
        <v/>
      </c>
      <c r="L160" s="429" t="str">
        <f t="shared" si="4"/>
        <v/>
      </c>
      <c r="M160" s="429" t="str">
        <f>IF(B157="","",IF(H157="","",AVERAGE(H157:H160)))</f>
        <v/>
      </c>
      <c r="N160" s="763"/>
      <c r="O160" s="765"/>
      <c r="P160" s="767"/>
    </row>
    <row r="161" spans="1:16" ht="15.75" thickBot="1" x14ac:dyDescent="0.3">
      <c r="A161" s="752"/>
      <c r="B161" s="755"/>
      <c r="C161" s="756"/>
      <c r="D161" s="81" t="s">
        <v>6</v>
      </c>
      <c r="E161" s="329"/>
      <c r="F161" s="449"/>
      <c r="G161" s="451"/>
      <c r="H161" s="252" t="str">
        <f>IF(B157="","",IF(E161="","",IF(E161=999,999,IF(E161+F161+G161=0,"",E161*60+F161+G161/100))))</f>
        <v/>
      </c>
      <c r="I161" s="258"/>
      <c r="J161" s="251" t="str">
        <f>IF(H161="","",ABS(H161-I158))</f>
        <v/>
      </c>
      <c r="K161" s="271" t="str">
        <f>IF(J161="","",RANK(J161,J157:J161))</f>
        <v/>
      </c>
      <c r="L161" s="251" t="str">
        <f t="shared" si="4"/>
        <v/>
      </c>
      <c r="M161" s="251" t="str">
        <f>IF(B157="","",IF(H157="","",TRIMMEAN(H157:H161,0.4)))</f>
        <v/>
      </c>
      <c r="N161" s="763"/>
      <c r="O161" s="765"/>
      <c r="P161" s="768"/>
    </row>
    <row r="162" spans="1:16" x14ac:dyDescent="0.25">
      <c r="A162" s="744" t="str">
        <f>IF('Names And Totals'!A36="","",'Names And Totals'!A36)</f>
        <v/>
      </c>
      <c r="B162" s="747" t="str">
        <f>IF('Names And Totals'!B36="","",'Names And Totals'!B36)</f>
        <v/>
      </c>
      <c r="C162" s="584" t="str">
        <f>IF(P162="DQ","DQ",IF(O162="","",RANK(O162,$O$7:$O$502,0)))</f>
        <v/>
      </c>
      <c r="D162" s="20" t="s">
        <v>7</v>
      </c>
      <c r="E162" s="301"/>
      <c r="F162" s="312"/>
      <c r="G162" s="312"/>
      <c r="H162" s="253" t="str">
        <f>IF(B162="","",IF(E162="","",IF(E162=999,999,E162*60+F162+G162/100)))</f>
        <v/>
      </c>
      <c r="I162" s="259"/>
      <c r="J162" s="406" t="str">
        <f>IF(H162="","",ABS(H162-I163))</f>
        <v/>
      </c>
      <c r="K162" s="272" t="str">
        <f>IF(J162="","",RANK(J162,J162:J166))</f>
        <v/>
      </c>
      <c r="L162" s="406" t="str">
        <f t="shared" si="4"/>
        <v/>
      </c>
      <c r="M162" s="406" t="str">
        <f>IF(B162="","",H162)</f>
        <v/>
      </c>
      <c r="N162" s="614" t="str">
        <f>IF(B162="","",IF(P162="DQ","DQ",IF(H162=999,999,IF(H163="",M162,IF(H164="",M163,IF(H165="",M164,IF(H166="",M165,M166)))))))</f>
        <v/>
      </c>
      <c r="O162" s="757" t="str">
        <f>IF(B162="","",IF(P162="DQ","DQ",IF(N162="","",IF(E162=999,0,IF((20-(N162-$O$3)/$O$4)&gt;0,(20-(N162-$O$3)/$O$4),0)))))</f>
        <v/>
      </c>
      <c r="P162" s="760"/>
    </row>
    <row r="163" spans="1:16" x14ac:dyDescent="0.25">
      <c r="A163" s="745"/>
      <c r="B163" s="748"/>
      <c r="C163" s="585"/>
      <c r="D163" s="21" t="s">
        <v>4</v>
      </c>
      <c r="E163" s="303"/>
      <c r="F163" s="293"/>
      <c r="G163" s="293"/>
      <c r="H163" s="254" t="str">
        <f>IF(B162="","",IF(E163="","",IF(E163=999,999,E163*60+F163+G163/100)))</f>
        <v/>
      </c>
      <c r="I163" s="260" t="str">
        <f>IF(B162="","",IF(H162="","",AVERAGE(H162:H166)))</f>
        <v/>
      </c>
      <c r="J163" s="407" t="str">
        <f>IF(H163="","",ABS(H163-I163))</f>
        <v/>
      </c>
      <c r="K163" s="273" t="str">
        <f>IF(J163="","",RANK(J163,J162:J166))</f>
        <v/>
      </c>
      <c r="L163" s="407" t="str">
        <f t="shared" si="4"/>
        <v/>
      </c>
      <c r="M163" s="407" t="str">
        <f>IF(B162="","",IF(H162="","",AVERAGE(H162:H163)))</f>
        <v/>
      </c>
      <c r="N163" s="615"/>
      <c r="O163" s="758"/>
      <c r="P163" s="761"/>
    </row>
    <row r="164" spans="1:16" x14ac:dyDescent="0.25">
      <c r="A164" s="745"/>
      <c r="B164" s="748"/>
      <c r="C164" s="585"/>
      <c r="D164" s="21" t="s">
        <v>8</v>
      </c>
      <c r="E164" s="303"/>
      <c r="F164" s="293"/>
      <c r="G164" s="293"/>
      <c r="H164" s="254" t="str">
        <f>IF(B162="","",IF(E164="","",IF(E164=999,999,E164*60+F164+G164/100)))</f>
        <v/>
      </c>
      <c r="I164" s="260"/>
      <c r="J164" s="407" t="str">
        <f>IF(H164="","",ABS(H164-I163))</f>
        <v/>
      </c>
      <c r="K164" s="273" t="str">
        <f>IF(J164="","",RANK(J164,J162:J166))</f>
        <v/>
      </c>
      <c r="L164" s="407" t="str">
        <f t="shared" si="4"/>
        <v/>
      </c>
      <c r="M164" s="407" t="str">
        <f>IF(B162="","",IF(H162="","",AVERAGE(H162:H164)))</f>
        <v/>
      </c>
      <c r="N164" s="615"/>
      <c r="O164" s="758"/>
      <c r="P164" s="761"/>
    </row>
    <row r="165" spans="1:16" x14ac:dyDescent="0.25">
      <c r="A165" s="745"/>
      <c r="B165" s="748"/>
      <c r="C165" s="585"/>
      <c r="D165" s="21" t="s">
        <v>5</v>
      </c>
      <c r="E165" s="303"/>
      <c r="F165" s="293"/>
      <c r="G165" s="293"/>
      <c r="H165" s="254" t="str">
        <f>IF(B162="","",IF(E165="","",IF(E165=999,999,IF(E165+F165+G165=0,"",E165*60+F165+G165/100))))</f>
        <v/>
      </c>
      <c r="I165" s="260"/>
      <c r="J165" s="407" t="str">
        <f>IF(H165="","",ABS(H165-I163))</f>
        <v/>
      </c>
      <c r="K165" s="273" t="str">
        <f>IF(J165="","",RANK(J165,J162:J166))</f>
        <v/>
      </c>
      <c r="L165" s="407" t="str">
        <f t="shared" si="4"/>
        <v/>
      </c>
      <c r="M165" s="407" t="str">
        <f>IF(B162="","",IF(H162="","",AVERAGE(H162:H165)))</f>
        <v/>
      </c>
      <c r="N165" s="615"/>
      <c r="O165" s="758"/>
      <c r="P165" s="761"/>
    </row>
    <row r="166" spans="1:16" ht="15.75" thickBot="1" x14ac:dyDescent="0.3">
      <c r="A166" s="746"/>
      <c r="B166" s="749"/>
      <c r="C166" s="586"/>
      <c r="D166" s="22" t="s">
        <v>6</v>
      </c>
      <c r="E166" s="305"/>
      <c r="F166" s="332"/>
      <c r="G166" s="332"/>
      <c r="H166" s="255" t="str">
        <f>IF(B162="","",IF(E166="","",IF(E166=999,999,IF(E166+F166+G166=0,"",E166*60+F166+G166/100))))</f>
        <v/>
      </c>
      <c r="I166" s="261"/>
      <c r="J166" s="408" t="str">
        <f>IF(H166="","",ABS(H166-I163))</f>
        <v/>
      </c>
      <c r="K166" s="274" t="str">
        <f>IF(J166="","",RANK(J166,J162:J166))</f>
        <v/>
      </c>
      <c r="L166" s="408" t="str">
        <f t="shared" si="4"/>
        <v/>
      </c>
      <c r="M166" s="408" t="str">
        <f>IF(B162="","",IF(H162="","",TRIMMEAN(H162:H166,0.4)))</f>
        <v/>
      </c>
      <c r="N166" s="616"/>
      <c r="O166" s="759"/>
      <c r="P166" s="762"/>
    </row>
    <row r="167" spans="1:16" x14ac:dyDescent="0.25">
      <c r="A167" s="750" t="str">
        <f>IF('Names And Totals'!A37="","",'Names And Totals'!A37)</f>
        <v/>
      </c>
      <c r="B167" s="753" t="str">
        <f>IF('Names And Totals'!B37="","",'Names And Totals'!B37)</f>
        <v/>
      </c>
      <c r="C167" s="642" t="str">
        <f>IF(P167="DQ","DQ",IF(O167="","",RANK(O167,$O$7:$O$502,0)))</f>
        <v/>
      </c>
      <c r="D167" s="18" t="s">
        <v>7</v>
      </c>
      <c r="E167" s="297"/>
      <c r="F167" s="290"/>
      <c r="G167" s="310"/>
      <c r="H167" s="252" t="str">
        <f>IF(B167="","",IF(E167="","",IF(E167=999,999,E167*60+F167+G167/100)))</f>
        <v/>
      </c>
      <c r="I167" s="257"/>
      <c r="J167" s="429" t="str">
        <f>IF(H167="","",ABS(H167-I168))</f>
        <v/>
      </c>
      <c r="K167" s="270" t="str">
        <f>IF(J167="","",RANK(J167,J167:J171))</f>
        <v/>
      </c>
      <c r="L167" s="429" t="str">
        <f t="shared" si="4"/>
        <v/>
      </c>
      <c r="M167" s="429" t="str">
        <f>IF(B167="","",H167)</f>
        <v/>
      </c>
      <c r="N167" s="601" t="str">
        <f>IF(B167="","",IF(P167="DQ","DQ",IF(H167=999,999,IF(H168="",M167,IF(H169="",M168,IF(H170="",M169,IF(H171="",M170,M171)))))))</f>
        <v/>
      </c>
      <c r="O167" s="764" t="str">
        <f>IF(B167="","",IF(P167="DQ","DQ",IF(N167="","",IF(E167=999,0,IF((20-(N167-$O$3)/$O$4)&gt;0,(20-(N167-$O$3)/$O$4),0)))))</f>
        <v/>
      </c>
      <c r="P167" s="766"/>
    </row>
    <row r="168" spans="1:16" x14ac:dyDescent="0.25">
      <c r="A168" s="751"/>
      <c r="B168" s="754"/>
      <c r="C168" s="756"/>
      <c r="D168" s="18" t="s">
        <v>4</v>
      </c>
      <c r="E168" s="297"/>
      <c r="F168" s="290"/>
      <c r="G168" s="310"/>
      <c r="H168" s="252" t="str">
        <f>IF(B167="","",IF(E168="","",IF(E168=999,999,E168*60+F168+G168/100)))</f>
        <v/>
      </c>
      <c r="I168" s="257" t="str">
        <f>IF(B167="","",IF(H167="","",AVERAGE(H167:H171)))</f>
        <v/>
      </c>
      <c r="J168" s="429" t="str">
        <f>IF(H168="","",ABS(H168-I168))</f>
        <v/>
      </c>
      <c r="K168" s="270" t="str">
        <f>IF(J168="","",RANK(J168,J167:J171))</f>
        <v/>
      </c>
      <c r="L168" s="429" t="str">
        <f t="shared" si="4"/>
        <v/>
      </c>
      <c r="M168" s="429" t="str">
        <f>IF(B167="","",IF(H167="","",AVERAGE(H167:H168)))</f>
        <v/>
      </c>
      <c r="N168" s="763"/>
      <c r="O168" s="765"/>
      <c r="P168" s="767"/>
    </row>
    <row r="169" spans="1:16" x14ac:dyDescent="0.25">
      <c r="A169" s="751"/>
      <c r="B169" s="754"/>
      <c r="C169" s="756"/>
      <c r="D169" s="19" t="s">
        <v>8</v>
      </c>
      <c r="E169" s="299"/>
      <c r="F169" s="448"/>
      <c r="G169" s="450"/>
      <c r="H169" s="252" t="str">
        <f>IF(B167="","",IF(E169="","",IF(E169=999,999,E169*60+F169+G169/100)))</f>
        <v/>
      </c>
      <c r="I169" s="257"/>
      <c r="J169" s="429" t="str">
        <f>IF(H169="","",ABS(H169-I168))</f>
        <v/>
      </c>
      <c r="K169" s="270" t="str">
        <f>IF(J169="","",RANK(J169,J167:J171))</f>
        <v/>
      </c>
      <c r="L169" s="429" t="str">
        <f t="shared" si="4"/>
        <v/>
      </c>
      <c r="M169" s="429" t="str">
        <f>IF(B167="","",IF(H167="","",AVERAGE(H167:H169)))</f>
        <v/>
      </c>
      <c r="N169" s="763"/>
      <c r="O169" s="765"/>
      <c r="P169" s="767"/>
    </row>
    <row r="170" spans="1:16" x14ac:dyDescent="0.25">
      <c r="A170" s="751"/>
      <c r="B170" s="754"/>
      <c r="C170" s="756"/>
      <c r="D170" s="18" t="s">
        <v>5</v>
      </c>
      <c r="E170" s="297"/>
      <c r="F170" s="290"/>
      <c r="G170" s="310"/>
      <c r="H170" s="252" t="str">
        <f>IF(B167="","",IF(E170="","",IF(E170=999,999,IF(E170+F170+G170=0,"",E170*60+F170+G170/100))))</f>
        <v/>
      </c>
      <c r="I170" s="257"/>
      <c r="J170" s="429" t="str">
        <f>IF(H170="","",ABS(H170-I168))</f>
        <v/>
      </c>
      <c r="K170" s="270" t="str">
        <f>IF(J170="","",RANK(J170,J167:J171))</f>
        <v/>
      </c>
      <c r="L170" s="429" t="str">
        <f t="shared" ref="L170:L233" si="5">IF(H170="","",IF(K170=1,"",H170))</f>
        <v/>
      </c>
      <c r="M170" s="429" t="str">
        <f>IF(B167="","",IF(H167="","",AVERAGE(H167:H170)))</f>
        <v/>
      </c>
      <c r="N170" s="763"/>
      <c r="O170" s="765"/>
      <c r="P170" s="767"/>
    </row>
    <row r="171" spans="1:16" ht="15.75" thickBot="1" x14ac:dyDescent="0.3">
      <c r="A171" s="752"/>
      <c r="B171" s="755"/>
      <c r="C171" s="756"/>
      <c r="D171" s="81" t="s">
        <v>6</v>
      </c>
      <c r="E171" s="329"/>
      <c r="F171" s="449"/>
      <c r="G171" s="451"/>
      <c r="H171" s="252" t="str">
        <f>IF(B167="","",IF(E171="","",IF(E171=999,999,IF(E171+F171+G171=0,"",E171*60+F171+G171/100))))</f>
        <v/>
      </c>
      <c r="I171" s="258"/>
      <c r="J171" s="251" t="str">
        <f>IF(H171="","",ABS(H171-I168))</f>
        <v/>
      </c>
      <c r="K171" s="271" t="str">
        <f>IF(J171="","",RANK(J171,J167:J171))</f>
        <v/>
      </c>
      <c r="L171" s="251" t="str">
        <f t="shared" si="5"/>
        <v/>
      </c>
      <c r="M171" s="251" t="str">
        <f>IF(B167="","",IF(H167="","",TRIMMEAN(H167:H171,0.4)))</f>
        <v/>
      </c>
      <c r="N171" s="763"/>
      <c r="O171" s="765"/>
      <c r="P171" s="768"/>
    </row>
    <row r="172" spans="1:16" x14ac:dyDescent="0.25">
      <c r="A172" s="744" t="str">
        <f>IF('Names And Totals'!A38="","",'Names And Totals'!A38)</f>
        <v/>
      </c>
      <c r="B172" s="747" t="str">
        <f>IF('Names And Totals'!B38="","",'Names And Totals'!B38)</f>
        <v/>
      </c>
      <c r="C172" s="584" t="str">
        <f>IF(P172="DQ","DQ",IF(O172="","",RANK(O172,$O$7:$O$502,0)))</f>
        <v/>
      </c>
      <c r="D172" s="20" t="s">
        <v>7</v>
      </c>
      <c r="E172" s="301"/>
      <c r="F172" s="312"/>
      <c r="G172" s="312"/>
      <c r="H172" s="253" t="str">
        <f>IF(B172="","",IF(E172="","",IF(E172=999,999,E172*60+F172+G172/100)))</f>
        <v/>
      </c>
      <c r="I172" s="259"/>
      <c r="J172" s="406" t="str">
        <f>IF(H172="","",ABS(H172-I173))</f>
        <v/>
      </c>
      <c r="K172" s="272" t="str">
        <f>IF(J172="","",RANK(J172,J172:J176))</f>
        <v/>
      </c>
      <c r="L172" s="406" t="str">
        <f t="shared" si="5"/>
        <v/>
      </c>
      <c r="M172" s="406" t="str">
        <f>IF(B172="","",H172)</f>
        <v/>
      </c>
      <c r="N172" s="614" t="str">
        <f>IF(B172="","",IF(P172="DQ","DQ",IF(H172=999,999,IF(H173="",M172,IF(H174="",M173,IF(H175="",M174,IF(H176="",M175,M176)))))))</f>
        <v/>
      </c>
      <c r="O172" s="757" t="str">
        <f>IF(B172="","",IF(P172="DQ","DQ",IF(N172="","",IF(E172=999,0,IF((20-(N172-$O$3)/$O$4)&gt;0,(20-(N172-$O$3)/$O$4),0)))))</f>
        <v/>
      </c>
      <c r="P172" s="760"/>
    </row>
    <row r="173" spans="1:16" x14ac:dyDescent="0.25">
      <c r="A173" s="745"/>
      <c r="B173" s="748"/>
      <c r="C173" s="585"/>
      <c r="D173" s="21" t="s">
        <v>4</v>
      </c>
      <c r="E173" s="303"/>
      <c r="F173" s="293"/>
      <c r="G173" s="293"/>
      <c r="H173" s="254" t="str">
        <f>IF(B172="","",IF(E173="","",IF(E173=999,999,E173*60+F173+G173/100)))</f>
        <v/>
      </c>
      <c r="I173" s="260" t="str">
        <f>IF(B172="","",IF(H172="","",AVERAGE(H172:H176)))</f>
        <v/>
      </c>
      <c r="J173" s="407" t="str">
        <f>IF(H173="","",ABS(H173-I173))</f>
        <v/>
      </c>
      <c r="K173" s="273" t="str">
        <f>IF(J173="","",RANK(J173,J172:J176))</f>
        <v/>
      </c>
      <c r="L173" s="407" t="str">
        <f t="shared" si="5"/>
        <v/>
      </c>
      <c r="M173" s="407" t="str">
        <f>IF(B172="","",IF(H172="","",AVERAGE(H172:H173)))</f>
        <v/>
      </c>
      <c r="N173" s="615"/>
      <c r="O173" s="758"/>
      <c r="P173" s="761"/>
    </row>
    <row r="174" spans="1:16" x14ac:dyDescent="0.25">
      <c r="A174" s="745"/>
      <c r="B174" s="748"/>
      <c r="C174" s="585"/>
      <c r="D174" s="21" t="s">
        <v>8</v>
      </c>
      <c r="E174" s="303"/>
      <c r="F174" s="293"/>
      <c r="G174" s="293"/>
      <c r="H174" s="254" t="str">
        <f>IF(B172="","",IF(E174="","",IF(E174=999,999,E174*60+F174+G174/100)))</f>
        <v/>
      </c>
      <c r="I174" s="260"/>
      <c r="J174" s="407" t="str">
        <f>IF(H174="","",ABS(H174-I173))</f>
        <v/>
      </c>
      <c r="K174" s="273" t="str">
        <f>IF(J174="","",RANK(J174,J172:J176))</f>
        <v/>
      </c>
      <c r="L174" s="407" t="str">
        <f t="shared" si="5"/>
        <v/>
      </c>
      <c r="M174" s="407" t="str">
        <f>IF(B172="","",IF(H172="","",AVERAGE(H172:H174)))</f>
        <v/>
      </c>
      <c r="N174" s="615"/>
      <c r="O174" s="758"/>
      <c r="P174" s="761"/>
    </row>
    <row r="175" spans="1:16" x14ac:dyDescent="0.25">
      <c r="A175" s="745"/>
      <c r="B175" s="748"/>
      <c r="C175" s="585"/>
      <c r="D175" s="21" t="s">
        <v>5</v>
      </c>
      <c r="E175" s="303"/>
      <c r="F175" s="293"/>
      <c r="G175" s="293"/>
      <c r="H175" s="254" t="str">
        <f>IF(B172="","",IF(E175="","",IF(E175=999,999,IF(E175+F175+G175=0,"",E175*60+F175+G175/100))))</f>
        <v/>
      </c>
      <c r="I175" s="260"/>
      <c r="J175" s="407" t="str">
        <f>IF(H175="","",ABS(H175-I173))</f>
        <v/>
      </c>
      <c r="K175" s="273" t="str">
        <f>IF(J175="","",RANK(J175,J172:J176))</f>
        <v/>
      </c>
      <c r="L175" s="407" t="str">
        <f t="shared" si="5"/>
        <v/>
      </c>
      <c r="M175" s="407" t="str">
        <f>IF(B172="","",IF(H172="","",AVERAGE(H172:H175)))</f>
        <v/>
      </c>
      <c r="N175" s="615"/>
      <c r="O175" s="758"/>
      <c r="P175" s="761"/>
    </row>
    <row r="176" spans="1:16" ht="15.75" thickBot="1" x14ac:dyDescent="0.3">
      <c r="A176" s="746"/>
      <c r="B176" s="749"/>
      <c r="C176" s="586"/>
      <c r="D176" s="22" t="s">
        <v>6</v>
      </c>
      <c r="E176" s="305"/>
      <c r="F176" s="332"/>
      <c r="G176" s="332"/>
      <c r="H176" s="255" t="str">
        <f>IF(B172="","",IF(E176="","",IF(E176=999,999,IF(E176+F176+G176=0,"",E176*60+F176+G176/100))))</f>
        <v/>
      </c>
      <c r="I176" s="261"/>
      <c r="J176" s="408" t="str">
        <f>IF(H176="","",ABS(H176-I173))</f>
        <v/>
      </c>
      <c r="K176" s="274" t="str">
        <f>IF(J176="","",RANK(J176,J172:J176))</f>
        <v/>
      </c>
      <c r="L176" s="408" t="str">
        <f t="shared" si="5"/>
        <v/>
      </c>
      <c r="M176" s="408" t="str">
        <f>IF(B172="","",IF(H172="","",TRIMMEAN(H172:H176,0.4)))</f>
        <v/>
      </c>
      <c r="N176" s="616"/>
      <c r="O176" s="759"/>
      <c r="P176" s="762"/>
    </row>
    <row r="177" spans="1:16" x14ac:dyDescent="0.25">
      <c r="A177" s="750" t="str">
        <f>IF('Names And Totals'!A39="","",'Names And Totals'!A39)</f>
        <v/>
      </c>
      <c r="B177" s="753" t="str">
        <f>IF('Names And Totals'!B39="","",'Names And Totals'!B39)</f>
        <v/>
      </c>
      <c r="C177" s="642" t="str">
        <f>IF(P177="DQ","DQ",IF(O177="","",RANK(O177,$O$7:$O$502,0)))</f>
        <v/>
      </c>
      <c r="D177" s="18" t="s">
        <v>7</v>
      </c>
      <c r="E177" s="297"/>
      <c r="F177" s="290"/>
      <c r="G177" s="310"/>
      <c r="H177" s="252" t="str">
        <f>IF(B177="","",IF(E177="","",IF(E177=999,999,E177*60+F177+G177/100)))</f>
        <v/>
      </c>
      <c r="I177" s="257"/>
      <c r="J177" s="429" t="str">
        <f>IF(H177="","",ABS(H177-I178))</f>
        <v/>
      </c>
      <c r="K177" s="270" t="str">
        <f>IF(J177="","",RANK(J177,J177:J181))</f>
        <v/>
      </c>
      <c r="L177" s="429" t="str">
        <f t="shared" si="5"/>
        <v/>
      </c>
      <c r="M177" s="429" t="str">
        <f>IF(B177="","",H177)</f>
        <v/>
      </c>
      <c r="N177" s="601" t="str">
        <f>IF(B177="","",IF(P177="DQ","DQ",IF(H177=999,999,IF(H178="",M177,IF(H179="",M178,IF(H180="",M179,IF(H181="",M180,M181)))))))</f>
        <v/>
      </c>
      <c r="O177" s="764" t="str">
        <f>IF(B177="","",IF(P177="DQ","DQ",IF(N177="","",IF(E177=999,0,IF((20-(N177-$O$3)/$O$4)&gt;0,(20-(N177-$O$3)/$O$4),0)))))</f>
        <v/>
      </c>
      <c r="P177" s="766"/>
    </row>
    <row r="178" spans="1:16" x14ac:dyDescent="0.25">
      <c r="A178" s="751"/>
      <c r="B178" s="754"/>
      <c r="C178" s="756"/>
      <c r="D178" s="18" t="s">
        <v>4</v>
      </c>
      <c r="E178" s="297"/>
      <c r="F178" s="290"/>
      <c r="G178" s="310"/>
      <c r="H178" s="252" t="str">
        <f>IF(B177="","",IF(E178="","",IF(E178=999,999,E178*60+F178+G178/100)))</f>
        <v/>
      </c>
      <c r="I178" s="257" t="str">
        <f>IF(B177="","",IF(H177="","",AVERAGE(H177:H181)))</f>
        <v/>
      </c>
      <c r="J178" s="429" t="str">
        <f>IF(H178="","",ABS(H178-I178))</f>
        <v/>
      </c>
      <c r="K178" s="270" t="str">
        <f>IF(J178="","",RANK(J178,J177:J181))</f>
        <v/>
      </c>
      <c r="L178" s="429" t="str">
        <f t="shared" si="5"/>
        <v/>
      </c>
      <c r="M178" s="429" t="str">
        <f>IF(B177="","",IF(H177="","",AVERAGE(H177:H178)))</f>
        <v/>
      </c>
      <c r="N178" s="763"/>
      <c r="O178" s="765"/>
      <c r="P178" s="767"/>
    </row>
    <row r="179" spans="1:16" x14ac:dyDescent="0.25">
      <c r="A179" s="751"/>
      <c r="B179" s="754"/>
      <c r="C179" s="756"/>
      <c r="D179" s="19" t="s">
        <v>8</v>
      </c>
      <c r="E179" s="299"/>
      <c r="F179" s="448"/>
      <c r="G179" s="450"/>
      <c r="H179" s="252" t="str">
        <f>IF(B177="","",IF(E179="","",IF(E179=999,999,E179*60+F179+G179/100)))</f>
        <v/>
      </c>
      <c r="I179" s="257"/>
      <c r="J179" s="429" t="str">
        <f>IF(H179="","",ABS(H179-I178))</f>
        <v/>
      </c>
      <c r="K179" s="270" t="str">
        <f>IF(J179="","",RANK(J179,J177:J181))</f>
        <v/>
      </c>
      <c r="L179" s="429" t="str">
        <f t="shared" si="5"/>
        <v/>
      </c>
      <c r="M179" s="429" t="str">
        <f>IF(B177="","",IF(H177="","",AVERAGE(H177:H179)))</f>
        <v/>
      </c>
      <c r="N179" s="763"/>
      <c r="O179" s="765"/>
      <c r="P179" s="767"/>
    </row>
    <row r="180" spans="1:16" x14ac:dyDescent="0.25">
      <c r="A180" s="751"/>
      <c r="B180" s="754"/>
      <c r="C180" s="756"/>
      <c r="D180" s="18" t="s">
        <v>5</v>
      </c>
      <c r="E180" s="297"/>
      <c r="F180" s="290"/>
      <c r="G180" s="310"/>
      <c r="H180" s="252" t="str">
        <f>IF(B177="","",IF(E180="","",IF(E180=999,999,IF(E180+F180+G180=0,"",E180*60+F180+G180/100))))</f>
        <v/>
      </c>
      <c r="I180" s="257"/>
      <c r="J180" s="429" t="str">
        <f>IF(H180="","",ABS(H180-I178))</f>
        <v/>
      </c>
      <c r="K180" s="270" t="str">
        <f>IF(J180="","",RANK(J180,J177:J181))</f>
        <v/>
      </c>
      <c r="L180" s="429" t="str">
        <f t="shared" si="5"/>
        <v/>
      </c>
      <c r="M180" s="429" t="str">
        <f>IF(B177="","",IF(H177="","",AVERAGE(H177:H180)))</f>
        <v/>
      </c>
      <c r="N180" s="763"/>
      <c r="O180" s="765"/>
      <c r="P180" s="767"/>
    </row>
    <row r="181" spans="1:16" ht="15.75" thickBot="1" x14ac:dyDescent="0.3">
      <c r="A181" s="752"/>
      <c r="B181" s="755"/>
      <c r="C181" s="756"/>
      <c r="D181" s="81" t="s">
        <v>6</v>
      </c>
      <c r="E181" s="329"/>
      <c r="F181" s="449"/>
      <c r="G181" s="451"/>
      <c r="H181" s="252" t="str">
        <f>IF(B177="","",IF(E181="","",IF(E181=999,999,IF(E181+F181+G181=0,"",E181*60+F181+G181/100))))</f>
        <v/>
      </c>
      <c r="I181" s="258"/>
      <c r="J181" s="251" t="str">
        <f>IF(H181="","",ABS(H181-I178))</f>
        <v/>
      </c>
      <c r="K181" s="271" t="str">
        <f>IF(J181="","",RANK(J181,J177:J181))</f>
        <v/>
      </c>
      <c r="L181" s="251" t="str">
        <f t="shared" si="5"/>
        <v/>
      </c>
      <c r="M181" s="251" t="str">
        <f>IF(B177="","",IF(H177="","",TRIMMEAN(H177:H181,0.4)))</f>
        <v/>
      </c>
      <c r="N181" s="763"/>
      <c r="O181" s="765"/>
      <c r="P181" s="768"/>
    </row>
    <row r="182" spans="1:16" x14ac:dyDescent="0.25">
      <c r="A182" s="744" t="str">
        <f>IF('Names And Totals'!A40="","",'Names And Totals'!A40)</f>
        <v/>
      </c>
      <c r="B182" s="747" t="str">
        <f>IF('Names And Totals'!B40="","",'Names And Totals'!B40)</f>
        <v/>
      </c>
      <c r="C182" s="584" t="str">
        <f>IF(P182="DQ","DQ",IF(O182="","",RANK(O182,$O$7:$O$502,0)))</f>
        <v/>
      </c>
      <c r="D182" s="20" t="s">
        <v>7</v>
      </c>
      <c r="E182" s="301"/>
      <c r="F182" s="312"/>
      <c r="G182" s="312"/>
      <c r="H182" s="253" t="str">
        <f>IF(B182="","",IF(E182="","",IF(E182=999,999,E182*60+F182+G182/100)))</f>
        <v/>
      </c>
      <c r="I182" s="259"/>
      <c r="J182" s="406" t="str">
        <f>IF(H182="","",ABS(H182-I183))</f>
        <v/>
      </c>
      <c r="K182" s="272" t="str">
        <f>IF(J182="","",RANK(J182,J182:J186))</f>
        <v/>
      </c>
      <c r="L182" s="406" t="str">
        <f t="shared" si="5"/>
        <v/>
      </c>
      <c r="M182" s="406" t="str">
        <f>IF(B182="","",H182)</f>
        <v/>
      </c>
      <c r="N182" s="614" t="str">
        <f>IF(B182="","",IF(P182="DQ","DQ",IF(H182=999,999,IF(H183="",M182,IF(H184="",M183,IF(H185="",M184,IF(H186="",M185,M186)))))))</f>
        <v/>
      </c>
      <c r="O182" s="757" t="str">
        <f>IF(B182="","",IF(P182="DQ","DQ",IF(N182="","",IF(E182=999,0,IF((20-(N182-$O$3)/$O$4)&gt;0,(20-(N182-$O$3)/$O$4),0)))))</f>
        <v/>
      </c>
      <c r="P182" s="760"/>
    </row>
    <row r="183" spans="1:16" x14ac:dyDescent="0.25">
      <c r="A183" s="745"/>
      <c r="B183" s="748"/>
      <c r="C183" s="585"/>
      <c r="D183" s="21" t="s">
        <v>4</v>
      </c>
      <c r="E183" s="303"/>
      <c r="F183" s="293"/>
      <c r="G183" s="293"/>
      <c r="H183" s="254" t="str">
        <f>IF(B182="","",IF(E183="","",IF(E183=999,999,E183*60+F183+G183/100)))</f>
        <v/>
      </c>
      <c r="I183" s="260" t="str">
        <f>IF(B182="","",IF(H182="","",AVERAGE(H182:H186)))</f>
        <v/>
      </c>
      <c r="J183" s="407" t="str">
        <f>IF(H183="","",ABS(H183-I183))</f>
        <v/>
      </c>
      <c r="K183" s="273" t="str">
        <f>IF(J183="","",RANK(J183,J182:J186))</f>
        <v/>
      </c>
      <c r="L183" s="407" t="str">
        <f t="shared" si="5"/>
        <v/>
      </c>
      <c r="M183" s="407" t="str">
        <f>IF(B182="","",IF(H182="","",AVERAGE(H182:H183)))</f>
        <v/>
      </c>
      <c r="N183" s="615"/>
      <c r="O183" s="758"/>
      <c r="P183" s="761"/>
    </row>
    <row r="184" spans="1:16" x14ac:dyDescent="0.25">
      <c r="A184" s="745"/>
      <c r="B184" s="748"/>
      <c r="C184" s="585"/>
      <c r="D184" s="21" t="s">
        <v>8</v>
      </c>
      <c r="E184" s="303"/>
      <c r="F184" s="293"/>
      <c r="G184" s="293"/>
      <c r="H184" s="254" t="str">
        <f>IF(B182="","",IF(E184="","",IF(E184=999,999,E184*60+F184+G184/100)))</f>
        <v/>
      </c>
      <c r="I184" s="260"/>
      <c r="J184" s="407" t="str">
        <f>IF(H184="","",ABS(H184-I183))</f>
        <v/>
      </c>
      <c r="K184" s="273" t="str">
        <f>IF(J184="","",RANK(J184,J182:J186))</f>
        <v/>
      </c>
      <c r="L184" s="407" t="str">
        <f t="shared" si="5"/>
        <v/>
      </c>
      <c r="M184" s="407" t="str">
        <f>IF(B182="","",IF(H182="","",AVERAGE(H182:H184)))</f>
        <v/>
      </c>
      <c r="N184" s="615"/>
      <c r="O184" s="758"/>
      <c r="P184" s="761"/>
    </row>
    <row r="185" spans="1:16" x14ac:dyDescent="0.25">
      <c r="A185" s="745"/>
      <c r="B185" s="748"/>
      <c r="C185" s="585"/>
      <c r="D185" s="21" t="s">
        <v>5</v>
      </c>
      <c r="E185" s="303"/>
      <c r="F185" s="293"/>
      <c r="G185" s="293"/>
      <c r="H185" s="254" t="str">
        <f>IF(B182="","",IF(E185="","",IF(E185=999,999,IF(E185+F185+G185=0,"",E185*60+F185+G185/100))))</f>
        <v/>
      </c>
      <c r="I185" s="260"/>
      <c r="J185" s="407" t="str">
        <f>IF(H185="","",ABS(H185-I183))</f>
        <v/>
      </c>
      <c r="K185" s="273" t="str">
        <f>IF(J185="","",RANK(J185,J182:J186))</f>
        <v/>
      </c>
      <c r="L185" s="407" t="str">
        <f t="shared" si="5"/>
        <v/>
      </c>
      <c r="M185" s="407" t="str">
        <f>IF(B182="","",IF(H182="","",AVERAGE(H182:H185)))</f>
        <v/>
      </c>
      <c r="N185" s="615"/>
      <c r="O185" s="758"/>
      <c r="P185" s="761"/>
    </row>
    <row r="186" spans="1:16" ht="15.75" thickBot="1" x14ac:dyDescent="0.3">
      <c r="A186" s="746"/>
      <c r="B186" s="749"/>
      <c r="C186" s="586"/>
      <c r="D186" s="22" t="s">
        <v>6</v>
      </c>
      <c r="E186" s="305"/>
      <c r="F186" s="332"/>
      <c r="G186" s="332"/>
      <c r="H186" s="255" t="str">
        <f>IF(B182="","",IF(E186="","",IF(E186=999,999,IF(E186+F186+G186=0,"",E186*60+F186+G186/100))))</f>
        <v/>
      </c>
      <c r="I186" s="261"/>
      <c r="J186" s="408" t="str">
        <f>IF(H186="","",ABS(H186-I183))</f>
        <v/>
      </c>
      <c r="K186" s="274" t="str">
        <f>IF(J186="","",RANK(J186,J182:J186))</f>
        <v/>
      </c>
      <c r="L186" s="408" t="str">
        <f t="shared" si="5"/>
        <v/>
      </c>
      <c r="M186" s="408" t="str">
        <f>IF(B182="","",IF(H182="","",TRIMMEAN(H182:H186,0.4)))</f>
        <v/>
      </c>
      <c r="N186" s="616"/>
      <c r="O186" s="759"/>
      <c r="P186" s="762"/>
    </row>
    <row r="187" spans="1:16" x14ac:dyDescent="0.25">
      <c r="A187" s="750" t="str">
        <f>IF('Names And Totals'!A41="","",'Names And Totals'!A41)</f>
        <v/>
      </c>
      <c r="B187" s="753" t="str">
        <f>IF('Names And Totals'!B41="","",'Names And Totals'!B41)</f>
        <v/>
      </c>
      <c r="C187" s="642" t="str">
        <f>IF(P187="DQ","DQ",IF(O187="","",RANK(O187,$O$7:$O$502,0)))</f>
        <v/>
      </c>
      <c r="D187" s="18" t="s">
        <v>7</v>
      </c>
      <c r="E187" s="297"/>
      <c r="F187" s="290"/>
      <c r="G187" s="310"/>
      <c r="H187" s="252" t="str">
        <f>IF(B187="","",IF(E187="","",IF(E187=999,999,E187*60+F187+G187/100)))</f>
        <v/>
      </c>
      <c r="I187" s="257"/>
      <c r="J187" s="429" t="str">
        <f>IF(H187="","",ABS(H187-I188))</f>
        <v/>
      </c>
      <c r="K187" s="270" t="str">
        <f>IF(J187="","",RANK(J187,J187:J191))</f>
        <v/>
      </c>
      <c r="L187" s="429" t="str">
        <f t="shared" si="5"/>
        <v/>
      </c>
      <c r="M187" s="429" t="str">
        <f>IF(B187="","",H187)</f>
        <v/>
      </c>
      <c r="N187" s="601" t="str">
        <f>IF(B187="","",IF(P187="DQ","DQ",IF(H187=999,999,IF(H188="",M187,IF(H189="",M188,IF(H190="",M189,IF(H191="",M190,M191)))))))</f>
        <v/>
      </c>
      <c r="O187" s="764" t="str">
        <f>IF(B187="","",IF(P187="DQ","DQ",IF(N187="","",IF(E187=999,0,IF((20-(N187-$O$3)/$O$4)&gt;0,(20-(N187-$O$3)/$O$4),0)))))</f>
        <v/>
      </c>
      <c r="P187" s="766"/>
    </row>
    <row r="188" spans="1:16" x14ac:dyDescent="0.25">
      <c r="A188" s="751"/>
      <c r="B188" s="754"/>
      <c r="C188" s="756"/>
      <c r="D188" s="18" t="s">
        <v>4</v>
      </c>
      <c r="E188" s="297"/>
      <c r="F188" s="290"/>
      <c r="G188" s="310"/>
      <c r="H188" s="252" t="str">
        <f>IF(B187="","",IF(E188="","",IF(E188=999,999,E188*60+F188+G188/100)))</f>
        <v/>
      </c>
      <c r="I188" s="257" t="str">
        <f>IF(B187="","",IF(H187="","",AVERAGE(H187:H191)))</f>
        <v/>
      </c>
      <c r="J188" s="429" t="str">
        <f>IF(H188="","",ABS(H188-I188))</f>
        <v/>
      </c>
      <c r="K188" s="270" t="str">
        <f>IF(J188="","",RANK(J188,J187:J191))</f>
        <v/>
      </c>
      <c r="L188" s="429" t="str">
        <f t="shared" si="5"/>
        <v/>
      </c>
      <c r="M188" s="429" t="str">
        <f>IF(B187="","",IF(H187="","",AVERAGE(H187:H188)))</f>
        <v/>
      </c>
      <c r="N188" s="763"/>
      <c r="O188" s="765"/>
      <c r="P188" s="767"/>
    </row>
    <row r="189" spans="1:16" x14ac:dyDescent="0.25">
      <c r="A189" s="751"/>
      <c r="B189" s="754"/>
      <c r="C189" s="756"/>
      <c r="D189" s="19" t="s">
        <v>8</v>
      </c>
      <c r="E189" s="299"/>
      <c r="F189" s="448"/>
      <c r="G189" s="450"/>
      <c r="H189" s="252" t="str">
        <f>IF(B187="","",IF(E189="","",IF(E189=999,999,E189*60+F189+G189/100)))</f>
        <v/>
      </c>
      <c r="I189" s="257"/>
      <c r="J189" s="429" t="str">
        <f>IF(H189="","",ABS(H189-I188))</f>
        <v/>
      </c>
      <c r="K189" s="270" t="str">
        <f>IF(J189="","",RANK(J189,J187:J191))</f>
        <v/>
      </c>
      <c r="L189" s="429" t="str">
        <f t="shared" si="5"/>
        <v/>
      </c>
      <c r="M189" s="429" t="str">
        <f>IF(B187="","",IF(H187="","",AVERAGE(H187:H189)))</f>
        <v/>
      </c>
      <c r="N189" s="763"/>
      <c r="O189" s="765"/>
      <c r="P189" s="767"/>
    </row>
    <row r="190" spans="1:16" x14ac:dyDescent="0.25">
      <c r="A190" s="751"/>
      <c r="B190" s="754"/>
      <c r="C190" s="756"/>
      <c r="D190" s="18" t="s">
        <v>5</v>
      </c>
      <c r="E190" s="297"/>
      <c r="F190" s="290"/>
      <c r="G190" s="310"/>
      <c r="H190" s="252" t="str">
        <f>IF(B187="","",IF(E190="","",IF(E190=999,999,IF(E190+F190+G190=0,"",E190*60+F190+G190/100))))</f>
        <v/>
      </c>
      <c r="I190" s="257"/>
      <c r="J190" s="429" t="str">
        <f>IF(H190="","",ABS(H190-I188))</f>
        <v/>
      </c>
      <c r="K190" s="270" t="str">
        <f>IF(J190="","",RANK(J190,J187:J191))</f>
        <v/>
      </c>
      <c r="L190" s="429" t="str">
        <f t="shared" si="5"/>
        <v/>
      </c>
      <c r="M190" s="429" t="str">
        <f>IF(B187="","",IF(H187="","",AVERAGE(H187:H190)))</f>
        <v/>
      </c>
      <c r="N190" s="763"/>
      <c r="O190" s="765"/>
      <c r="P190" s="767"/>
    </row>
    <row r="191" spans="1:16" ht="15.75" thickBot="1" x14ac:dyDescent="0.3">
      <c r="A191" s="752"/>
      <c r="B191" s="755"/>
      <c r="C191" s="756"/>
      <c r="D191" s="81" t="s">
        <v>6</v>
      </c>
      <c r="E191" s="329"/>
      <c r="F191" s="449"/>
      <c r="G191" s="451"/>
      <c r="H191" s="252" t="str">
        <f>IF(B187="","",IF(E191="","",IF(E191=999,999,IF(E191+F191+G191=0,"",E191*60+F191+G191/100))))</f>
        <v/>
      </c>
      <c r="I191" s="258"/>
      <c r="J191" s="251" t="str">
        <f>IF(H191="","",ABS(H191-I188))</f>
        <v/>
      </c>
      <c r="K191" s="271" t="str">
        <f>IF(J191="","",RANK(J191,J187:J191))</f>
        <v/>
      </c>
      <c r="L191" s="251" t="str">
        <f t="shared" si="5"/>
        <v/>
      </c>
      <c r="M191" s="251" t="str">
        <f>IF(B187="","",IF(H187="","",TRIMMEAN(H187:H191,0.4)))</f>
        <v/>
      </c>
      <c r="N191" s="763"/>
      <c r="O191" s="765"/>
      <c r="P191" s="768"/>
    </row>
    <row r="192" spans="1:16" x14ac:dyDescent="0.25">
      <c r="A192" s="744" t="str">
        <f>IF('Names And Totals'!A42="","",'Names And Totals'!A42)</f>
        <v/>
      </c>
      <c r="B192" s="747" t="str">
        <f>IF('Names And Totals'!B42="","",'Names And Totals'!B42)</f>
        <v/>
      </c>
      <c r="C192" s="584" t="str">
        <f>IF(P192="DQ","DQ",IF(O192="","",RANK(O192,$O$7:$O$502,0)))</f>
        <v/>
      </c>
      <c r="D192" s="20" t="s">
        <v>7</v>
      </c>
      <c r="E192" s="301"/>
      <c r="F192" s="312"/>
      <c r="G192" s="312"/>
      <c r="H192" s="253" t="str">
        <f>IF(B192="","",IF(E192="","",IF(E192=999,999,E192*60+F192+G192/100)))</f>
        <v/>
      </c>
      <c r="I192" s="259"/>
      <c r="J192" s="406" t="str">
        <f>IF(H192="","",ABS(H192-I193))</f>
        <v/>
      </c>
      <c r="K192" s="272" t="str">
        <f>IF(J192="","",RANK(J192,J192:J196))</f>
        <v/>
      </c>
      <c r="L192" s="406" t="str">
        <f t="shared" si="5"/>
        <v/>
      </c>
      <c r="M192" s="406" t="str">
        <f>IF(B192="","",H192)</f>
        <v/>
      </c>
      <c r="N192" s="614" t="str">
        <f>IF(B192="","",IF(P192="DQ","DQ",IF(H192=999,999,IF(H193="",M192,IF(H194="",M193,IF(H195="",M194,IF(H196="",M195,M196)))))))</f>
        <v/>
      </c>
      <c r="O192" s="757" t="str">
        <f>IF(B192="","",IF(P192="DQ","DQ",IF(N192="","",IF(E192=999,0,IF((20-(N192-$O$3)/$O$4)&gt;0,(20-(N192-$O$3)/$O$4),0)))))</f>
        <v/>
      </c>
      <c r="P192" s="760"/>
    </row>
    <row r="193" spans="1:16" x14ac:dyDescent="0.25">
      <c r="A193" s="745"/>
      <c r="B193" s="748"/>
      <c r="C193" s="585"/>
      <c r="D193" s="21" t="s">
        <v>4</v>
      </c>
      <c r="E193" s="303"/>
      <c r="F193" s="293"/>
      <c r="G193" s="293"/>
      <c r="H193" s="254" t="str">
        <f>IF(B192="","",IF(E193="","",IF(E193=999,999,E193*60+F193+G193/100)))</f>
        <v/>
      </c>
      <c r="I193" s="260" t="str">
        <f>IF(B192="","",IF(H192="","",AVERAGE(H192:H196)))</f>
        <v/>
      </c>
      <c r="J193" s="407" t="str">
        <f>IF(H193="","",ABS(H193-I193))</f>
        <v/>
      </c>
      <c r="K193" s="273" t="str">
        <f>IF(J193="","",RANK(J193,J192:J196))</f>
        <v/>
      </c>
      <c r="L193" s="407" t="str">
        <f t="shared" si="5"/>
        <v/>
      </c>
      <c r="M193" s="407" t="str">
        <f>IF(B192="","",IF(H192="","",AVERAGE(H192:H193)))</f>
        <v/>
      </c>
      <c r="N193" s="615"/>
      <c r="O193" s="758"/>
      <c r="P193" s="761"/>
    </row>
    <row r="194" spans="1:16" x14ac:dyDescent="0.25">
      <c r="A194" s="745"/>
      <c r="B194" s="748"/>
      <c r="C194" s="585"/>
      <c r="D194" s="21" t="s">
        <v>8</v>
      </c>
      <c r="E194" s="303"/>
      <c r="F194" s="293"/>
      <c r="G194" s="293"/>
      <c r="H194" s="254" t="str">
        <f>IF(B192="","",IF(E194="","",IF(E194=999,999,E194*60+F194+G194/100)))</f>
        <v/>
      </c>
      <c r="I194" s="260"/>
      <c r="J194" s="407" t="str">
        <f>IF(H194="","",ABS(H194-I193))</f>
        <v/>
      </c>
      <c r="K194" s="273" t="str">
        <f>IF(J194="","",RANK(J194,J192:J196))</f>
        <v/>
      </c>
      <c r="L194" s="407" t="str">
        <f t="shared" si="5"/>
        <v/>
      </c>
      <c r="M194" s="407" t="str">
        <f>IF(B192="","",IF(H192="","",AVERAGE(H192:H194)))</f>
        <v/>
      </c>
      <c r="N194" s="615"/>
      <c r="O194" s="758"/>
      <c r="P194" s="761"/>
    </row>
    <row r="195" spans="1:16" x14ac:dyDescent="0.25">
      <c r="A195" s="745"/>
      <c r="B195" s="748"/>
      <c r="C195" s="585"/>
      <c r="D195" s="21" t="s">
        <v>5</v>
      </c>
      <c r="E195" s="303"/>
      <c r="F195" s="293"/>
      <c r="G195" s="293"/>
      <c r="H195" s="254" t="str">
        <f>IF(B192="","",IF(E195="","",IF(E195=999,999,IF(E195+F195+G195=0,"",E195*60+F195+G195/100))))</f>
        <v/>
      </c>
      <c r="I195" s="260"/>
      <c r="J195" s="407" t="str">
        <f>IF(H195="","",ABS(H195-I193))</f>
        <v/>
      </c>
      <c r="K195" s="273" t="str">
        <f>IF(J195="","",RANK(J195,J192:J196))</f>
        <v/>
      </c>
      <c r="L195" s="407" t="str">
        <f t="shared" si="5"/>
        <v/>
      </c>
      <c r="M195" s="407" t="str">
        <f>IF(B192="","",IF(H192="","",AVERAGE(H192:H195)))</f>
        <v/>
      </c>
      <c r="N195" s="615"/>
      <c r="O195" s="758"/>
      <c r="P195" s="761"/>
    </row>
    <row r="196" spans="1:16" ht="15.75" thickBot="1" x14ac:dyDescent="0.3">
      <c r="A196" s="746"/>
      <c r="B196" s="749"/>
      <c r="C196" s="586"/>
      <c r="D196" s="22" t="s">
        <v>6</v>
      </c>
      <c r="E196" s="305"/>
      <c r="F196" s="332"/>
      <c r="G196" s="332"/>
      <c r="H196" s="255" t="str">
        <f>IF(B192="","",IF(E196="","",IF(E196=999,999,IF(E196+F196+G196=0,"",E196*60+F196+G196/100))))</f>
        <v/>
      </c>
      <c r="I196" s="261"/>
      <c r="J196" s="408" t="str">
        <f>IF(H196="","",ABS(H196-I193))</f>
        <v/>
      </c>
      <c r="K196" s="274" t="str">
        <f>IF(J196="","",RANK(J196,J192:J196))</f>
        <v/>
      </c>
      <c r="L196" s="408" t="str">
        <f t="shared" si="5"/>
        <v/>
      </c>
      <c r="M196" s="408" t="str">
        <f>IF(B192="","",IF(H192="","",TRIMMEAN(H192:H196,0.4)))</f>
        <v/>
      </c>
      <c r="N196" s="616"/>
      <c r="O196" s="759"/>
      <c r="P196" s="762"/>
    </row>
    <row r="197" spans="1:16" x14ac:dyDescent="0.25">
      <c r="A197" s="750" t="str">
        <f>IF('Names And Totals'!A43="","",'Names And Totals'!A43)</f>
        <v/>
      </c>
      <c r="B197" s="753" t="str">
        <f>IF('Names And Totals'!B43="","",'Names And Totals'!B43)</f>
        <v/>
      </c>
      <c r="C197" s="642" t="str">
        <f>IF(P197="DQ","DQ",IF(O197="","",RANK(O197,$O$7:$O$502,0)))</f>
        <v/>
      </c>
      <c r="D197" s="18" t="s">
        <v>7</v>
      </c>
      <c r="E197" s="297"/>
      <c r="F197" s="290"/>
      <c r="G197" s="310"/>
      <c r="H197" s="252" t="str">
        <f>IF(B197="","",IF(E197="","",IF(E197=999,999,E197*60+F197+G197/100)))</f>
        <v/>
      </c>
      <c r="I197" s="257"/>
      <c r="J197" s="429" t="str">
        <f>IF(H197="","",ABS(H197-I198))</f>
        <v/>
      </c>
      <c r="K197" s="270" t="str">
        <f>IF(J197="","",RANK(J197,J197:J201))</f>
        <v/>
      </c>
      <c r="L197" s="429" t="str">
        <f t="shared" si="5"/>
        <v/>
      </c>
      <c r="M197" s="429" t="str">
        <f>IF(B197="","",H197)</f>
        <v/>
      </c>
      <c r="N197" s="601" t="str">
        <f>IF(B197="","",IF(P197="DQ","DQ",IF(H197=999,999,IF(H198="",M197,IF(H199="",M198,IF(H200="",M199,IF(H201="",M200,M201)))))))</f>
        <v/>
      </c>
      <c r="O197" s="764" t="str">
        <f>IF(B197="","",IF(P197="DQ","DQ",IF(N197="","",IF(E197=999,0,IF((20-(N197-$O$3)/$O$4)&gt;0,(20-(N197-$O$3)/$O$4),0)))))</f>
        <v/>
      </c>
      <c r="P197" s="766"/>
    </row>
    <row r="198" spans="1:16" x14ac:dyDescent="0.25">
      <c r="A198" s="751"/>
      <c r="B198" s="754"/>
      <c r="C198" s="756"/>
      <c r="D198" s="18" t="s">
        <v>4</v>
      </c>
      <c r="E198" s="297"/>
      <c r="F198" s="290"/>
      <c r="G198" s="310"/>
      <c r="H198" s="252" t="str">
        <f>IF(B197="","",IF(E198="","",IF(E198=999,999,E198*60+F198+G198/100)))</f>
        <v/>
      </c>
      <c r="I198" s="257" t="str">
        <f>IF(B197="","",IF(H197="","",AVERAGE(H197:H201)))</f>
        <v/>
      </c>
      <c r="J198" s="429" t="str">
        <f>IF(H198="","",ABS(H198-I198))</f>
        <v/>
      </c>
      <c r="K198" s="270" t="str">
        <f>IF(J198="","",RANK(J198,J197:J201))</f>
        <v/>
      </c>
      <c r="L198" s="429" t="str">
        <f t="shared" si="5"/>
        <v/>
      </c>
      <c r="M198" s="429" t="str">
        <f>IF(B197="","",IF(H197="","",AVERAGE(H197:H198)))</f>
        <v/>
      </c>
      <c r="N198" s="763"/>
      <c r="O198" s="765"/>
      <c r="P198" s="767"/>
    </row>
    <row r="199" spans="1:16" x14ac:dyDescent="0.25">
      <c r="A199" s="751"/>
      <c r="B199" s="754"/>
      <c r="C199" s="756"/>
      <c r="D199" s="19" t="s">
        <v>8</v>
      </c>
      <c r="E199" s="299"/>
      <c r="F199" s="448"/>
      <c r="G199" s="450"/>
      <c r="H199" s="252" t="str">
        <f>IF(B197="","",IF(E199="","",IF(E199=999,999,E199*60+F199+G199/100)))</f>
        <v/>
      </c>
      <c r="I199" s="257"/>
      <c r="J199" s="429" t="str">
        <f>IF(H199="","",ABS(H199-I198))</f>
        <v/>
      </c>
      <c r="K199" s="270" t="str">
        <f>IF(J199="","",RANK(J199,J197:J201))</f>
        <v/>
      </c>
      <c r="L199" s="429" t="str">
        <f t="shared" si="5"/>
        <v/>
      </c>
      <c r="M199" s="429" t="str">
        <f>IF(B197="","",IF(H197="","",AVERAGE(H197:H199)))</f>
        <v/>
      </c>
      <c r="N199" s="763"/>
      <c r="O199" s="765"/>
      <c r="P199" s="767"/>
    </row>
    <row r="200" spans="1:16" x14ac:dyDescent="0.25">
      <c r="A200" s="751"/>
      <c r="B200" s="754"/>
      <c r="C200" s="756"/>
      <c r="D200" s="18" t="s">
        <v>5</v>
      </c>
      <c r="E200" s="297"/>
      <c r="F200" s="290"/>
      <c r="G200" s="310"/>
      <c r="H200" s="252" t="str">
        <f>IF(B197="","",IF(E200="","",IF(E200=999,999,IF(E200+F200+G200=0,"",E200*60+F200+G200/100))))</f>
        <v/>
      </c>
      <c r="I200" s="257"/>
      <c r="J200" s="429" t="str">
        <f>IF(H200="","",ABS(H200-I198))</f>
        <v/>
      </c>
      <c r="K200" s="270" t="str">
        <f>IF(J200="","",RANK(J200,J197:J201))</f>
        <v/>
      </c>
      <c r="L200" s="429" t="str">
        <f t="shared" si="5"/>
        <v/>
      </c>
      <c r="M200" s="429" t="str">
        <f>IF(B197="","",IF(H197="","",AVERAGE(H197:H200)))</f>
        <v/>
      </c>
      <c r="N200" s="763"/>
      <c r="O200" s="765"/>
      <c r="P200" s="767"/>
    </row>
    <row r="201" spans="1:16" ht="15.75" thickBot="1" x14ac:dyDescent="0.3">
      <c r="A201" s="752"/>
      <c r="B201" s="755"/>
      <c r="C201" s="756"/>
      <c r="D201" s="81" t="s">
        <v>6</v>
      </c>
      <c r="E201" s="329"/>
      <c r="F201" s="449"/>
      <c r="G201" s="451"/>
      <c r="H201" s="252" t="str">
        <f>IF(B197="","",IF(E201="","",IF(E201=999,999,IF(E201+F201+G201=0,"",E201*60+F201+G201/100))))</f>
        <v/>
      </c>
      <c r="I201" s="258"/>
      <c r="J201" s="251" t="str">
        <f>IF(H201="","",ABS(H201-I198))</f>
        <v/>
      </c>
      <c r="K201" s="271" t="str">
        <f>IF(J201="","",RANK(J201,J197:J201))</f>
        <v/>
      </c>
      <c r="L201" s="251" t="str">
        <f t="shared" si="5"/>
        <v/>
      </c>
      <c r="M201" s="251" t="str">
        <f>IF(B197="","",IF(H197="","",TRIMMEAN(H197:H201,0.4)))</f>
        <v/>
      </c>
      <c r="N201" s="763"/>
      <c r="O201" s="765"/>
      <c r="P201" s="768"/>
    </row>
    <row r="202" spans="1:16" x14ac:dyDescent="0.25">
      <c r="A202" s="744" t="str">
        <f>IF('Names And Totals'!A44="","",'Names And Totals'!A44)</f>
        <v/>
      </c>
      <c r="B202" s="747" t="str">
        <f>IF('Names And Totals'!B44="","",'Names And Totals'!B44)</f>
        <v/>
      </c>
      <c r="C202" s="584" t="str">
        <f>IF(P202="DQ","DQ",IF(O202="","",RANK(O202,$O$7:$O$502,0)))</f>
        <v/>
      </c>
      <c r="D202" s="20" t="s">
        <v>7</v>
      </c>
      <c r="E202" s="301"/>
      <c r="F202" s="312"/>
      <c r="G202" s="312"/>
      <c r="H202" s="253" t="str">
        <f>IF(B202="","",IF(E202="","",IF(E202=999,999,E202*60+F202+G202/100)))</f>
        <v/>
      </c>
      <c r="I202" s="259"/>
      <c r="J202" s="406" t="str">
        <f>IF(H202="","",ABS(H202-I203))</f>
        <v/>
      </c>
      <c r="K202" s="272" t="str">
        <f>IF(J202="","",RANK(J202,J202:J206))</f>
        <v/>
      </c>
      <c r="L202" s="406" t="str">
        <f t="shared" si="5"/>
        <v/>
      </c>
      <c r="M202" s="406" t="str">
        <f>IF(B202="","",H202)</f>
        <v/>
      </c>
      <c r="N202" s="614" t="str">
        <f>IF(B202="","",IF(P202="DQ","DQ",IF(H202=999,999,IF(H203="",M202,IF(H204="",M203,IF(H205="",M204,IF(H206="",M205,M206)))))))</f>
        <v/>
      </c>
      <c r="O202" s="757" t="str">
        <f>IF(B202="","",IF(P202="DQ","DQ",IF(N202="","",IF(E202=999,0,IF((20-(N202-$O$3)/$O$4)&gt;0,(20-(N202-$O$3)/$O$4),0)))))</f>
        <v/>
      </c>
      <c r="P202" s="760"/>
    </row>
    <row r="203" spans="1:16" x14ac:dyDescent="0.25">
      <c r="A203" s="745"/>
      <c r="B203" s="748"/>
      <c r="C203" s="585"/>
      <c r="D203" s="21" t="s">
        <v>4</v>
      </c>
      <c r="E203" s="303"/>
      <c r="F203" s="293"/>
      <c r="G203" s="293"/>
      <c r="H203" s="254" t="str">
        <f>IF(B202="","",IF(E203="","",IF(E203=999,999,E203*60+F203+G203/100)))</f>
        <v/>
      </c>
      <c r="I203" s="260" t="str">
        <f>IF(B202="","",IF(H202="","",AVERAGE(H202:H206)))</f>
        <v/>
      </c>
      <c r="J203" s="407" t="str">
        <f>IF(H203="","",ABS(H203-I203))</f>
        <v/>
      </c>
      <c r="K203" s="273" t="str">
        <f>IF(J203="","",RANK(J203,J202:J206))</f>
        <v/>
      </c>
      <c r="L203" s="407" t="str">
        <f t="shared" si="5"/>
        <v/>
      </c>
      <c r="M203" s="407" t="str">
        <f>IF(B202="","",IF(H202="","",AVERAGE(H202:H203)))</f>
        <v/>
      </c>
      <c r="N203" s="615"/>
      <c r="O203" s="758"/>
      <c r="P203" s="761"/>
    </row>
    <row r="204" spans="1:16" x14ac:dyDescent="0.25">
      <c r="A204" s="745"/>
      <c r="B204" s="748"/>
      <c r="C204" s="585"/>
      <c r="D204" s="21" t="s">
        <v>8</v>
      </c>
      <c r="E204" s="303"/>
      <c r="F204" s="293"/>
      <c r="G204" s="293"/>
      <c r="H204" s="254" t="str">
        <f>IF(B202="","",IF(E204="","",IF(E204=999,999,E204*60+F204+G204/100)))</f>
        <v/>
      </c>
      <c r="I204" s="260"/>
      <c r="J204" s="407" t="str">
        <f>IF(H204="","",ABS(H204-I203))</f>
        <v/>
      </c>
      <c r="K204" s="273" t="str">
        <f>IF(J204="","",RANK(J204,J202:J206))</f>
        <v/>
      </c>
      <c r="L204" s="407" t="str">
        <f t="shared" si="5"/>
        <v/>
      </c>
      <c r="M204" s="407" t="str">
        <f>IF(B202="","",IF(H202="","",AVERAGE(H202:H204)))</f>
        <v/>
      </c>
      <c r="N204" s="615"/>
      <c r="O204" s="758"/>
      <c r="P204" s="761"/>
    </row>
    <row r="205" spans="1:16" x14ac:dyDescent="0.25">
      <c r="A205" s="745"/>
      <c r="B205" s="748"/>
      <c r="C205" s="585"/>
      <c r="D205" s="21" t="s">
        <v>5</v>
      </c>
      <c r="E205" s="303"/>
      <c r="F205" s="293"/>
      <c r="G205" s="293"/>
      <c r="H205" s="254" t="str">
        <f>IF(B202="","",IF(E205="","",IF(E205=999,999,IF(E205+F205+G205=0,"",E205*60+F205+G205/100))))</f>
        <v/>
      </c>
      <c r="I205" s="260"/>
      <c r="J205" s="407" t="str">
        <f>IF(H205="","",ABS(H205-I203))</f>
        <v/>
      </c>
      <c r="K205" s="273" t="str">
        <f>IF(J205="","",RANK(J205,J202:J206))</f>
        <v/>
      </c>
      <c r="L205" s="407" t="str">
        <f t="shared" si="5"/>
        <v/>
      </c>
      <c r="M205" s="407" t="str">
        <f>IF(B202="","",IF(H202="","",AVERAGE(H202:H205)))</f>
        <v/>
      </c>
      <c r="N205" s="615"/>
      <c r="O205" s="758"/>
      <c r="P205" s="761"/>
    </row>
    <row r="206" spans="1:16" ht="15.75" thickBot="1" x14ac:dyDescent="0.3">
      <c r="A206" s="746"/>
      <c r="B206" s="749"/>
      <c r="C206" s="586"/>
      <c r="D206" s="22" t="s">
        <v>6</v>
      </c>
      <c r="E206" s="305"/>
      <c r="F206" s="332"/>
      <c r="G206" s="332"/>
      <c r="H206" s="255" t="str">
        <f>IF(B202="","",IF(E206="","",IF(E206=999,999,IF(E206+F206+G206=0,"",E206*60+F206+G206/100))))</f>
        <v/>
      </c>
      <c r="I206" s="261"/>
      <c r="J206" s="408" t="str">
        <f>IF(H206="","",ABS(H206-I203))</f>
        <v/>
      </c>
      <c r="K206" s="274" t="str">
        <f>IF(J206="","",RANK(J206,J202:J206))</f>
        <v/>
      </c>
      <c r="L206" s="408" t="str">
        <f t="shared" si="5"/>
        <v/>
      </c>
      <c r="M206" s="408" t="str">
        <f>IF(B202="","",IF(H202="","",TRIMMEAN(H202:H206,0.4)))</f>
        <v/>
      </c>
      <c r="N206" s="616"/>
      <c r="O206" s="759"/>
      <c r="P206" s="762"/>
    </row>
    <row r="207" spans="1:16" x14ac:dyDescent="0.25">
      <c r="A207" s="750" t="str">
        <f>IF('Names And Totals'!A45="","",'Names And Totals'!A45)</f>
        <v/>
      </c>
      <c r="B207" s="753" t="str">
        <f>IF('Names And Totals'!B45="","",'Names And Totals'!B45)</f>
        <v/>
      </c>
      <c r="C207" s="642" t="str">
        <f>IF(P207="DQ","DQ",IF(O207="","",RANK(O207,$O$7:$O$502,0)))</f>
        <v/>
      </c>
      <c r="D207" s="18" t="s">
        <v>7</v>
      </c>
      <c r="E207" s="297"/>
      <c r="F207" s="290"/>
      <c r="G207" s="310"/>
      <c r="H207" s="252" t="str">
        <f>IF(B207="","",IF(E207="","",IF(E207=999,999,E207*60+F207+G207/100)))</f>
        <v/>
      </c>
      <c r="I207" s="257"/>
      <c r="J207" s="429" t="str">
        <f>IF(H207="","",ABS(H207-I208))</f>
        <v/>
      </c>
      <c r="K207" s="270" t="str">
        <f>IF(J207="","",RANK(J207,J207:J211))</f>
        <v/>
      </c>
      <c r="L207" s="429" t="str">
        <f t="shared" si="5"/>
        <v/>
      </c>
      <c r="M207" s="429" t="str">
        <f>IF(B207="","",H207)</f>
        <v/>
      </c>
      <c r="N207" s="601" t="str">
        <f>IF(B207="","",IF(P207="DQ","DQ",IF(H207=999,999,IF(H208="",M207,IF(H209="",M208,IF(H210="",M209,IF(H211="",M210,M211)))))))</f>
        <v/>
      </c>
      <c r="O207" s="764" t="str">
        <f>IF(B207="","",IF(P207="DQ","DQ",IF(N207="","",IF(E207=999,0,IF((20-(N207-$O$3)/$O$4)&gt;0,(20-(N207-$O$3)/$O$4),0)))))</f>
        <v/>
      </c>
      <c r="P207" s="766"/>
    </row>
    <row r="208" spans="1:16" x14ac:dyDescent="0.25">
      <c r="A208" s="751"/>
      <c r="B208" s="754"/>
      <c r="C208" s="756"/>
      <c r="D208" s="18" t="s">
        <v>4</v>
      </c>
      <c r="E208" s="297"/>
      <c r="F208" s="290"/>
      <c r="G208" s="310"/>
      <c r="H208" s="252" t="str">
        <f>IF(B207="","",IF(E208="","",IF(E208=999,999,E208*60+F208+G208/100)))</f>
        <v/>
      </c>
      <c r="I208" s="257" t="str">
        <f>IF(B207="","",IF(H207="","",AVERAGE(H207:H211)))</f>
        <v/>
      </c>
      <c r="J208" s="429" t="str">
        <f>IF(H208="","",ABS(H208-I208))</f>
        <v/>
      </c>
      <c r="K208" s="270" t="str">
        <f>IF(J208="","",RANK(J208,J207:J211))</f>
        <v/>
      </c>
      <c r="L208" s="429" t="str">
        <f t="shared" si="5"/>
        <v/>
      </c>
      <c r="M208" s="429" t="str">
        <f>IF(B207="","",IF(H207="","",AVERAGE(H207:H208)))</f>
        <v/>
      </c>
      <c r="N208" s="763"/>
      <c r="O208" s="765"/>
      <c r="P208" s="767"/>
    </row>
    <row r="209" spans="1:16" x14ac:dyDescent="0.25">
      <c r="A209" s="751"/>
      <c r="B209" s="754"/>
      <c r="C209" s="756"/>
      <c r="D209" s="19" t="s">
        <v>8</v>
      </c>
      <c r="E209" s="299"/>
      <c r="F209" s="448"/>
      <c r="G209" s="450"/>
      <c r="H209" s="252" t="str">
        <f>IF(B207="","",IF(E209="","",IF(E209=999,999,E209*60+F209+G209/100)))</f>
        <v/>
      </c>
      <c r="I209" s="257"/>
      <c r="J209" s="429" t="str">
        <f>IF(H209="","",ABS(H209-I208))</f>
        <v/>
      </c>
      <c r="K209" s="270" t="str">
        <f>IF(J209="","",RANK(J209,J207:J211))</f>
        <v/>
      </c>
      <c r="L209" s="429" t="str">
        <f t="shared" si="5"/>
        <v/>
      </c>
      <c r="M209" s="429" t="str">
        <f>IF(B207="","",IF(H207="","",AVERAGE(H207:H209)))</f>
        <v/>
      </c>
      <c r="N209" s="763"/>
      <c r="O209" s="765"/>
      <c r="P209" s="767"/>
    </row>
    <row r="210" spans="1:16" x14ac:dyDescent="0.25">
      <c r="A210" s="751"/>
      <c r="B210" s="754"/>
      <c r="C210" s="756"/>
      <c r="D210" s="18" t="s">
        <v>5</v>
      </c>
      <c r="E210" s="297"/>
      <c r="F210" s="290"/>
      <c r="G210" s="310"/>
      <c r="H210" s="252" t="str">
        <f>IF(B207="","",IF(E210="","",IF(E210=999,999,IF(E210+F210+G210=0,"",E210*60+F210+G210/100))))</f>
        <v/>
      </c>
      <c r="I210" s="257"/>
      <c r="J210" s="429" t="str">
        <f>IF(H210="","",ABS(H210-I208))</f>
        <v/>
      </c>
      <c r="K210" s="270" t="str">
        <f>IF(J210="","",RANK(J210,J207:J211))</f>
        <v/>
      </c>
      <c r="L210" s="429" t="str">
        <f t="shared" si="5"/>
        <v/>
      </c>
      <c r="M210" s="429" t="str">
        <f>IF(B207="","",IF(H207="","",AVERAGE(H207:H210)))</f>
        <v/>
      </c>
      <c r="N210" s="763"/>
      <c r="O210" s="765"/>
      <c r="P210" s="767"/>
    </row>
    <row r="211" spans="1:16" ht="15.75" thickBot="1" x14ac:dyDescent="0.3">
      <c r="A211" s="752"/>
      <c r="B211" s="755"/>
      <c r="C211" s="756"/>
      <c r="D211" s="81" t="s">
        <v>6</v>
      </c>
      <c r="E211" s="329"/>
      <c r="F211" s="449"/>
      <c r="G211" s="451"/>
      <c r="H211" s="252" t="str">
        <f>IF(B207="","",IF(E211="","",IF(E211=999,999,IF(E211+F211+G211=0,"",E211*60+F211+G211/100))))</f>
        <v/>
      </c>
      <c r="I211" s="258"/>
      <c r="J211" s="251" t="str">
        <f>IF(H211="","",ABS(H211-I208))</f>
        <v/>
      </c>
      <c r="K211" s="271" t="str">
        <f>IF(J211="","",RANK(J211,J207:J211))</f>
        <v/>
      </c>
      <c r="L211" s="251" t="str">
        <f t="shared" si="5"/>
        <v/>
      </c>
      <c r="M211" s="251" t="str">
        <f>IF(B207="","",IF(H207="","",TRIMMEAN(H207:H211,0.4)))</f>
        <v/>
      </c>
      <c r="N211" s="763"/>
      <c r="O211" s="765"/>
      <c r="P211" s="768"/>
    </row>
    <row r="212" spans="1:16" x14ac:dyDescent="0.25">
      <c r="A212" s="744" t="str">
        <f>IF('Names And Totals'!A46="","",'Names And Totals'!A46)</f>
        <v/>
      </c>
      <c r="B212" s="747" t="str">
        <f>IF('Names And Totals'!B46="","",'Names And Totals'!B46)</f>
        <v/>
      </c>
      <c r="C212" s="584" t="str">
        <f>IF(P212="DQ","DQ",IF(O212="","",RANK(O212,$O$7:$O$502,0)))</f>
        <v/>
      </c>
      <c r="D212" s="20" t="s">
        <v>7</v>
      </c>
      <c r="E212" s="301"/>
      <c r="F212" s="312"/>
      <c r="G212" s="312"/>
      <c r="H212" s="253" t="str">
        <f>IF(B212="","",IF(E212="","",IF(E212=999,999,E212*60+F212+G212/100)))</f>
        <v/>
      </c>
      <c r="I212" s="259"/>
      <c r="J212" s="406" t="str">
        <f>IF(H212="","",ABS(H212-I213))</f>
        <v/>
      </c>
      <c r="K212" s="272" t="str">
        <f>IF(J212="","",RANK(J212,J212:J216))</f>
        <v/>
      </c>
      <c r="L212" s="406" t="str">
        <f t="shared" si="5"/>
        <v/>
      </c>
      <c r="M212" s="406" t="str">
        <f>IF(B212="","",H212)</f>
        <v/>
      </c>
      <c r="N212" s="614" t="str">
        <f>IF(B212="","",IF(P212="DQ","DQ",IF(H212=999,999,IF(H213="",M212,IF(H214="",M213,IF(H215="",M214,IF(H216="",M215,M216)))))))</f>
        <v/>
      </c>
      <c r="O212" s="757" t="str">
        <f>IF(B212="","",IF(P212="DQ","DQ",IF(N212="","",IF(E212=999,0,IF((20-(N212-$O$3)/$O$4)&gt;0,(20-(N212-$O$3)/$O$4),0)))))</f>
        <v/>
      </c>
      <c r="P212" s="760"/>
    </row>
    <row r="213" spans="1:16" x14ac:dyDescent="0.25">
      <c r="A213" s="745"/>
      <c r="B213" s="748"/>
      <c r="C213" s="585"/>
      <c r="D213" s="21" t="s">
        <v>4</v>
      </c>
      <c r="E213" s="303"/>
      <c r="F213" s="293"/>
      <c r="G213" s="293"/>
      <c r="H213" s="254" t="str">
        <f>IF(B212="","",IF(E213="","",IF(E213=999,999,E213*60+F213+G213/100)))</f>
        <v/>
      </c>
      <c r="I213" s="260" t="str">
        <f>IF(B212="","",IF(H212="","",AVERAGE(H212:H216)))</f>
        <v/>
      </c>
      <c r="J213" s="407" t="str">
        <f>IF(H213="","",ABS(H213-I213))</f>
        <v/>
      </c>
      <c r="K213" s="273" t="str">
        <f>IF(J213="","",RANK(J213,J212:J216))</f>
        <v/>
      </c>
      <c r="L213" s="407" t="str">
        <f t="shared" si="5"/>
        <v/>
      </c>
      <c r="M213" s="407" t="str">
        <f>IF(B212="","",IF(H212="","",AVERAGE(H212:H213)))</f>
        <v/>
      </c>
      <c r="N213" s="615"/>
      <c r="O213" s="758"/>
      <c r="P213" s="761"/>
    </row>
    <row r="214" spans="1:16" x14ac:dyDescent="0.25">
      <c r="A214" s="745"/>
      <c r="B214" s="748"/>
      <c r="C214" s="585"/>
      <c r="D214" s="21" t="s">
        <v>8</v>
      </c>
      <c r="E214" s="303"/>
      <c r="F214" s="293"/>
      <c r="G214" s="293"/>
      <c r="H214" s="254" t="str">
        <f>IF(B212="","",IF(E214="","",IF(E214=999,999,E214*60+F214+G214/100)))</f>
        <v/>
      </c>
      <c r="I214" s="260"/>
      <c r="J214" s="407" t="str">
        <f>IF(H214="","",ABS(H214-I213))</f>
        <v/>
      </c>
      <c r="K214" s="273" t="str">
        <f>IF(J214="","",RANK(J214,J212:J216))</f>
        <v/>
      </c>
      <c r="L214" s="407" t="str">
        <f t="shared" si="5"/>
        <v/>
      </c>
      <c r="M214" s="407" t="str">
        <f>IF(B212="","",IF(H212="","",AVERAGE(H212:H214)))</f>
        <v/>
      </c>
      <c r="N214" s="615"/>
      <c r="O214" s="758"/>
      <c r="P214" s="761"/>
    </row>
    <row r="215" spans="1:16" x14ac:dyDescent="0.25">
      <c r="A215" s="745"/>
      <c r="B215" s="748"/>
      <c r="C215" s="585"/>
      <c r="D215" s="21" t="s">
        <v>5</v>
      </c>
      <c r="E215" s="303"/>
      <c r="F215" s="293"/>
      <c r="G215" s="293"/>
      <c r="H215" s="254" t="str">
        <f>IF(B212="","",IF(E215="","",IF(E215=999,999,IF(E215+F215+G215=0,"",E215*60+F215+G215/100))))</f>
        <v/>
      </c>
      <c r="I215" s="260"/>
      <c r="J215" s="407" t="str">
        <f>IF(H215="","",ABS(H215-I213))</f>
        <v/>
      </c>
      <c r="K215" s="273" t="str">
        <f>IF(J215="","",RANK(J215,J212:J216))</f>
        <v/>
      </c>
      <c r="L215" s="407" t="str">
        <f t="shared" si="5"/>
        <v/>
      </c>
      <c r="M215" s="407" t="str">
        <f>IF(B212="","",IF(H212="","",AVERAGE(H212:H215)))</f>
        <v/>
      </c>
      <c r="N215" s="615"/>
      <c r="O215" s="758"/>
      <c r="P215" s="761"/>
    </row>
    <row r="216" spans="1:16" ht="15.75" thickBot="1" x14ac:dyDescent="0.3">
      <c r="A216" s="746"/>
      <c r="B216" s="749"/>
      <c r="C216" s="586"/>
      <c r="D216" s="22" t="s">
        <v>6</v>
      </c>
      <c r="E216" s="305"/>
      <c r="F216" s="332"/>
      <c r="G216" s="332"/>
      <c r="H216" s="255" t="str">
        <f>IF(B212="","",IF(E216="","",IF(E216=999,999,IF(E216+F216+G216=0,"",E216*60+F216+G216/100))))</f>
        <v/>
      </c>
      <c r="I216" s="261"/>
      <c r="J216" s="408" t="str">
        <f>IF(H216="","",ABS(H216-I213))</f>
        <v/>
      </c>
      <c r="K216" s="274" t="str">
        <f>IF(J216="","",RANK(J216,J212:J216))</f>
        <v/>
      </c>
      <c r="L216" s="408" t="str">
        <f t="shared" si="5"/>
        <v/>
      </c>
      <c r="M216" s="408" t="str">
        <f>IF(B212="","",IF(H212="","",TRIMMEAN(H212:H216,0.4)))</f>
        <v/>
      </c>
      <c r="N216" s="616"/>
      <c r="O216" s="759"/>
      <c r="P216" s="762"/>
    </row>
    <row r="217" spans="1:16" x14ac:dyDescent="0.25">
      <c r="A217" s="750" t="str">
        <f>IF('Names And Totals'!A47="","",'Names And Totals'!A47)</f>
        <v/>
      </c>
      <c r="B217" s="753" t="str">
        <f>IF('Names And Totals'!B47="","",'Names And Totals'!B47)</f>
        <v/>
      </c>
      <c r="C217" s="642" t="str">
        <f>IF(P217="DQ","DQ",IF(O217="","",RANK(O217,$O$7:$O$502,0)))</f>
        <v/>
      </c>
      <c r="D217" s="18" t="s">
        <v>7</v>
      </c>
      <c r="E217" s="297"/>
      <c r="F217" s="290"/>
      <c r="G217" s="310"/>
      <c r="H217" s="252" t="str">
        <f>IF(B217="","",IF(E217="","",IF(E217=999,999,E217*60+F217+G217/100)))</f>
        <v/>
      </c>
      <c r="I217" s="257"/>
      <c r="J217" s="429" t="str">
        <f>IF(H217="","",ABS(H217-I218))</f>
        <v/>
      </c>
      <c r="K217" s="270" t="str">
        <f>IF(J217="","",RANK(J217,J217:J221))</f>
        <v/>
      </c>
      <c r="L217" s="429" t="str">
        <f t="shared" si="5"/>
        <v/>
      </c>
      <c r="M217" s="429" t="str">
        <f>IF(B217="","",H217)</f>
        <v/>
      </c>
      <c r="N217" s="601" t="str">
        <f>IF(B217="","",IF(P217="DQ","DQ",IF(H217=999,999,IF(H218="",M217,IF(H219="",M218,IF(H220="",M219,IF(H221="",M220,M221)))))))</f>
        <v/>
      </c>
      <c r="O217" s="764" t="str">
        <f>IF(B217="","",IF(P217="DQ","DQ",IF(N217="","",IF(E217=999,0,IF((20-(N217-$O$3)/$O$4)&gt;0,(20-(N217-$O$3)/$O$4),0)))))</f>
        <v/>
      </c>
      <c r="P217" s="766"/>
    </row>
    <row r="218" spans="1:16" x14ac:dyDescent="0.25">
      <c r="A218" s="751"/>
      <c r="B218" s="754"/>
      <c r="C218" s="756"/>
      <c r="D218" s="18" t="s">
        <v>4</v>
      </c>
      <c r="E218" s="297"/>
      <c r="F218" s="290"/>
      <c r="G218" s="310"/>
      <c r="H218" s="252" t="str">
        <f>IF(B217="","",IF(E218="","",IF(E218=999,999,E218*60+F218+G218/100)))</f>
        <v/>
      </c>
      <c r="I218" s="257" t="str">
        <f>IF(B217="","",IF(H217="","",AVERAGE(H217:H221)))</f>
        <v/>
      </c>
      <c r="J218" s="429" t="str">
        <f>IF(H218="","",ABS(H218-I218))</f>
        <v/>
      </c>
      <c r="K218" s="270" t="str">
        <f>IF(J218="","",RANK(J218,J217:J221))</f>
        <v/>
      </c>
      <c r="L218" s="429" t="str">
        <f t="shared" si="5"/>
        <v/>
      </c>
      <c r="M218" s="429" t="str">
        <f>IF(B217="","",IF(H217="","",AVERAGE(H217:H218)))</f>
        <v/>
      </c>
      <c r="N218" s="763"/>
      <c r="O218" s="765"/>
      <c r="P218" s="767"/>
    </row>
    <row r="219" spans="1:16" x14ac:dyDescent="0.25">
      <c r="A219" s="751"/>
      <c r="B219" s="754"/>
      <c r="C219" s="756"/>
      <c r="D219" s="19" t="s">
        <v>8</v>
      </c>
      <c r="E219" s="299"/>
      <c r="F219" s="448"/>
      <c r="G219" s="450"/>
      <c r="H219" s="252" t="str">
        <f>IF(B217="","",IF(E219="","",IF(E219=999,999,E219*60+F219+G219/100)))</f>
        <v/>
      </c>
      <c r="I219" s="257"/>
      <c r="J219" s="429" t="str">
        <f>IF(H219="","",ABS(H219-I218))</f>
        <v/>
      </c>
      <c r="K219" s="270" t="str">
        <f>IF(J219="","",RANK(J219,J217:J221))</f>
        <v/>
      </c>
      <c r="L219" s="429" t="str">
        <f t="shared" si="5"/>
        <v/>
      </c>
      <c r="M219" s="429" t="str">
        <f>IF(B217="","",IF(H217="","",AVERAGE(H217:H219)))</f>
        <v/>
      </c>
      <c r="N219" s="763"/>
      <c r="O219" s="765"/>
      <c r="P219" s="767"/>
    </row>
    <row r="220" spans="1:16" x14ac:dyDescent="0.25">
      <c r="A220" s="751"/>
      <c r="B220" s="754"/>
      <c r="C220" s="756"/>
      <c r="D220" s="18" t="s">
        <v>5</v>
      </c>
      <c r="E220" s="297"/>
      <c r="F220" s="290"/>
      <c r="G220" s="310"/>
      <c r="H220" s="252" t="str">
        <f>IF(B217="","",IF(E220="","",IF(E220=999,999,IF(E220+F220+G220=0,"",E220*60+F220+G220/100))))</f>
        <v/>
      </c>
      <c r="I220" s="257"/>
      <c r="J220" s="429" t="str">
        <f>IF(H220="","",ABS(H220-I218))</f>
        <v/>
      </c>
      <c r="K220" s="270" t="str">
        <f>IF(J220="","",RANK(J220,J217:J221))</f>
        <v/>
      </c>
      <c r="L220" s="429" t="str">
        <f t="shared" si="5"/>
        <v/>
      </c>
      <c r="M220" s="429" t="str">
        <f>IF(B217="","",IF(H217="","",AVERAGE(H217:H220)))</f>
        <v/>
      </c>
      <c r="N220" s="763"/>
      <c r="O220" s="765"/>
      <c r="P220" s="767"/>
    </row>
    <row r="221" spans="1:16" ht="15.75" thickBot="1" x14ac:dyDescent="0.3">
      <c r="A221" s="752"/>
      <c r="B221" s="755"/>
      <c r="C221" s="756"/>
      <c r="D221" s="81" t="s">
        <v>6</v>
      </c>
      <c r="E221" s="329"/>
      <c r="F221" s="449"/>
      <c r="G221" s="451"/>
      <c r="H221" s="252" t="str">
        <f>IF(B217="","",IF(E221="","",IF(E221=999,999,IF(E221+F221+G221=0,"",E221*60+F221+G221/100))))</f>
        <v/>
      </c>
      <c r="I221" s="258"/>
      <c r="J221" s="251" t="str">
        <f>IF(H221="","",ABS(H221-I218))</f>
        <v/>
      </c>
      <c r="K221" s="271" t="str">
        <f>IF(J221="","",RANK(J221,J217:J221))</f>
        <v/>
      </c>
      <c r="L221" s="251" t="str">
        <f t="shared" si="5"/>
        <v/>
      </c>
      <c r="M221" s="251" t="str">
        <f>IF(B217="","",IF(H217="","",TRIMMEAN(H217:H221,0.4)))</f>
        <v/>
      </c>
      <c r="N221" s="763"/>
      <c r="O221" s="765"/>
      <c r="P221" s="768"/>
    </row>
    <row r="222" spans="1:16" x14ac:dyDescent="0.25">
      <c r="A222" s="744" t="str">
        <f>IF('Names And Totals'!A48="","",'Names And Totals'!A48)</f>
        <v/>
      </c>
      <c r="B222" s="747" t="str">
        <f>IF('Names And Totals'!B48="","",'Names And Totals'!B48)</f>
        <v/>
      </c>
      <c r="C222" s="584" t="str">
        <f>IF(P222="DQ","DQ",IF(O222="","",RANK(O222,$O$7:$O$502,0)))</f>
        <v/>
      </c>
      <c r="D222" s="20" t="s">
        <v>7</v>
      </c>
      <c r="E222" s="301"/>
      <c r="F222" s="312"/>
      <c r="G222" s="312"/>
      <c r="H222" s="253" t="str">
        <f>IF(B222="","",IF(E222="","",IF(E222=999,999,E222*60+F222+G222/100)))</f>
        <v/>
      </c>
      <c r="I222" s="259"/>
      <c r="J222" s="406" t="str">
        <f>IF(H222="","",ABS(H222-I223))</f>
        <v/>
      </c>
      <c r="K222" s="272" t="str">
        <f>IF(J222="","",RANK(J222,J222:J226))</f>
        <v/>
      </c>
      <c r="L222" s="406" t="str">
        <f t="shared" si="5"/>
        <v/>
      </c>
      <c r="M222" s="406" t="str">
        <f>IF(B222="","",H222)</f>
        <v/>
      </c>
      <c r="N222" s="614" t="str">
        <f>IF(B222="","",IF(P222="DQ","DQ",IF(H222=999,999,IF(H223="",M222,IF(H224="",M223,IF(H225="",M224,IF(H226="",M225,M226)))))))</f>
        <v/>
      </c>
      <c r="O222" s="757" t="str">
        <f>IF(B222="","",IF(P222="DQ","DQ",IF(N222="","",IF(E222=999,0,IF((20-(N222-$O$3)/$O$4)&gt;0,(20-(N222-$O$3)/$O$4),0)))))</f>
        <v/>
      </c>
      <c r="P222" s="760"/>
    </row>
    <row r="223" spans="1:16" x14ac:dyDescent="0.25">
      <c r="A223" s="745"/>
      <c r="B223" s="748"/>
      <c r="C223" s="585"/>
      <c r="D223" s="21" t="s">
        <v>4</v>
      </c>
      <c r="E223" s="303"/>
      <c r="F223" s="293"/>
      <c r="G223" s="293"/>
      <c r="H223" s="254" t="str">
        <f>IF(B222="","",IF(E223="","",IF(E223=999,999,E223*60+F223+G223/100)))</f>
        <v/>
      </c>
      <c r="I223" s="260" t="str">
        <f>IF(B222="","",IF(H222="","",AVERAGE(H222:H226)))</f>
        <v/>
      </c>
      <c r="J223" s="407" t="str">
        <f>IF(H223="","",ABS(H223-I223))</f>
        <v/>
      </c>
      <c r="K223" s="273" t="str">
        <f>IF(J223="","",RANK(J223,J222:J226))</f>
        <v/>
      </c>
      <c r="L223" s="407" t="str">
        <f t="shared" si="5"/>
        <v/>
      </c>
      <c r="M223" s="407" t="str">
        <f>IF(B222="","",IF(H222="","",AVERAGE(H222:H223)))</f>
        <v/>
      </c>
      <c r="N223" s="615"/>
      <c r="O223" s="758"/>
      <c r="P223" s="761"/>
    </row>
    <row r="224" spans="1:16" x14ac:dyDescent="0.25">
      <c r="A224" s="745"/>
      <c r="B224" s="748"/>
      <c r="C224" s="585"/>
      <c r="D224" s="21" t="s">
        <v>8</v>
      </c>
      <c r="E224" s="303"/>
      <c r="F224" s="293"/>
      <c r="G224" s="293"/>
      <c r="H224" s="254" t="str">
        <f>IF(B222="","",IF(E224="","",IF(E224=999,999,E224*60+F224+G224/100)))</f>
        <v/>
      </c>
      <c r="I224" s="260"/>
      <c r="J224" s="407" t="str">
        <f>IF(H224="","",ABS(H224-I223))</f>
        <v/>
      </c>
      <c r="K224" s="273" t="str">
        <f>IF(J224="","",RANK(J224,J222:J226))</f>
        <v/>
      </c>
      <c r="L224" s="407" t="str">
        <f t="shared" si="5"/>
        <v/>
      </c>
      <c r="M224" s="407" t="str">
        <f>IF(B222="","",IF(H222="","",AVERAGE(H222:H224)))</f>
        <v/>
      </c>
      <c r="N224" s="615"/>
      <c r="O224" s="758"/>
      <c r="P224" s="761"/>
    </row>
    <row r="225" spans="1:16" x14ac:dyDescent="0.25">
      <c r="A225" s="745"/>
      <c r="B225" s="748"/>
      <c r="C225" s="585"/>
      <c r="D225" s="21" t="s">
        <v>5</v>
      </c>
      <c r="E225" s="303"/>
      <c r="F225" s="293"/>
      <c r="G225" s="293"/>
      <c r="H225" s="254" t="str">
        <f>IF(B222="","",IF(E225="","",IF(E225=999,999,IF(E225+F225+G225=0,"",E225*60+F225+G225/100))))</f>
        <v/>
      </c>
      <c r="I225" s="260"/>
      <c r="J225" s="407" t="str">
        <f>IF(H225="","",ABS(H225-I223))</f>
        <v/>
      </c>
      <c r="K225" s="273" t="str">
        <f>IF(J225="","",RANK(J225,J222:J226))</f>
        <v/>
      </c>
      <c r="L225" s="407" t="str">
        <f t="shared" si="5"/>
        <v/>
      </c>
      <c r="M225" s="407" t="str">
        <f>IF(B222="","",IF(H222="","",AVERAGE(H222:H225)))</f>
        <v/>
      </c>
      <c r="N225" s="615"/>
      <c r="O225" s="758"/>
      <c r="P225" s="761"/>
    </row>
    <row r="226" spans="1:16" ht="15.75" thickBot="1" x14ac:dyDescent="0.3">
      <c r="A226" s="746"/>
      <c r="B226" s="749"/>
      <c r="C226" s="586"/>
      <c r="D226" s="22" t="s">
        <v>6</v>
      </c>
      <c r="E226" s="305"/>
      <c r="F226" s="332"/>
      <c r="G226" s="332"/>
      <c r="H226" s="255" t="str">
        <f>IF(B222="","",IF(E226="","",IF(E226=999,999,IF(E226+F226+G226=0,"",E226*60+F226+G226/100))))</f>
        <v/>
      </c>
      <c r="I226" s="261"/>
      <c r="J226" s="408" t="str">
        <f>IF(H226="","",ABS(H226-I223))</f>
        <v/>
      </c>
      <c r="K226" s="274" t="str">
        <f>IF(J226="","",RANK(J226,J222:J226))</f>
        <v/>
      </c>
      <c r="L226" s="408" t="str">
        <f t="shared" si="5"/>
        <v/>
      </c>
      <c r="M226" s="408" t="str">
        <f>IF(B222="","",IF(H222="","",TRIMMEAN(H222:H226,0.4)))</f>
        <v/>
      </c>
      <c r="N226" s="616"/>
      <c r="O226" s="759"/>
      <c r="P226" s="762"/>
    </row>
    <row r="227" spans="1:16" x14ac:dyDescent="0.25">
      <c r="A227" s="750" t="str">
        <f>IF('Names And Totals'!A49="","",'Names And Totals'!A49)</f>
        <v/>
      </c>
      <c r="B227" s="753" t="str">
        <f>IF('Names And Totals'!B49="","",'Names And Totals'!B49)</f>
        <v/>
      </c>
      <c r="C227" s="642" t="str">
        <f>IF(P227="DQ","DQ",IF(O227="","",RANK(O227,$O$7:$O$502,0)))</f>
        <v/>
      </c>
      <c r="D227" s="18" t="s">
        <v>7</v>
      </c>
      <c r="E227" s="297"/>
      <c r="F227" s="290"/>
      <c r="G227" s="310"/>
      <c r="H227" s="252" t="str">
        <f>IF(B227="","",IF(E227="","",IF(E227=999,999,E227*60+F227+G227/100)))</f>
        <v/>
      </c>
      <c r="I227" s="257"/>
      <c r="J227" s="429" t="str">
        <f>IF(H227="","",ABS(H227-I228))</f>
        <v/>
      </c>
      <c r="K227" s="270" t="str">
        <f>IF(J227="","",RANK(J227,J227:J231))</f>
        <v/>
      </c>
      <c r="L227" s="429" t="str">
        <f t="shared" si="5"/>
        <v/>
      </c>
      <c r="M227" s="429" t="str">
        <f>IF(B227="","",H227)</f>
        <v/>
      </c>
      <c r="N227" s="601" t="str">
        <f>IF(B227="","",IF(P227="DQ","DQ",IF(H227=999,999,IF(H228="",M227,IF(H229="",M228,IF(H230="",M229,IF(H231="",M230,M231)))))))</f>
        <v/>
      </c>
      <c r="O227" s="764" t="str">
        <f>IF(B227="","",IF(P227="DQ","DQ",IF(N227="","",IF(E227=999,0,IF((20-(N227-$O$3)/$O$4)&gt;0,(20-(N227-$O$3)/$O$4),0)))))</f>
        <v/>
      </c>
      <c r="P227" s="766"/>
    </row>
    <row r="228" spans="1:16" x14ac:dyDescent="0.25">
      <c r="A228" s="751"/>
      <c r="B228" s="754"/>
      <c r="C228" s="756"/>
      <c r="D228" s="18" t="s">
        <v>4</v>
      </c>
      <c r="E228" s="297"/>
      <c r="F228" s="290"/>
      <c r="G228" s="310"/>
      <c r="H228" s="252" t="str">
        <f>IF(B227="","",IF(E228="","",IF(E228=999,999,E228*60+F228+G228/100)))</f>
        <v/>
      </c>
      <c r="I228" s="257" t="str">
        <f>IF(B227="","",IF(H227="","",AVERAGE(H227:H231)))</f>
        <v/>
      </c>
      <c r="J228" s="429" t="str">
        <f>IF(H228="","",ABS(H228-I228))</f>
        <v/>
      </c>
      <c r="K228" s="270" t="str">
        <f>IF(J228="","",RANK(J228,J227:J231))</f>
        <v/>
      </c>
      <c r="L228" s="429" t="str">
        <f t="shared" si="5"/>
        <v/>
      </c>
      <c r="M228" s="429" t="str">
        <f>IF(B227="","",IF(H227="","",AVERAGE(H227:H228)))</f>
        <v/>
      </c>
      <c r="N228" s="763"/>
      <c r="O228" s="765"/>
      <c r="P228" s="767"/>
    </row>
    <row r="229" spans="1:16" x14ac:dyDescent="0.25">
      <c r="A229" s="751"/>
      <c r="B229" s="754"/>
      <c r="C229" s="756"/>
      <c r="D229" s="19" t="s">
        <v>8</v>
      </c>
      <c r="E229" s="299"/>
      <c r="F229" s="448"/>
      <c r="G229" s="450"/>
      <c r="H229" s="252" t="str">
        <f>IF(B227="","",IF(E229="","",IF(E229=999,999,E229*60+F229+G229/100)))</f>
        <v/>
      </c>
      <c r="I229" s="257"/>
      <c r="J229" s="429" t="str">
        <f>IF(H229="","",ABS(H229-I228))</f>
        <v/>
      </c>
      <c r="K229" s="270" t="str">
        <f>IF(J229="","",RANK(J229,J227:J231))</f>
        <v/>
      </c>
      <c r="L229" s="429" t="str">
        <f t="shared" si="5"/>
        <v/>
      </c>
      <c r="M229" s="429" t="str">
        <f>IF(B227="","",IF(H227="","",AVERAGE(H227:H229)))</f>
        <v/>
      </c>
      <c r="N229" s="763"/>
      <c r="O229" s="765"/>
      <c r="P229" s="767"/>
    </row>
    <row r="230" spans="1:16" x14ac:dyDescent="0.25">
      <c r="A230" s="751"/>
      <c r="B230" s="754"/>
      <c r="C230" s="756"/>
      <c r="D230" s="18" t="s">
        <v>5</v>
      </c>
      <c r="E230" s="297"/>
      <c r="F230" s="290"/>
      <c r="G230" s="310"/>
      <c r="H230" s="252" t="str">
        <f>IF(B227="","",IF(E230="","",IF(E230=999,999,IF(E230+F230+G230=0,"",E230*60+F230+G230/100))))</f>
        <v/>
      </c>
      <c r="I230" s="257"/>
      <c r="J230" s="429" t="str">
        <f>IF(H230="","",ABS(H230-I228))</f>
        <v/>
      </c>
      <c r="K230" s="270" t="str">
        <f>IF(J230="","",RANK(J230,J227:J231))</f>
        <v/>
      </c>
      <c r="L230" s="429" t="str">
        <f t="shared" si="5"/>
        <v/>
      </c>
      <c r="M230" s="429" t="str">
        <f>IF(B227="","",IF(H227="","",AVERAGE(H227:H230)))</f>
        <v/>
      </c>
      <c r="N230" s="763"/>
      <c r="O230" s="765"/>
      <c r="P230" s="767"/>
    </row>
    <row r="231" spans="1:16" ht="15.75" thickBot="1" x14ac:dyDescent="0.3">
      <c r="A231" s="752"/>
      <c r="B231" s="755"/>
      <c r="C231" s="756"/>
      <c r="D231" s="81" t="s">
        <v>6</v>
      </c>
      <c r="E231" s="329"/>
      <c r="F231" s="449"/>
      <c r="G231" s="451"/>
      <c r="H231" s="252" t="str">
        <f>IF(B227="","",IF(E231="","",IF(E231=999,999,IF(E231+F231+G231=0,"",E231*60+F231+G231/100))))</f>
        <v/>
      </c>
      <c r="I231" s="258"/>
      <c r="J231" s="251" t="str">
        <f>IF(H231="","",ABS(H231-I228))</f>
        <v/>
      </c>
      <c r="K231" s="271" t="str">
        <f>IF(J231="","",RANK(J231,J227:J231))</f>
        <v/>
      </c>
      <c r="L231" s="251" t="str">
        <f t="shared" si="5"/>
        <v/>
      </c>
      <c r="M231" s="251" t="str">
        <f>IF(B227="","",IF(H227="","",TRIMMEAN(H227:H231,0.4)))</f>
        <v/>
      </c>
      <c r="N231" s="763"/>
      <c r="O231" s="765"/>
      <c r="P231" s="768"/>
    </row>
    <row r="232" spans="1:16" x14ac:dyDescent="0.25">
      <c r="A232" s="744" t="str">
        <f>IF('Names And Totals'!A50="","",'Names And Totals'!A50)</f>
        <v/>
      </c>
      <c r="B232" s="747" t="str">
        <f>IF('Names And Totals'!B50="","",'Names And Totals'!B50)</f>
        <v/>
      </c>
      <c r="C232" s="584" t="str">
        <f>IF(P232="DQ","DQ",IF(O232="","",RANK(O232,$O$7:$O$502,0)))</f>
        <v/>
      </c>
      <c r="D232" s="20" t="s">
        <v>7</v>
      </c>
      <c r="E232" s="301"/>
      <c r="F232" s="312"/>
      <c r="G232" s="312"/>
      <c r="H232" s="253" t="str">
        <f>IF(B232="","",IF(E232="","",IF(E232=999,999,E232*60+F232+G232/100)))</f>
        <v/>
      </c>
      <c r="I232" s="259"/>
      <c r="J232" s="406" t="str">
        <f>IF(H232="","",ABS(H232-I233))</f>
        <v/>
      </c>
      <c r="K232" s="272" t="str">
        <f>IF(J232="","",RANK(J232,J232:J236))</f>
        <v/>
      </c>
      <c r="L232" s="406" t="str">
        <f t="shared" si="5"/>
        <v/>
      </c>
      <c r="M232" s="406" t="str">
        <f>IF(B232="","",H232)</f>
        <v/>
      </c>
      <c r="N232" s="614" t="str">
        <f>IF(B232="","",IF(P232="DQ","DQ",IF(H232=999,999,IF(H233="",M232,IF(H234="",M233,IF(H235="",M234,IF(H236="",M235,M236)))))))</f>
        <v/>
      </c>
      <c r="O232" s="757" t="str">
        <f>IF(B232="","",IF(P232="DQ","DQ",IF(N232="","",IF(E232=999,0,IF((20-(N232-$O$3)/$O$4)&gt;0,(20-(N232-$O$3)/$O$4),0)))))</f>
        <v/>
      </c>
      <c r="P232" s="760"/>
    </row>
    <row r="233" spans="1:16" x14ac:dyDescent="0.25">
      <c r="A233" s="745"/>
      <c r="B233" s="748"/>
      <c r="C233" s="585"/>
      <c r="D233" s="21" t="s">
        <v>4</v>
      </c>
      <c r="E233" s="303"/>
      <c r="F233" s="293"/>
      <c r="G233" s="293"/>
      <c r="H233" s="254" t="str">
        <f>IF(B232="","",IF(E233="","",IF(E233=999,999,E233*60+F233+G233/100)))</f>
        <v/>
      </c>
      <c r="I233" s="260" t="str">
        <f>IF(B232="","",IF(H232="","",AVERAGE(H232:H236)))</f>
        <v/>
      </c>
      <c r="J233" s="407" t="str">
        <f>IF(H233="","",ABS(H233-I233))</f>
        <v/>
      </c>
      <c r="K233" s="273" t="str">
        <f>IF(J233="","",RANK(J233,J232:J236))</f>
        <v/>
      </c>
      <c r="L233" s="407" t="str">
        <f t="shared" si="5"/>
        <v/>
      </c>
      <c r="M233" s="407" t="str">
        <f>IF(B232="","",IF(H232="","",AVERAGE(H232:H233)))</f>
        <v/>
      </c>
      <c r="N233" s="615"/>
      <c r="O233" s="758"/>
      <c r="P233" s="761"/>
    </row>
    <row r="234" spans="1:16" x14ac:dyDescent="0.25">
      <c r="A234" s="745"/>
      <c r="B234" s="748"/>
      <c r="C234" s="585"/>
      <c r="D234" s="21" t="s">
        <v>8</v>
      </c>
      <c r="E234" s="303"/>
      <c r="F234" s="293"/>
      <c r="G234" s="293"/>
      <c r="H234" s="254" t="str">
        <f>IF(B232="","",IF(E234="","",IF(E234=999,999,E234*60+F234+G234/100)))</f>
        <v/>
      </c>
      <c r="I234" s="260"/>
      <c r="J234" s="407" t="str">
        <f>IF(H234="","",ABS(H234-I233))</f>
        <v/>
      </c>
      <c r="K234" s="273" t="str">
        <f>IF(J234="","",RANK(J234,J232:J236))</f>
        <v/>
      </c>
      <c r="L234" s="407" t="str">
        <f t="shared" ref="L234:L297" si="6">IF(H234="","",IF(K234=1,"",H234))</f>
        <v/>
      </c>
      <c r="M234" s="407" t="str">
        <f>IF(B232="","",IF(H232="","",AVERAGE(H232:H234)))</f>
        <v/>
      </c>
      <c r="N234" s="615"/>
      <c r="O234" s="758"/>
      <c r="P234" s="761"/>
    </row>
    <row r="235" spans="1:16" x14ac:dyDescent="0.25">
      <c r="A235" s="745"/>
      <c r="B235" s="748"/>
      <c r="C235" s="585"/>
      <c r="D235" s="21" t="s">
        <v>5</v>
      </c>
      <c r="E235" s="303"/>
      <c r="F235" s="293"/>
      <c r="G235" s="293"/>
      <c r="H235" s="254" t="str">
        <f>IF(B232="","",IF(E235="","",IF(E235=999,999,IF(E235+F235+G235=0,"",E235*60+F235+G235/100))))</f>
        <v/>
      </c>
      <c r="I235" s="260"/>
      <c r="J235" s="407" t="str">
        <f>IF(H235="","",ABS(H235-I233))</f>
        <v/>
      </c>
      <c r="K235" s="273" t="str">
        <f>IF(J235="","",RANK(J235,J232:J236))</f>
        <v/>
      </c>
      <c r="L235" s="407" t="str">
        <f t="shared" si="6"/>
        <v/>
      </c>
      <c r="M235" s="407" t="str">
        <f>IF(B232="","",IF(H232="","",AVERAGE(H232:H235)))</f>
        <v/>
      </c>
      <c r="N235" s="615"/>
      <c r="O235" s="758"/>
      <c r="P235" s="761"/>
    </row>
    <row r="236" spans="1:16" ht="15.75" thickBot="1" x14ac:dyDescent="0.3">
      <c r="A236" s="746"/>
      <c r="B236" s="749"/>
      <c r="C236" s="586"/>
      <c r="D236" s="22" t="s">
        <v>6</v>
      </c>
      <c r="E236" s="305"/>
      <c r="F236" s="332"/>
      <c r="G236" s="332"/>
      <c r="H236" s="255" t="str">
        <f>IF(B232="","",IF(E236="","",IF(E236=999,999,IF(E236+F236+G236=0,"",E236*60+F236+G236/100))))</f>
        <v/>
      </c>
      <c r="I236" s="261"/>
      <c r="J236" s="408" t="str">
        <f>IF(H236="","",ABS(H236-I233))</f>
        <v/>
      </c>
      <c r="K236" s="274" t="str">
        <f>IF(J236="","",RANK(J236,J232:J236))</f>
        <v/>
      </c>
      <c r="L236" s="408" t="str">
        <f t="shared" si="6"/>
        <v/>
      </c>
      <c r="M236" s="408" t="str">
        <f>IF(B232="","",IF(H232="","",TRIMMEAN(H232:H236,0.4)))</f>
        <v/>
      </c>
      <c r="N236" s="616"/>
      <c r="O236" s="759"/>
      <c r="P236" s="762"/>
    </row>
    <row r="237" spans="1:16" x14ac:dyDescent="0.25">
      <c r="A237" s="750" t="str">
        <f>IF('Names And Totals'!A51="","",'Names And Totals'!A51)</f>
        <v/>
      </c>
      <c r="B237" s="753" t="str">
        <f>IF('Names And Totals'!B51="","",'Names And Totals'!B51)</f>
        <v/>
      </c>
      <c r="C237" s="642" t="str">
        <f>IF(P237="DQ","DQ",IF(O237="","",RANK(O237,$O$7:$O$502,0)))</f>
        <v/>
      </c>
      <c r="D237" s="18" t="s">
        <v>7</v>
      </c>
      <c r="E237" s="297"/>
      <c r="F237" s="290"/>
      <c r="G237" s="310"/>
      <c r="H237" s="252" t="str">
        <f>IF(B237="","",IF(E237="","",IF(E237=999,999,E237*60+F237+G237/100)))</f>
        <v/>
      </c>
      <c r="I237" s="257"/>
      <c r="J237" s="429" t="str">
        <f>IF(H237="","",ABS(H237-I238))</f>
        <v/>
      </c>
      <c r="K237" s="270" t="str">
        <f>IF(J237="","",RANK(J237,J237:J241))</f>
        <v/>
      </c>
      <c r="L237" s="429" t="str">
        <f t="shared" si="6"/>
        <v/>
      </c>
      <c r="M237" s="429" t="str">
        <f>IF(B237="","",H237)</f>
        <v/>
      </c>
      <c r="N237" s="601" t="str">
        <f>IF(B237="","",IF(P237="DQ","DQ",IF(H237=999,999,IF(H238="",M237,IF(H239="",M238,IF(H240="",M239,IF(H241="",M240,M241)))))))</f>
        <v/>
      </c>
      <c r="O237" s="764" t="str">
        <f>IF(B237="","",IF(P237="DQ","DQ",IF(N237="","",IF(E237=999,0,IF((20-(N237-$O$3)/$O$4)&gt;0,(20-(N237-$O$3)/$O$4),0)))))</f>
        <v/>
      </c>
      <c r="P237" s="766"/>
    </row>
    <row r="238" spans="1:16" x14ac:dyDescent="0.25">
      <c r="A238" s="751"/>
      <c r="B238" s="754"/>
      <c r="C238" s="756"/>
      <c r="D238" s="18" t="s">
        <v>4</v>
      </c>
      <c r="E238" s="297"/>
      <c r="F238" s="290"/>
      <c r="G238" s="310"/>
      <c r="H238" s="252" t="str">
        <f>IF(B237="","",IF(E238="","",IF(E238=999,999,E238*60+F238+G238/100)))</f>
        <v/>
      </c>
      <c r="I238" s="257" t="str">
        <f>IF(B237="","",IF(H237="","",AVERAGE(H237:H241)))</f>
        <v/>
      </c>
      <c r="J238" s="429" t="str">
        <f>IF(H238="","",ABS(H238-I238))</f>
        <v/>
      </c>
      <c r="K238" s="270" t="str">
        <f>IF(J238="","",RANK(J238,J237:J241))</f>
        <v/>
      </c>
      <c r="L238" s="429" t="str">
        <f t="shared" si="6"/>
        <v/>
      </c>
      <c r="M238" s="429" t="str">
        <f>IF(B237="","",IF(H237="","",AVERAGE(H237:H238)))</f>
        <v/>
      </c>
      <c r="N238" s="763"/>
      <c r="O238" s="765"/>
      <c r="P238" s="767"/>
    </row>
    <row r="239" spans="1:16" x14ac:dyDescent="0.25">
      <c r="A239" s="751"/>
      <c r="B239" s="754"/>
      <c r="C239" s="756"/>
      <c r="D239" s="19" t="s">
        <v>8</v>
      </c>
      <c r="E239" s="299"/>
      <c r="F239" s="448"/>
      <c r="G239" s="450"/>
      <c r="H239" s="252" t="str">
        <f>IF(B237="","",IF(E239="","",IF(E239=999,999,E239*60+F239+G239/100)))</f>
        <v/>
      </c>
      <c r="I239" s="257"/>
      <c r="J239" s="429" t="str">
        <f>IF(H239="","",ABS(H239-I238))</f>
        <v/>
      </c>
      <c r="K239" s="270" t="str">
        <f>IF(J239="","",RANK(J239,J237:J241))</f>
        <v/>
      </c>
      <c r="L239" s="429" t="str">
        <f t="shared" si="6"/>
        <v/>
      </c>
      <c r="M239" s="429" t="str">
        <f>IF(B237="","",IF(H237="","",AVERAGE(H237:H239)))</f>
        <v/>
      </c>
      <c r="N239" s="763"/>
      <c r="O239" s="765"/>
      <c r="P239" s="767"/>
    </row>
    <row r="240" spans="1:16" x14ac:dyDescent="0.25">
      <c r="A240" s="751"/>
      <c r="B240" s="754"/>
      <c r="C240" s="756"/>
      <c r="D240" s="18" t="s">
        <v>5</v>
      </c>
      <c r="E240" s="297"/>
      <c r="F240" s="290"/>
      <c r="G240" s="310"/>
      <c r="H240" s="252" t="str">
        <f>IF(B237="","",IF(E240="","",IF(E240=999,999,IF(E240+F240+G240=0,"",E240*60+F240+G240/100))))</f>
        <v/>
      </c>
      <c r="I240" s="257"/>
      <c r="J240" s="429" t="str">
        <f>IF(H240="","",ABS(H240-I238))</f>
        <v/>
      </c>
      <c r="K240" s="270" t="str">
        <f>IF(J240="","",RANK(J240,J237:J241))</f>
        <v/>
      </c>
      <c r="L240" s="429" t="str">
        <f t="shared" si="6"/>
        <v/>
      </c>
      <c r="M240" s="429" t="str">
        <f>IF(B237="","",IF(H237="","",AVERAGE(H237:H240)))</f>
        <v/>
      </c>
      <c r="N240" s="763"/>
      <c r="O240" s="765"/>
      <c r="P240" s="767"/>
    </row>
    <row r="241" spans="1:16" ht="15.75" thickBot="1" x14ac:dyDescent="0.3">
      <c r="A241" s="752"/>
      <c r="B241" s="755"/>
      <c r="C241" s="756"/>
      <c r="D241" s="81" t="s">
        <v>6</v>
      </c>
      <c r="E241" s="329"/>
      <c r="F241" s="449"/>
      <c r="G241" s="451"/>
      <c r="H241" s="252" t="str">
        <f>IF(B237="","",IF(E241="","",IF(E241=999,999,IF(E241+F241+G241=0,"",E241*60+F241+G241/100))))</f>
        <v/>
      </c>
      <c r="I241" s="258"/>
      <c r="J241" s="251" t="str">
        <f>IF(H241="","",ABS(H241-I238))</f>
        <v/>
      </c>
      <c r="K241" s="271" t="str">
        <f>IF(J241="","",RANK(J241,J237:J241))</f>
        <v/>
      </c>
      <c r="L241" s="251" t="str">
        <f t="shared" si="6"/>
        <v/>
      </c>
      <c r="M241" s="251" t="str">
        <f>IF(B237="","",IF(H237="","",TRIMMEAN(H237:H241,0.4)))</f>
        <v/>
      </c>
      <c r="N241" s="763"/>
      <c r="O241" s="765"/>
      <c r="P241" s="768"/>
    </row>
    <row r="242" spans="1:16" x14ac:dyDescent="0.25">
      <c r="A242" s="744" t="str">
        <f>IF('Names And Totals'!A52="","",'Names And Totals'!A52)</f>
        <v/>
      </c>
      <c r="B242" s="747" t="str">
        <f>IF('Names And Totals'!B52="","",'Names And Totals'!B52)</f>
        <v/>
      </c>
      <c r="C242" s="584" t="str">
        <f>IF(P242="DQ","DQ",IF(O242="","",RANK(O242,$O$7:$O$502,0)))</f>
        <v/>
      </c>
      <c r="D242" s="20" t="s">
        <v>7</v>
      </c>
      <c r="E242" s="301"/>
      <c r="F242" s="312"/>
      <c r="G242" s="312"/>
      <c r="H242" s="253" t="str">
        <f>IF(B242="","",IF(E242="","",IF(E242=999,999,E242*60+F242+G242/100)))</f>
        <v/>
      </c>
      <c r="I242" s="259"/>
      <c r="J242" s="406" t="str">
        <f>IF(H242="","",ABS(H242-I243))</f>
        <v/>
      </c>
      <c r="K242" s="272" t="str">
        <f>IF(J242="","",RANK(J242,J242:J246))</f>
        <v/>
      </c>
      <c r="L242" s="406" t="str">
        <f t="shared" si="6"/>
        <v/>
      </c>
      <c r="M242" s="406" t="str">
        <f>IF(B242="","",H242)</f>
        <v/>
      </c>
      <c r="N242" s="614" t="str">
        <f>IF(B242="","",IF(P242="DQ","DQ",IF(H242=999,999,IF(H243="",M242,IF(H244="",M243,IF(H245="",M244,IF(H246="",M245,M246)))))))</f>
        <v/>
      </c>
      <c r="O242" s="757" t="str">
        <f>IF(B242="","",IF(P242="DQ","DQ",IF(N242="","",IF(E242=999,0,IF((20-(N242-$O$3)/$O$4)&gt;0,(20-(N242-$O$3)/$O$4),0)))))</f>
        <v/>
      </c>
      <c r="P242" s="760"/>
    </row>
    <row r="243" spans="1:16" x14ac:dyDescent="0.25">
      <c r="A243" s="745"/>
      <c r="B243" s="748"/>
      <c r="C243" s="585"/>
      <c r="D243" s="21" t="s">
        <v>4</v>
      </c>
      <c r="E243" s="303"/>
      <c r="F243" s="293"/>
      <c r="G243" s="293"/>
      <c r="H243" s="254" t="str">
        <f>IF(B242="","",IF(E243="","",IF(E243=999,999,E243*60+F243+G243/100)))</f>
        <v/>
      </c>
      <c r="I243" s="260" t="str">
        <f>IF(B242="","",IF(H242="","",AVERAGE(H242:H246)))</f>
        <v/>
      </c>
      <c r="J243" s="407" t="str">
        <f>IF(H243="","",ABS(H243-I243))</f>
        <v/>
      </c>
      <c r="K243" s="273" t="str">
        <f>IF(J243="","",RANK(J243,J242:J246))</f>
        <v/>
      </c>
      <c r="L243" s="407" t="str">
        <f t="shared" si="6"/>
        <v/>
      </c>
      <c r="M243" s="407" t="str">
        <f>IF(B242="","",IF(H242="","",AVERAGE(H242:H243)))</f>
        <v/>
      </c>
      <c r="N243" s="615"/>
      <c r="O243" s="758"/>
      <c r="P243" s="761"/>
    </row>
    <row r="244" spans="1:16" x14ac:dyDescent="0.25">
      <c r="A244" s="745"/>
      <c r="B244" s="748"/>
      <c r="C244" s="585"/>
      <c r="D244" s="21" t="s">
        <v>8</v>
      </c>
      <c r="E244" s="303"/>
      <c r="F244" s="293"/>
      <c r="G244" s="293"/>
      <c r="H244" s="254" t="str">
        <f>IF(B242="","",IF(E244="","",IF(E244=999,999,E244*60+F244+G244/100)))</f>
        <v/>
      </c>
      <c r="I244" s="260"/>
      <c r="J244" s="407" t="str">
        <f>IF(H244="","",ABS(H244-I243))</f>
        <v/>
      </c>
      <c r="K244" s="273" t="str">
        <f>IF(J244="","",RANK(J244,J242:J246))</f>
        <v/>
      </c>
      <c r="L244" s="407" t="str">
        <f t="shared" si="6"/>
        <v/>
      </c>
      <c r="M244" s="407" t="str">
        <f>IF(B242="","",IF(H242="","",AVERAGE(H242:H244)))</f>
        <v/>
      </c>
      <c r="N244" s="615"/>
      <c r="O244" s="758"/>
      <c r="P244" s="761"/>
    </row>
    <row r="245" spans="1:16" x14ac:dyDescent="0.25">
      <c r="A245" s="745"/>
      <c r="B245" s="748"/>
      <c r="C245" s="585"/>
      <c r="D245" s="21" t="s">
        <v>5</v>
      </c>
      <c r="E245" s="303"/>
      <c r="F245" s="293"/>
      <c r="G245" s="293"/>
      <c r="H245" s="254" t="str">
        <f>IF(B242="","",IF(E245="","",IF(E245=999,999,IF(E245+F245+G245=0,"",E245*60+F245+G245/100))))</f>
        <v/>
      </c>
      <c r="I245" s="260"/>
      <c r="J245" s="407" t="str">
        <f>IF(H245="","",ABS(H245-I243))</f>
        <v/>
      </c>
      <c r="K245" s="273" t="str">
        <f>IF(J245="","",RANK(J245,J242:J246))</f>
        <v/>
      </c>
      <c r="L245" s="407" t="str">
        <f t="shared" si="6"/>
        <v/>
      </c>
      <c r="M245" s="407" t="str">
        <f>IF(B242="","",IF(H242="","",AVERAGE(H242:H245)))</f>
        <v/>
      </c>
      <c r="N245" s="615"/>
      <c r="O245" s="758"/>
      <c r="P245" s="761"/>
    </row>
    <row r="246" spans="1:16" ht="15.75" thickBot="1" x14ac:dyDescent="0.3">
      <c r="A246" s="746"/>
      <c r="B246" s="749"/>
      <c r="C246" s="586"/>
      <c r="D246" s="22" t="s">
        <v>6</v>
      </c>
      <c r="E246" s="305"/>
      <c r="F246" s="332"/>
      <c r="G246" s="332"/>
      <c r="H246" s="255" t="str">
        <f>IF(B242="","",IF(E246="","",IF(E246=999,999,IF(E246+F246+G246=0,"",E246*60+F246+G246/100))))</f>
        <v/>
      </c>
      <c r="I246" s="261"/>
      <c r="J246" s="408" t="str">
        <f>IF(H246="","",ABS(H246-I243))</f>
        <v/>
      </c>
      <c r="K246" s="274" t="str">
        <f>IF(J246="","",RANK(J246,J242:J246))</f>
        <v/>
      </c>
      <c r="L246" s="408" t="str">
        <f t="shared" si="6"/>
        <v/>
      </c>
      <c r="M246" s="408" t="str">
        <f>IF(B242="","",IF(H242="","",TRIMMEAN(H242:H246,0.4)))</f>
        <v/>
      </c>
      <c r="N246" s="616"/>
      <c r="O246" s="759"/>
      <c r="P246" s="762"/>
    </row>
    <row r="247" spans="1:16" x14ac:dyDescent="0.25">
      <c r="A247" s="750" t="str">
        <f>IF('Names And Totals'!A53="","",'Names And Totals'!A53)</f>
        <v/>
      </c>
      <c r="B247" s="753" t="str">
        <f>IF('Names And Totals'!B53="","",'Names And Totals'!B53)</f>
        <v/>
      </c>
      <c r="C247" s="642" t="str">
        <f>IF(P247="DQ","DQ",IF(O247="","",RANK(O247,$O$7:$O$502,0)))</f>
        <v/>
      </c>
      <c r="D247" s="18" t="s">
        <v>7</v>
      </c>
      <c r="E247" s="297"/>
      <c r="F247" s="290"/>
      <c r="G247" s="310"/>
      <c r="H247" s="252" t="str">
        <f>IF(B247="","",IF(E247="","",IF(E247=999,999,E247*60+F247+G247/100)))</f>
        <v/>
      </c>
      <c r="I247" s="257"/>
      <c r="J247" s="429" t="str">
        <f>IF(H247="","",ABS(H247-I248))</f>
        <v/>
      </c>
      <c r="K247" s="270" t="str">
        <f>IF(J247="","",RANK(J247,J247:J251))</f>
        <v/>
      </c>
      <c r="L247" s="429" t="str">
        <f t="shared" si="6"/>
        <v/>
      </c>
      <c r="M247" s="429" t="str">
        <f>IF(B247="","",H247)</f>
        <v/>
      </c>
      <c r="N247" s="601" t="str">
        <f>IF(B247="","",IF(P247="DQ","DQ",IF(H247=999,999,IF(H248="",M247,IF(H249="",M248,IF(H250="",M249,IF(H251="",M250,M251)))))))</f>
        <v/>
      </c>
      <c r="O247" s="764" t="str">
        <f>IF(B247="","",IF(P247="DQ","DQ",IF(N247="","",IF(E247=999,0,IF((20-(N247-$O$3)/$O$4)&gt;0,(20-(N247-$O$3)/$O$4),0)))))</f>
        <v/>
      </c>
      <c r="P247" s="766"/>
    </row>
    <row r="248" spans="1:16" x14ac:dyDescent="0.25">
      <c r="A248" s="751"/>
      <c r="B248" s="754"/>
      <c r="C248" s="756"/>
      <c r="D248" s="18" t="s">
        <v>4</v>
      </c>
      <c r="E248" s="297"/>
      <c r="F248" s="290"/>
      <c r="G248" s="310"/>
      <c r="H248" s="252" t="str">
        <f>IF(B247="","",IF(E248="","",IF(E248=999,999,E248*60+F248+G248/100)))</f>
        <v/>
      </c>
      <c r="I248" s="257" t="str">
        <f>IF(B247="","",IF(H247="","",AVERAGE(H247:H251)))</f>
        <v/>
      </c>
      <c r="J248" s="429" t="str">
        <f>IF(H248="","",ABS(H248-I248))</f>
        <v/>
      </c>
      <c r="K248" s="270" t="str">
        <f>IF(J248="","",RANK(J248,J247:J251))</f>
        <v/>
      </c>
      <c r="L248" s="429" t="str">
        <f t="shared" si="6"/>
        <v/>
      </c>
      <c r="M248" s="429" t="str">
        <f>IF(B247="","",IF(H247="","",AVERAGE(H247:H248)))</f>
        <v/>
      </c>
      <c r="N248" s="763"/>
      <c r="O248" s="765"/>
      <c r="P248" s="767"/>
    </row>
    <row r="249" spans="1:16" x14ac:dyDescent="0.25">
      <c r="A249" s="751"/>
      <c r="B249" s="754"/>
      <c r="C249" s="756"/>
      <c r="D249" s="19" t="s">
        <v>8</v>
      </c>
      <c r="E249" s="299"/>
      <c r="F249" s="448"/>
      <c r="G249" s="450"/>
      <c r="H249" s="252" t="str">
        <f>IF(B247="","",IF(E249="","",IF(E249=999,999,E249*60+F249+G249/100)))</f>
        <v/>
      </c>
      <c r="I249" s="257"/>
      <c r="J249" s="429" t="str">
        <f>IF(H249="","",ABS(H249-I248))</f>
        <v/>
      </c>
      <c r="K249" s="270" t="str">
        <f>IF(J249="","",RANK(J249,J247:J251))</f>
        <v/>
      </c>
      <c r="L249" s="429" t="str">
        <f t="shared" si="6"/>
        <v/>
      </c>
      <c r="M249" s="429" t="str">
        <f>IF(B247="","",IF(H247="","",AVERAGE(H247:H249)))</f>
        <v/>
      </c>
      <c r="N249" s="763"/>
      <c r="O249" s="765"/>
      <c r="P249" s="767"/>
    </row>
    <row r="250" spans="1:16" x14ac:dyDescent="0.25">
      <c r="A250" s="751"/>
      <c r="B250" s="754"/>
      <c r="C250" s="756"/>
      <c r="D250" s="18" t="s">
        <v>5</v>
      </c>
      <c r="E250" s="297"/>
      <c r="F250" s="290"/>
      <c r="G250" s="310"/>
      <c r="H250" s="252" t="str">
        <f>IF(B247="","",IF(E250="","",IF(E250=999,999,IF(E250+F250+G250=0,"",E250*60+F250+G250/100))))</f>
        <v/>
      </c>
      <c r="I250" s="257"/>
      <c r="J250" s="429" t="str">
        <f>IF(H250="","",ABS(H250-I248))</f>
        <v/>
      </c>
      <c r="K250" s="270" t="str">
        <f>IF(J250="","",RANK(J250,J247:J251))</f>
        <v/>
      </c>
      <c r="L250" s="429" t="str">
        <f t="shared" si="6"/>
        <v/>
      </c>
      <c r="M250" s="429" t="str">
        <f>IF(B247="","",IF(H247="","",AVERAGE(H247:H250)))</f>
        <v/>
      </c>
      <c r="N250" s="763"/>
      <c r="O250" s="765"/>
      <c r="P250" s="767"/>
    </row>
    <row r="251" spans="1:16" ht="15.75" thickBot="1" x14ac:dyDescent="0.3">
      <c r="A251" s="752"/>
      <c r="B251" s="755"/>
      <c r="C251" s="756"/>
      <c r="D251" s="81" t="s">
        <v>6</v>
      </c>
      <c r="E251" s="329"/>
      <c r="F251" s="449"/>
      <c r="G251" s="451"/>
      <c r="H251" s="252" t="str">
        <f>IF(B247="","",IF(E251="","",IF(E251=999,999,IF(E251+F251+G251=0,"",E251*60+F251+G251/100))))</f>
        <v/>
      </c>
      <c r="I251" s="258"/>
      <c r="J251" s="251" t="str">
        <f>IF(H251="","",ABS(H251-I248))</f>
        <v/>
      </c>
      <c r="K251" s="271" t="str">
        <f>IF(J251="","",RANK(J251,J247:J251))</f>
        <v/>
      </c>
      <c r="L251" s="251" t="str">
        <f t="shared" si="6"/>
        <v/>
      </c>
      <c r="M251" s="251" t="str">
        <f>IF(B247="","",IF(H247="","",TRIMMEAN(H247:H251,0.4)))</f>
        <v/>
      </c>
      <c r="N251" s="763"/>
      <c r="O251" s="765"/>
      <c r="P251" s="768"/>
    </row>
    <row r="252" spans="1:16" x14ac:dyDescent="0.25">
      <c r="A252" s="744" t="str">
        <f>IF('Names And Totals'!A54="","",'Names And Totals'!A54)</f>
        <v/>
      </c>
      <c r="B252" s="747" t="str">
        <f>IF('Names And Totals'!B54="","",'Names And Totals'!B54)</f>
        <v/>
      </c>
      <c r="C252" s="584" t="str">
        <f>IF(P252="DQ","DQ",IF(O252="","",RANK(O252,$O$7:$O$502,0)))</f>
        <v/>
      </c>
      <c r="D252" s="20" t="s">
        <v>7</v>
      </c>
      <c r="E252" s="301"/>
      <c r="F252" s="312"/>
      <c r="G252" s="312"/>
      <c r="H252" s="253" t="str">
        <f>IF(B252="","",IF(E252="","",IF(E252=999,999,E252*60+F252+G252/100)))</f>
        <v/>
      </c>
      <c r="I252" s="259"/>
      <c r="J252" s="406" t="str">
        <f>IF(H252="","",ABS(H252-I253))</f>
        <v/>
      </c>
      <c r="K252" s="272" t="str">
        <f>IF(J252="","",RANK(J252,J252:J256))</f>
        <v/>
      </c>
      <c r="L252" s="406" t="str">
        <f t="shared" si="6"/>
        <v/>
      </c>
      <c r="M252" s="406" t="str">
        <f>IF(B252="","",H252)</f>
        <v/>
      </c>
      <c r="N252" s="614" t="str">
        <f>IF(B252="","",IF(P252="DQ","DQ",IF(H252=999,999,IF(H253="",M252,IF(H254="",M253,IF(H255="",M254,IF(H256="",M255,M256)))))))</f>
        <v/>
      </c>
      <c r="O252" s="757" t="str">
        <f>IF(B252="","",IF(P252="DQ","DQ",IF(N252="","",IF(E252=999,0,IF((20-(N252-$O$3)/$O$4)&gt;0,(20-(N252-$O$3)/$O$4),0)))))</f>
        <v/>
      </c>
      <c r="P252" s="760"/>
    </row>
    <row r="253" spans="1:16" x14ac:dyDescent="0.25">
      <c r="A253" s="745"/>
      <c r="B253" s="748"/>
      <c r="C253" s="585"/>
      <c r="D253" s="21" t="s">
        <v>4</v>
      </c>
      <c r="E253" s="303"/>
      <c r="F253" s="293"/>
      <c r="G253" s="293"/>
      <c r="H253" s="254" t="str">
        <f>IF(B252="","",IF(E253="","",IF(E253=999,999,E253*60+F253+G253/100)))</f>
        <v/>
      </c>
      <c r="I253" s="260" t="str">
        <f>IF(B252="","",IF(H252="","",AVERAGE(H252:H256)))</f>
        <v/>
      </c>
      <c r="J253" s="407" t="str">
        <f>IF(H253="","",ABS(H253-I253))</f>
        <v/>
      </c>
      <c r="K253" s="273" t="str">
        <f>IF(J253="","",RANK(J253,J252:J256))</f>
        <v/>
      </c>
      <c r="L253" s="407" t="str">
        <f t="shared" si="6"/>
        <v/>
      </c>
      <c r="M253" s="407" t="str">
        <f>IF(B252="","",IF(H252="","",AVERAGE(H252:H253)))</f>
        <v/>
      </c>
      <c r="N253" s="615"/>
      <c r="O253" s="758"/>
      <c r="P253" s="761"/>
    </row>
    <row r="254" spans="1:16" x14ac:dyDescent="0.25">
      <c r="A254" s="745"/>
      <c r="B254" s="748"/>
      <c r="C254" s="585"/>
      <c r="D254" s="21" t="s">
        <v>8</v>
      </c>
      <c r="E254" s="303"/>
      <c r="F254" s="293"/>
      <c r="G254" s="293"/>
      <c r="H254" s="254" t="str">
        <f>IF(B252="","",IF(E254="","",IF(E254=999,999,E254*60+F254+G254/100)))</f>
        <v/>
      </c>
      <c r="I254" s="260"/>
      <c r="J254" s="407" t="str">
        <f>IF(H254="","",ABS(H254-I253))</f>
        <v/>
      </c>
      <c r="K254" s="273" t="str">
        <f>IF(J254="","",RANK(J254,J252:J256))</f>
        <v/>
      </c>
      <c r="L254" s="407" t="str">
        <f t="shared" si="6"/>
        <v/>
      </c>
      <c r="M254" s="407" t="str">
        <f>IF(B252="","",IF(H252="","",AVERAGE(H252:H254)))</f>
        <v/>
      </c>
      <c r="N254" s="615"/>
      <c r="O254" s="758"/>
      <c r="P254" s="761"/>
    </row>
    <row r="255" spans="1:16" x14ac:dyDescent="0.25">
      <c r="A255" s="745"/>
      <c r="B255" s="748"/>
      <c r="C255" s="585"/>
      <c r="D255" s="21" t="s">
        <v>5</v>
      </c>
      <c r="E255" s="303"/>
      <c r="F255" s="293"/>
      <c r="G255" s="293"/>
      <c r="H255" s="254" t="str">
        <f>IF(B252="","",IF(E255="","",IF(E255=999,999,IF(E255+F255+G255=0,"",E255*60+F255+G255/100))))</f>
        <v/>
      </c>
      <c r="I255" s="260"/>
      <c r="J255" s="407" t="str">
        <f>IF(H255="","",ABS(H255-I253))</f>
        <v/>
      </c>
      <c r="K255" s="273" t="str">
        <f>IF(J255="","",RANK(J255,J252:J256))</f>
        <v/>
      </c>
      <c r="L255" s="407" t="str">
        <f t="shared" si="6"/>
        <v/>
      </c>
      <c r="M255" s="407" t="str">
        <f>IF(B252="","",IF(H252="","",AVERAGE(H252:H255)))</f>
        <v/>
      </c>
      <c r="N255" s="615"/>
      <c r="O255" s="758"/>
      <c r="P255" s="761"/>
    </row>
    <row r="256" spans="1:16" ht="15.75" thickBot="1" x14ac:dyDescent="0.3">
      <c r="A256" s="746"/>
      <c r="B256" s="749"/>
      <c r="C256" s="586"/>
      <c r="D256" s="22" t="s">
        <v>6</v>
      </c>
      <c r="E256" s="305"/>
      <c r="F256" s="332"/>
      <c r="G256" s="332"/>
      <c r="H256" s="255" t="str">
        <f>IF(B252="","",IF(E256="","",IF(E256=999,999,IF(E256+F256+G256=0,"",E256*60+F256+G256/100))))</f>
        <v/>
      </c>
      <c r="I256" s="261"/>
      <c r="J256" s="408" t="str">
        <f>IF(H256="","",ABS(H256-I253))</f>
        <v/>
      </c>
      <c r="K256" s="274" t="str">
        <f>IF(J256="","",RANK(J256,J252:J256))</f>
        <v/>
      </c>
      <c r="L256" s="408" t="str">
        <f t="shared" si="6"/>
        <v/>
      </c>
      <c r="M256" s="408" t="str">
        <f>IF(B252="","",IF(H252="","",TRIMMEAN(H252:H256,0.4)))</f>
        <v/>
      </c>
      <c r="N256" s="616"/>
      <c r="O256" s="759"/>
      <c r="P256" s="762"/>
    </row>
    <row r="257" spans="1:16" x14ac:dyDescent="0.25">
      <c r="A257" s="750" t="str">
        <f>IF('Names And Totals'!A55="","",'Names And Totals'!A55)</f>
        <v/>
      </c>
      <c r="B257" s="753" t="str">
        <f>IF('Names And Totals'!B55="","",'Names And Totals'!B55)</f>
        <v/>
      </c>
      <c r="C257" s="642" t="str">
        <f>IF(P257="DQ","DQ",IF(O257="","",RANK(O257,$O$7:$O$502,0)))</f>
        <v/>
      </c>
      <c r="D257" s="18" t="s">
        <v>7</v>
      </c>
      <c r="E257" s="297"/>
      <c r="F257" s="290"/>
      <c r="G257" s="310"/>
      <c r="H257" s="252" t="str">
        <f>IF(B257="","",IF(E257="","",IF(E257=999,999,E257*60+F257+G257/100)))</f>
        <v/>
      </c>
      <c r="I257" s="257"/>
      <c r="J257" s="429" t="str">
        <f>IF(H257="","",ABS(H257-I258))</f>
        <v/>
      </c>
      <c r="K257" s="270" t="str">
        <f>IF(J257="","",RANK(J257,J257:J261))</f>
        <v/>
      </c>
      <c r="L257" s="429" t="str">
        <f t="shared" si="6"/>
        <v/>
      </c>
      <c r="M257" s="429" t="str">
        <f>IF(B257="","",H257)</f>
        <v/>
      </c>
      <c r="N257" s="601" t="str">
        <f>IF(B257="","",IF(P257="DQ","DQ",IF(H257=999,999,IF(H258="",M257,IF(H259="",M258,IF(H260="",M259,IF(H261="",M260,M261)))))))</f>
        <v/>
      </c>
      <c r="O257" s="764" t="str">
        <f>IF(B257="","",IF(P257="DQ","DQ",IF(N257="","",IF(E257=999,0,IF((20-(N257-$O$3)/$O$4)&gt;0,(20-(N257-$O$3)/$O$4),0)))))</f>
        <v/>
      </c>
      <c r="P257" s="766"/>
    </row>
    <row r="258" spans="1:16" x14ac:dyDescent="0.25">
      <c r="A258" s="751"/>
      <c r="B258" s="754"/>
      <c r="C258" s="756"/>
      <c r="D258" s="18" t="s">
        <v>4</v>
      </c>
      <c r="E258" s="297"/>
      <c r="F258" s="290"/>
      <c r="G258" s="310"/>
      <c r="H258" s="252" t="str">
        <f>IF(B257="","",IF(E258="","",IF(E258=999,999,E258*60+F258+G258/100)))</f>
        <v/>
      </c>
      <c r="I258" s="257" t="str">
        <f>IF(B257="","",IF(H257="","",AVERAGE(H257:H261)))</f>
        <v/>
      </c>
      <c r="J258" s="429" t="str">
        <f>IF(H258="","",ABS(H258-I258))</f>
        <v/>
      </c>
      <c r="K258" s="270" t="str">
        <f>IF(J258="","",RANK(J258,J257:J261))</f>
        <v/>
      </c>
      <c r="L258" s="429" t="str">
        <f t="shared" si="6"/>
        <v/>
      </c>
      <c r="M258" s="429" t="str">
        <f>IF(B257="","",IF(H257="","",AVERAGE(H257:H258)))</f>
        <v/>
      </c>
      <c r="N258" s="763"/>
      <c r="O258" s="765"/>
      <c r="P258" s="767"/>
    </row>
    <row r="259" spans="1:16" x14ac:dyDescent="0.25">
      <c r="A259" s="751"/>
      <c r="B259" s="754"/>
      <c r="C259" s="756"/>
      <c r="D259" s="19" t="s">
        <v>8</v>
      </c>
      <c r="E259" s="299"/>
      <c r="F259" s="448"/>
      <c r="G259" s="450"/>
      <c r="H259" s="252" t="str">
        <f>IF(B257="","",IF(E259="","",IF(E259=999,999,E259*60+F259+G259/100)))</f>
        <v/>
      </c>
      <c r="I259" s="257"/>
      <c r="J259" s="429" t="str">
        <f>IF(H259="","",ABS(H259-I258))</f>
        <v/>
      </c>
      <c r="K259" s="270" t="str">
        <f>IF(J259="","",RANK(J259,J257:J261))</f>
        <v/>
      </c>
      <c r="L259" s="429" t="str">
        <f t="shared" si="6"/>
        <v/>
      </c>
      <c r="M259" s="429" t="str">
        <f>IF(B257="","",IF(H257="","",AVERAGE(H257:H259)))</f>
        <v/>
      </c>
      <c r="N259" s="763"/>
      <c r="O259" s="765"/>
      <c r="P259" s="767"/>
    </row>
    <row r="260" spans="1:16" x14ac:dyDescent="0.25">
      <c r="A260" s="751"/>
      <c r="B260" s="754"/>
      <c r="C260" s="756"/>
      <c r="D260" s="18" t="s">
        <v>5</v>
      </c>
      <c r="E260" s="297"/>
      <c r="F260" s="290"/>
      <c r="G260" s="310"/>
      <c r="H260" s="252" t="str">
        <f>IF(B257="","",IF(E260="","",IF(E260=999,999,IF(E260+F260+G260=0,"",E260*60+F260+G260/100))))</f>
        <v/>
      </c>
      <c r="I260" s="257"/>
      <c r="J260" s="429" t="str">
        <f>IF(H260="","",ABS(H260-I258))</f>
        <v/>
      </c>
      <c r="K260" s="270" t="str">
        <f>IF(J260="","",RANK(J260,J257:J261))</f>
        <v/>
      </c>
      <c r="L260" s="429" t="str">
        <f t="shared" si="6"/>
        <v/>
      </c>
      <c r="M260" s="429" t="str">
        <f>IF(B257="","",IF(H257="","",AVERAGE(H257:H260)))</f>
        <v/>
      </c>
      <c r="N260" s="763"/>
      <c r="O260" s="765"/>
      <c r="P260" s="767"/>
    </row>
    <row r="261" spans="1:16" ht="15.75" thickBot="1" x14ac:dyDescent="0.3">
      <c r="A261" s="752"/>
      <c r="B261" s="755"/>
      <c r="C261" s="756"/>
      <c r="D261" s="81" t="s">
        <v>6</v>
      </c>
      <c r="E261" s="329"/>
      <c r="F261" s="449"/>
      <c r="G261" s="451"/>
      <c r="H261" s="252" t="str">
        <f>IF(B257="","",IF(E261="","",IF(E261=999,999,IF(E261+F261+G261=0,"",E261*60+F261+G261/100))))</f>
        <v/>
      </c>
      <c r="I261" s="258"/>
      <c r="J261" s="251" t="str">
        <f>IF(H261="","",ABS(H261-I258))</f>
        <v/>
      </c>
      <c r="K261" s="271" t="str">
        <f>IF(J261="","",RANK(J261,J257:J261))</f>
        <v/>
      </c>
      <c r="L261" s="251" t="str">
        <f t="shared" si="6"/>
        <v/>
      </c>
      <c r="M261" s="251" t="str">
        <f>IF(B257="","",IF(H257="","",TRIMMEAN(H257:H261,0.4)))</f>
        <v/>
      </c>
      <c r="N261" s="763"/>
      <c r="O261" s="765"/>
      <c r="P261" s="768"/>
    </row>
    <row r="262" spans="1:16" x14ac:dyDescent="0.25">
      <c r="A262" s="744" t="str">
        <f>IF('Names And Totals'!A56="","",'Names And Totals'!A56)</f>
        <v/>
      </c>
      <c r="B262" s="747" t="str">
        <f>IF('Names And Totals'!B56="","",'Names And Totals'!B56)</f>
        <v/>
      </c>
      <c r="C262" s="584" t="str">
        <f>IF(P262="DQ","DQ",IF(O262="","",RANK(O262,$O$7:$O$502,0)))</f>
        <v/>
      </c>
      <c r="D262" s="20" t="s">
        <v>7</v>
      </c>
      <c r="E262" s="301"/>
      <c r="F262" s="312"/>
      <c r="G262" s="312"/>
      <c r="H262" s="253" t="str">
        <f>IF(B262="","",IF(E262="","",IF(E262=999,999,E262*60+F262+G262/100)))</f>
        <v/>
      </c>
      <c r="I262" s="259"/>
      <c r="J262" s="406" t="str">
        <f>IF(H262="","",ABS(H262-I263))</f>
        <v/>
      </c>
      <c r="K262" s="272" t="str">
        <f>IF(J262="","",RANK(J262,J262:J266))</f>
        <v/>
      </c>
      <c r="L262" s="406" t="str">
        <f t="shared" si="6"/>
        <v/>
      </c>
      <c r="M262" s="406" t="str">
        <f>IF(B262="","",H262)</f>
        <v/>
      </c>
      <c r="N262" s="614" t="str">
        <f>IF(B262="","",IF(P262="DQ","DQ",IF(H262=999,999,IF(H263="",M262,IF(H264="",M263,IF(H265="",M264,IF(H266="",M265,M266)))))))</f>
        <v/>
      </c>
      <c r="O262" s="757" t="str">
        <f>IF(B262="","",IF(P262="DQ","DQ",IF(N262="","",IF(E262=999,0,IF((20-(N262-$O$3)/$O$4)&gt;0,(20-(N262-$O$3)/$O$4),0)))))</f>
        <v/>
      </c>
      <c r="P262" s="760"/>
    </row>
    <row r="263" spans="1:16" x14ac:dyDescent="0.25">
      <c r="A263" s="745"/>
      <c r="B263" s="748"/>
      <c r="C263" s="585"/>
      <c r="D263" s="21" t="s">
        <v>4</v>
      </c>
      <c r="E263" s="303"/>
      <c r="F263" s="293"/>
      <c r="G263" s="293"/>
      <c r="H263" s="254" t="str">
        <f>IF(B262="","",IF(E263="","",IF(E263=999,999,E263*60+F263+G263/100)))</f>
        <v/>
      </c>
      <c r="I263" s="260" t="str">
        <f>IF(B262="","",IF(H262="","",AVERAGE(H262:H266)))</f>
        <v/>
      </c>
      <c r="J263" s="407" t="str">
        <f>IF(H263="","",ABS(H263-I263))</f>
        <v/>
      </c>
      <c r="K263" s="273" t="str">
        <f>IF(J263="","",RANK(J263,J262:J266))</f>
        <v/>
      </c>
      <c r="L263" s="407" t="str">
        <f t="shared" si="6"/>
        <v/>
      </c>
      <c r="M263" s="407" t="str">
        <f>IF(B262="","",IF(H262="","",AVERAGE(H262:H263)))</f>
        <v/>
      </c>
      <c r="N263" s="615"/>
      <c r="O263" s="758"/>
      <c r="P263" s="761"/>
    </row>
    <row r="264" spans="1:16" x14ac:dyDescent="0.25">
      <c r="A264" s="745"/>
      <c r="B264" s="748"/>
      <c r="C264" s="585"/>
      <c r="D264" s="21" t="s">
        <v>8</v>
      </c>
      <c r="E264" s="303"/>
      <c r="F264" s="293"/>
      <c r="G264" s="293"/>
      <c r="H264" s="254" t="str">
        <f>IF(B262="","",IF(E264="","",IF(E264=999,999,E264*60+F264+G264/100)))</f>
        <v/>
      </c>
      <c r="I264" s="260"/>
      <c r="J264" s="407" t="str">
        <f>IF(H264="","",ABS(H264-I263))</f>
        <v/>
      </c>
      <c r="K264" s="273" t="str">
        <f>IF(J264="","",RANK(J264,J262:J266))</f>
        <v/>
      </c>
      <c r="L264" s="407" t="str">
        <f t="shared" si="6"/>
        <v/>
      </c>
      <c r="M264" s="407" t="str">
        <f>IF(B262="","",IF(H262="","",AVERAGE(H262:H264)))</f>
        <v/>
      </c>
      <c r="N264" s="615"/>
      <c r="O264" s="758"/>
      <c r="P264" s="761"/>
    </row>
    <row r="265" spans="1:16" x14ac:dyDescent="0.25">
      <c r="A265" s="745"/>
      <c r="B265" s="748"/>
      <c r="C265" s="585"/>
      <c r="D265" s="21" t="s">
        <v>5</v>
      </c>
      <c r="E265" s="303"/>
      <c r="F265" s="293"/>
      <c r="G265" s="293"/>
      <c r="H265" s="254" t="str">
        <f>IF(B262="","",IF(E265="","",IF(E265=999,999,IF(E265+F265+G265=0,"",E265*60+F265+G265/100))))</f>
        <v/>
      </c>
      <c r="I265" s="260"/>
      <c r="J265" s="407" t="str">
        <f>IF(H265="","",ABS(H265-I263))</f>
        <v/>
      </c>
      <c r="K265" s="273" t="str">
        <f>IF(J265="","",RANK(J265,J262:J266))</f>
        <v/>
      </c>
      <c r="L265" s="407" t="str">
        <f t="shared" si="6"/>
        <v/>
      </c>
      <c r="M265" s="407" t="str">
        <f>IF(B262="","",IF(H262="","",AVERAGE(H262:H265)))</f>
        <v/>
      </c>
      <c r="N265" s="615"/>
      <c r="O265" s="758"/>
      <c r="P265" s="761"/>
    </row>
    <row r="266" spans="1:16" ht="15.75" thickBot="1" x14ac:dyDescent="0.3">
      <c r="A266" s="746"/>
      <c r="B266" s="749"/>
      <c r="C266" s="586"/>
      <c r="D266" s="22" t="s">
        <v>6</v>
      </c>
      <c r="E266" s="305"/>
      <c r="F266" s="332"/>
      <c r="G266" s="332"/>
      <c r="H266" s="255" t="str">
        <f>IF(B262="","",IF(E266="","",IF(E266=999,999,IF(E266+F266+G266=0,"",E266*60+F266+G266/100))))</f>
        <v/>
      </c>
      <c r="I266" s="261"/>
      <c r="J266" s="408" t="str">
        <f>IF(H266="","",ABS(H266-I263))</f>
        <v/>
      </c>
      <c r="K266" s="274" t="str">
        <f>IF(J266="","",RANK(J266,J262:J266))</f>
        <v/>
      </c>
      <c r="L266" s="408" t="str">
        <f t="shared" si="6"/>
        <v/>
      </c>
      <c r="M266" s="408" t="str">
        <f>IF(B262="","",IF(H262="","",TRIMMEAN(H262:H266,0.4)))</f>
        <v/>
      </c>
      <c r="N266" s="616"/>
      <c r="O266" s="759"/>
      <c r="P266" s="762"/>
    </row>
    <row r="267" spans="1:16" x14ac:dyDescent="0.25">
      <c r="A267" s="750" t="str">
        <f>IF('Names And Totals'!A57="","",'Names And Totals'!A57)</f>
        <v/>
      </c>
      <c r="B267" s="753" t="str">
        <f>IF('Names And Totals'!B57="","",'Names And Totals'!B57)</f>
        <v/>
      </c>
      <c r="C267" s="642" t="str">
        <f>IF(P267="DQ","DQ",IF(O267="","",RANK(O267,$O$7:$O$502,0)))</f>
        <v/>
      </c>
      <c r="D267" s="18" t="s">
        <v>7</v>
      </c>
      <c r="E267" s="297"/>
      <c r="F267" s="290"/>
      <c r="G267" s="310"/>
      <c r="H267" s="252" t="str">
        <f>IF(B267="","",IF(E267="","",IF(E267=999,999,E267*60+F267+G267/100)))</f>
        <v/>
      </c>
      <c r="I267" s="257"/>
      <c r="J267" s="429" t="str">
        <f>IF(H267="","",ABS(H267-I268))</f>
        <v/>
      </c>
      <c r="K267" s="270" t="str">
        <f>IF(J267="","",RANK(J267,J267:J271))</f>
        <v/>
      </c>
      <c r="L267" s="429" t="str">
        <f t="shared" si="6"/>
        <v/>
      </c>
      <c r="M267" s="429" t="str">
        <f>IF(B267="","",H267)</f>
        <v/>
      </c>
      <c r="N267" s="601" t="str">
        <f>IF(B267="","",IF(P267="DQ","DQ",IF(H267=999,999,IF(H268="",M267,IF(H269="",M268,IF(H270="",M269,IF(H271="",M270,M271)))))))</f>
        <v/>
      </c>
      <c r="O267" s="764" t="str">
        <f>IF(B267="","",IF(P267="DQ","DQ",IF(N267="","",IF(E267=999,0,IF((20-(N267-$O$3)/$O$4)&gt;0,(20-(N267-$O$3)/$O$4),0)))))</f>
        <v/>
      </c>
      <c r="P267" s="766"/>
    </row>
    <row r="268" spans="1:16" x14ac:dyDescent="0.25">
      <c r="A268" s="751"/>
      <c r="B268" s="754"/>
      <c r="C268" s="756"/>
      <c r="D268" s="18" t="s">
        <v>4</v>
      </c>
      <c r="E268" s="297"/>
      <c r="F268" s="290"/>
      <c r="G268" s="310"/>
      <c r="H268" s="252" t="str">
        <f>IF(B267="","",IF(E268="","",IF(E268=999,999,E268*60+F268+G268/100)))</f>
        <v/>
      </c>
      <c r="I268" s="257" t="str">
        <f>IF(B267="","",IF(H267="","",AVERAGE(H267:H271)))</f>
        <v/>
      </c>
      <c r="J268" s="429" t="str">
        <f>IF(H268="","",ABS(H268-I268))</f>
        <v/>
      </c>
      <c r="K268" s="270" t="str">
        <f>IF(J268="","",RANK(J268,J267:J271))</f>
        <v/>
      </c>
      <c r="L268" s="429" t="str">
        <f t="shared" si="6"/>
        <v/>
      </c>
      <c r="M268" s="429" t="str">
        <f>IF(B267="","",IF(H267="","",AVERAGE(H267:H268)))</f>
        <v/>
      </c>
      <c r="N268" s="763"/>
      <c r="O268" s="765"/>
      <c r="P268" s="767"/>
    </row>
    <row r="269" spans="1:16" x14ac:dyDescent="0.25">
      <c r="A269" s="751"/>
      <c r="B269" s="754"/>
      <c r="C269" s="756"/>
      <c r="D269" s="19" t="s">
        <v>8</v>
      </c>
      <c r="E269" s="299"/>
      <c r="F269" s="448"/>
      <c r="G269" s="450"/>
      <c r="H269" s="252" t="str">
        <f>IF(B267="","",IF(E269="","",IF(E269=999,999,E269*60+F269+G269/100)))</f>
        <v/>
      </c>
      <c r="I269" s="257"/>
      <c r="J269" s="429" t="str">
        <f>IF(H269="","",ABS(H269-I268))</f>
        <v/>
      </c>
      <c r="K269" s="270" t="str">
        <f>IF(J269="","",RANK(J269,J267:J271))</f>
        <v/>
      </c>
      <c r="L269" s="429" t="str">
        <f t="shared" si="6"/>
        <v/>
      </c>
      <c r="M269" s="429" t="str">
        <f>IF(B267="","",IF(H267="","",AVERAGE(H267:H269)))</f>
        <v/>
      </c>
      <c r="N269" s="763"/>
      <c r="O269" s="765"/>
      <c r="P269" s="767"/>
    </row>
    <row r="270" spans="1:16" x14ac:dyDescent="0.25">
      <c r="A270" s="751"/>
      <c r="B270" s="754"/>
      <c r="C270" s="756"/>
      <c r="D270" s="18" t="s">
        <v>5</v>
      </c>
      <c r="E270" s="297"/>
      <c r="F270" s="290"/>
      <c r="G270" s="310"/>
      <c r="H270" s="252" t="str">
        <f>IF(B267="","",IF(E270="","",IF(E270=999,999,IF(E270+F270+G270=0,"",E270*60+F270+G270/100))))</f>
        <v/>
      </c>
      <c r="I270" s="257"/>
      <c r="J270" s="429" t="str">
        <f>IF(H270="","",ABS(H270-I268))</f>
        <v/>
      </c>
      <c r="K270" s="270" t="str">
        <f>IF(J270="","",RANK(J270,J267:J271))</f>
        <v/>
      </c>
      <c r="L270" s="429" t="str">
        <f t="shared" si="6"/>
        <v/>
      </c>
      <c r="M270" s="429" t="str">
        <f>IF(B267="","",IF(H267="","",AVERAGE(H267:H270)))</f>
        <v/>
      </c>
      <c r="N270" s="763"/>
      <c r="O270" s="765"/>
      <c r="P270" s="767"/>
    </row>
    <row r="271" spans="1:16" ht="15.75" thickBot="1" x14ac:dyDescent="0.3">
      <c r="A271" s="752"/>
      <c r="B271" s="755"/>
      <c r="C271" s="756"/>
      <c r="D271" s="81" t="s">
        <v>6</v>
      </c>
      <c r="E271" s="329"/>
      <c r="F271" s="449"/>
      <c r="G271" s="451"/>
      <c r="H271" s="252" t="str">
        <f>IF(B267="","",IF(E271="","",IF(E271=999,999,IF(E271+F271+G271=0,"",E271*60+F271+G271/100))))</f>
        <v/>
      </c>
      <c r="I271" s="258"/>
      <c r="J271" s="251" t="str">
        <f>IF(H271="","",ABS(H271-I268))</f>
        <v/>
      </c>
      <c r="K271" s="271" t="str">
        <f>IF(J271="","",RANK(J271,J267:J271))</f>
        <v/>
      </c>
      <c r="L271" s="251" t="str">
        <f t="shared" si="6"/>
        <v/>
      </c>
      <c r="M271" s="251" t="str">
        <f>IF(B267="","",IF(H267="","",TRIMMEAN(H267:H271,0.4)))</f>
        <v/>
      </c>
      <c r="N271" s="763"/>
      <c r="O271" s="765"/>
      <c r="P271" s="768"/>
    </row>
    <row r="272" spans="1:16" x14ac:dyDescent="0.25">
      <c r="A272" s="744" t="str">
        <f>IF('Names And Totals'!A58="","",'Names And Totals'!A58)</f>
        <v/>
      </c>
      <c r="B272" s="747" t="str">
        <f>IF('Names And Totals'!B58="","",'Names And Totals'!B58)</f>
        <v/>
      </c>
      <c r="C272" s="584" t="str">
        <f>IF(P272="DQ","DQ",IF(O272="","",RANK(O272,$O$7:$O$502,0)))</f>
        <v/>
      </c>
      <c r="D272" s="20" t="s">
        <v>7</v>
      </c>
      <c r="E272" s="301"/>
      <c r="F272" s="312"/>
      <c r="G272" s="312"/>
      <c r="H272" s="253" t="str">
        <f>IF(B272="","",IF(E272="","",IF(E272=999,999,E272*60+F272+G272/100)))</f>
        <v/>
      </c>
      <c r="I272" s="259"/>
      <c r="J272" s="406" t="str">
        <f>IF(H272="","",ABS(H272-I273))</f>
        <v/>
      </c>
      <c r="K272" s="272" t="str">
        <f>IF(J272="","",RANK(J272,J272:J276))</f>
        <v/>
      </c>
      <c r="L272" s="406" t="str">
        <f t="shared" si="6"/>
        <v/>
      </c>
      <c r="M272" s="406" t="str">
        <f>IF(B272="","",H272)</f>
        <v/>
      </c>
      <c r="N272" s="614" t="str">
        <f>IF(B272="","",IF(P272="DQ","DQ",IF(H272=999,999,IF(H273="",M272,IF(H274="",M273,IF(H275="",M274,IF(H276="",M275,M276)))))))</f>
        <v/>
      </c>
      <c r="O272" s="757" t="str">
        <f>IF(B272="","",IF(P272="DQ","DQ",IF(N272="","",IF(E272=999,0,IF((20-(N272-$O$3)/$O$4)&gt;0,(20-(N272-$O$3)/$O$4),0)))))</f>
        <v/>
      </c>
      <c r="P272" s="760"/>
    </row>
    <row r="273" spans="1:16" x14ac:dyDescent="0.25">
      <c r="A273" s="745"/>
      <c r="B273" s="748"/>
      <c r="C273" s="585"/>
      <c r="D273" s="21" t="s">
        <v>4</v>
      </c>
      <c r="E273" s="303"/>
      <c r="F273" s="293"/>
      <c r="G273" s="293"/>
      <c r="H273" s="254" t="str">
        <f>IF(B272="","",IF(E273="","",IF(E273=999,999,E273*60+F273+G273/100)))</f>
        <v/>
      </c>
      <c r="I273" s="260" t="str">
        <f>IF(B272="","",IF(H272="","",AVERAGE(H272:H276)))</f>
        <v/>
      </c>
      <c r="J273" s="407" t="str">
        <f>IF(H273="","",ABS(H273-I273))</f>
        <v/>
      </c>
      <c r="K273" s="273" t="str">
        <f>IF(J273="","",RANK(J273,J272:J276))</f>
        <v/>
      </c>
      <c r="L273" s="407" t="str">
        <f t="shared" si="6"/>
        <v/>
      </c>
      <c r="M273" s="407" t="str">
        <f>IF(B272="","",IF(H272="","",AVERAGE(H272:H273)))</f>
        <v/>
      </c>
      <c r="N273" s="615"/>
      <c r="O273" s="758"/>
      <c r="P273" s="761"/>
    </row>
    <row r="274" spans="1:16" x14ac:dyDescent="0.25">
      <c r="A274" s="745"/>
      <c r="B274" s="748"/>
      <c r="C274" s="585"/>
      <c r="D274" s="21" t="s">
        <v>8</v>
      </c>
      <c r="E274" s="303"/>
      <c r="F274" s="293"/>
      <c r="G274" s="293"/>
      <c r="H274" s="254" t="str">
        <f>IF(B272="","",IF(E274="","",IF(E274=999,999,E274*60+F274+G274/100)))</f>
        <v/>
      </c>
      <c r="I274" s="260"/>
      <c r="J274" s="407" t="str">
        <f>IF(H274="","",ABS(H274-I273))</f>
        <v/>
      </c>
      <c r="K274" s="273" t="str">
        <f>IF(J274="","",RANK(J274,J272:J276))</f>
        <v/>
      </c>
      <c r="L274" s="407" t="str">
        <f t="shared" si="6"/>
        <v/>
      </c>
      <c r="M274" s="407" t="str">
        <f>IF(B272="","",IF(H272="","",AVERAGE(H272:H274)))</f>
        <v/>
      </c>
      <c r="N274" s="615"/>
      <c r="O274" s="758"/>
      <c r="P274" s="761"/>
    </row>
    <row r="275" spans="1:16" x14ac:dyDescent="0.25">
      <c r="A275" s="745"/>
      <c r="B275" s="748"/>
      <c r="C275" s="585"/>
      <c r="D275" s="21" t="s">
        <v>5</v>
      </c>
      <c r="E275" s="303"/>
      <c r="F275" s="293"/>
      <c r="G275" s="293"/>
      <c r="H275" s="254" t="str">
        <f>IF(B272="","",IF(E275="","",IF(E275=999,999,IF(E275+F275+G275=0,"",E275*60+F275+G275/100))))</f>
        <v/>
      </c>
      <c r="I275" s="260"/>
      <c r="J275" s="407" t="str">
        <f>IF(H275="","",ABS(H275-I273))</f>
        <v/>
      </c>
      <c r="K275" s="273" t="str">
        <f>IF(J275="","",RANK(J275,J272:J276))</f>
        <v/>
      </c>
      <c r="L275" s="407" t="str">
        <f t="shared" si="6"/>
        <v/>
      </c>
      <c r="M275" s="407" t="str">
        <f>IF(B272="","",IF(H272="","",AVERAGE(H272:H275)))</f>
        <v/>
      </c>
      <c r="N275" s="615"/>
      <c r="O275" s="758"/>
      <c r="P275" s="761"/>
    </row>
    <row r="276" spans="1:16" ht="15.75" thickBot="1" x14ac:dyDescent="0.3">
      <c r="A276" s="746"/>
      <c r="B276" s="749"/>
      <c r="C276" s="586"/>
      <c r="D276" s="22" t="s">
        <v>6</v>
      </c>
      <c r="E276" s="305"/>
      <c r="F276" s="332"/>
      <c r="G276" s="332"/>
      <c r="H276" s="255" t="str">
        <f>IF(B272="","",IF(E276="","",IF(E276=999,999,IF(E276+F276+G276=0,"",E276*60+F276+G276/100))))</f>
        <v/>
      </c>
      <c r="I276" s="261"/>
      <c r="J276" s="408" t="str">
        <f>IF(H276="","",ABS(H276-I273))</f>
        <v/>
      </c>
      <c r="K276" s="274" t="str">
        <f>IF(J276="","",RANK(J276,J272:J276))</f>
        <v/>
      </c>
      <c r="L276" s="408" t="str">
        <f t="shared" si="6"/>
        <v/>
      </c>
      <c r="M276" s="408" t="str">
        <f>IF(B272="","",IF(H272="","",TRIMMEAN(H272:H276,0.4)))</f>
        <v/>
      </c>
      <c r="N276" s="616"/>
      <c r="O276" s="759"/>
      <c r="P276" s="762"/>
    </row>
    <row r="277" spans="1:16" x14ac:dyDescent="0.25">
      <c r="A277" s="750" t="str">
        <f>IF('Names And Totals'!A59="","",'Names And Totals'!A59)</f>
        <v/>
      </c>
      <c r="B277" s="753" t="str">
        <f>IF('Names And Totals'!B59="","",'Names And Totals'!B59)</f>
        <v/>
      </c>
      <c r="C277" s="642" t="str">
        <f>IF(P277="DQ","DQ",IF(O277="","",RANK(O277,$O$7:$O$502,0)))</f>
        <v/>
      </c>
      <c r="D277" s="18" t="s">
        <v>7</v>
      </c>
      <c r="E277" s="297"/>
      <c r="F277" s="290"/>
      <c r="G277" s="310"/>
      <c r="H277" s="252" t="str">
        <f>IF(B277="","",IF(E277="","",IF(E277=999,999,E277*60+F277+G277/100)))</f>
        <v/>
      </c>
      <c r="I277" s="257"/>
      <c r="J277" s="429" t="str">
        <f>IF(H277="","",ABS(H277-I278))</f>
        <v/>
      </c>
      <c r="K277" s="270" t="str">
        <f>IF(J277="","",RANK(J277,J277:J281))</f>
        <v/>
      </c>
      <c r="L277" s="429" t="str">
        <f t="shared" si="6"/>
        <v/>
      </c>
      <c r="M277" s="429" t="str">
        <f>IF(B277="","",H277)</f>
        <v/>
      </c>
      <c r="N277" s="601" t="str">
        <f>IF(B277="","",IF(P277="DQ","DQ",IF(H277=999,999,IF(H278="",M277,IF(H279="",M278,IF(H280="",M279,IF(H281="",M280,M281)))))))</f>
        <v/>
      </c>
      <c r="O277" s="764" t="str">
        <f>IF(B277="","",IF(P277="DQ","DQ",IF(N277="","",IF(E277=999,0,IF((20-(N277-$O$3)/$O$4)&gt;0,(20-(N277-$O$3)/$O$4),0)))))</f>
        <v/>
      </c>
      <c r="P277" s="766"/>
    </row>
    <row r="278" spans="1:16" x14ac:dyDescent="0.25">
      <c r="A278" s="751"/>
      <c r="B278" s="754"/>
      <c r="C278" s="756"/>
      <c r="D278" s="18" t="s">
        <v>4</v>
      </c>
      <c r="E278" s="297"/>
      <c r="F278" s="290"/>
      <c r="G278" s="310"/>
      <c r="H278" s="252" t="str">
        <f>IF(B277="","",IF(E278="","",IF(E278=999,999,E278*60+F278+G278/100)))</f>
        <v/>
      </c>
      <c r="I278" s="257" t="str">
        <f>IF(B277="","",IF(H277="","",AVERAGE(H277:H281)))</f>
        <v/>
      </c>
      <c r="J278" s="429" t="str">
        <f>IF(H278="","",ABS(H278-I278))</f>
        <v/>
      </c>
      <c r="K278" s="270" t="str">
        <f>IF(J278="","",RANK(J278,J277:J281))</f>
        <v/>
      </c>
      <c r="L278" s="429" t="str">
        <f t="shared" si="6"/>
        <v/>
      </c>
      <c r="M278" s="429" t="str">
        <f>IF(B277="","",IF(H277="","",AVERAGE(H277:H278)))</f>
        <v/>
      </c>
      <c r="N278" s="763"/>
      <c r="O278" s="765"/>
      <c r="P278" s="767"/>
    </row>
    <row r="279" spans="1:16" x14ac:dyDescent="0.25">
      <c r="A279" s="751"/>
      <c r="B279" s="754"/>
      <c r="C279" s="756"/>
      <c r="D279" s="19" t="s">
        <v>8</v>
      </c>
      <c r="E279" s="299"/>
      <c r="F279" s="448"/>
      <c r="G279" s="450"/>
      <c r="H279" s="252" t="str">
        <f>IF(B277="","",IF(E279="","",IF(E279=999,999,E279*60+F279+G279/100)))</f>
        <v/>
      </c>
      <c r="I279" s="257"/>
      <c r="J279" s="429" t="str">
        <f>IF(H279="","",ABS(H279-I278))</f>
        <v/>
      </c>
      <c r="K279" s="270" t="str">
        <f>IF(J279="","",RANK(J279,J277:J281))</f>
        <v/>
      </c>
      <c r="L279" s="429" t="str">
        <f t="shared" si="6"/>
        <v/>
      </c>
      <c r="M279" s="429" t="str">
        <f>IF(B277="","",IF(H277="","",AVERAGE(H277:H279)))</f>
        <v/>
      </c>
      <c r="N279" s="763"/>
      <c r="O279" s="765"/>
      <c r="P279" s="767"/>
    </row>
    <row r="280" spans="1:16" x14ac:dyDescent="0.25">
      <c r="A280" s="751"/>
      <c r="B280" s="754"/>
      <c r="C280" s="756"/>
      <c r="D280" s="18" t="s">
        <v>5</v>
      </c>
      <c r="E280" s="297"/>
      <c r="F280" s="290"/>
      <c r="G280" s="310"/>
      <c r="H280" s="252" t="str">
        <f>IF(B277="","",IF(E280="","",IF(E280=999,999,IF(E280+F280+G280=0,"",E280*60+F280+G280/100))))</f>
        <v/>
      </c>
      <c r="I280" s="257"/>
      <c r="J280" s="429" t="str">
        <f>IF(H280="","",ABS(H280-I278))</f>
        <v/>
      </c>
      <c r="K280" s="270" t="str">
        <f>IF(J280="","",RANK(J280,J277:J281))</f>
        <v/>
      </c>
      <c r="L280" s="429" t="str">
        <f t="shared" si="6"/>
        <v/>
      </c>
      <c r="M280" s="429" t="str">
        <f>IF(B277="","",IF(H277="","",AVERAGE(H277:H280)))</f>
        <v/>
      </c>
      <c r="N280" s="763"/>
      <c r="O280" s="765"/>
      <c r="P280" s="767"/>
    </row>
    <row r="281" spans="1:16" ht="15.75" thickBot="1" x14ac:dyDescent="0.3">
      <c r="A281" s="752"/>
      <c r="B281" s="755"/>
      <c r="C281" s="756"/>
      <c r="D281" s="81" t="s">
        <v>6</v>
      </c>
      <c r="E281" s="329"/>
      <c r="F281" s="449"/>
      <c r="G281" s="451"/>
      <c r="H281" s="252" t="str">
        <f>IF(B277="","",IF(E281="","",IF(E281=999,999,IF(E281+F281+G281=0,"",E281*60+F281+G281/100))))</f>
        <v/>
      </c>
      <c r="I281" s="258"/>
      <c r="J281" s="251" t="str">
        <f>IF(H281="","",ABS(H281-I278))</f>
        <v/>
      </c>
      <c r="K281" s="271" t="str">
        <f>IF(J281="","",RANK(J281,J277:J281))</f>
        <v/>
      </c>
      <c r="L281" s="251" t="str">
        <f t="shared" si="6"/>
        <v/>
      </c>
      <c r="M281" s="251" t="str">
        <f>IF(B277="","",IF(H277="","",TRIMMEAN(H277:H281,0.4)))</f>
        <v/>
      </c>
      <c r="N281" s="763"/>
      <c r="O281" s="765"/>
      <c r="P281" s="768"/>
    </row>
    <row r="282" spans="1:16" x14ac:dyDescent="0.25">
      <c r="A282" s="744" t="str">
        <f>IF('Names And Totals'!A60="","",'Names And Totals'!A60)</f>
        <v/>
      </c>
      <c r="B282" s="747" t="str">
        <f>IF('Names And Totals'!B60="","",'Names And Totals'!B60)</f>
        <v/>
      </c>
      <c r="C282" s="584" t="str">
        <f>IF(P282="DQ","DQ",IF(O282="","",RANK(O282,$O$7:$O$502,0)))</f>
        <v/>
      </c>
      <c r="D282" s="20" t="s">
        <v>7</v>
      </c>
      <c r="E282" s="301"/>
      <c r="F282" s="312"/>
      <c r="G282" s="312"/>
      <c r="H282" s="253" t="str">
        <f>IF(B282="","",IF(E282="","",IF(E282=999,999,E282*60+F282+G282/100)))</f>
        <v/>
      </c>
      <c r="I282" s="259"/>
      <c r="J282" s="406" t="str">
        <f>IF(H282="","",ABS(H282-I283))</f>
        <v/>
      </c>
      <c r="K282" s="272" t="str">
        <f>IF(J282="","",RANK(J282,J282:J286))</f>
        <v/>
      </c>
      <c r="L282" s="406" t="str">
        <f t="shared" si="6"/>
        <v/>
      </c>
      <c r="M282" s="406" t="str">
        <f>IF(B282="","",H282)</f>
        <v/>
      </c>
      <c r="N282" s="614" t="str">
        <f>IF(B282="","",IF(P282="DQ","DQ",IF(H282=999,999,IF(H283="",M282,IF(H284="",M283,IF(H285="",M284,IF(H286="",M285,M286)))))))</f>
        <v/>
      </c>
      <c r="O282" s="757" t="str">
        <f>IF(B282="","",IF(P282="DQ","DQ",IF(N282="","",IF(E282=999,0,IF((20-(N282-$O$3)/$O$4)&gt;0,(20-(N282-$O$3)/$O$4),0)))))</f>
        <v/>
      </c>
      <c r="P282" s="760"/>
    </row>
    <row r="283" spans="1:16" x14ac:dyDescent="0.25">
      <c r="A283" s="745"/>
      <c r="B283" s="748"/>
      <c r="C283" s="585"/>
      <c r="D283" s="21" t="s">
        <v>4</v>
      </c>
      <c r="E283" s="303"/>
      <c r="F283" s="293"/>
      <c r="G283" s="293"/>
      <c r="H283" s="254" t="str">
        <f>IF(B282="","",IF(E283="","",IF(E283=999,999,E283*60+F283+G283/100)))</f>
        <v/>
      </c>
      <c r="I283" s="260" t="str">
        <f>IF(B282="","",IF(H282="","",AVERAGE(H282:H286)))</f>
        <v/>
      </c>
      <c r="J283" s="407" t="str">
        <f>IF(H283="","",ABS(H283-I283))</f>
        <v/>
      </c>
      <c r="K283" s="273" t="str">
        <f>IF(J283="","",RANK(J283,J282:J286))</f>
        <v/>
      </c>
      <c r="L283" s="407" t="str">
        <f t="shared" si="6"/>
        <v/>
      </c>
      <c r="M283" s="407" t="str">
        <f>IF(B282="","",IF(H282="","",AVERAGE(H282:H283)))</f>
        <v/>
      </c>
      <c r="N283" s="615"/>
      <c r="O283" s="758"/>
      <c r="P283" s="761"/>
    </row>
    <row r="284" spans="1:16" x14ac:dyDescent="0.25">
      <c r="A284" s="745"/>
      <c r="B284" s="748"/>
      <c r="C284" s="585"/>
      <c r="D284" s="21" t="s">
        <v>8</v>
      </c>
      <c r="E284" s="303"/>
      <c r="F284" s="293"/>
      <c r="G284" s="293"/>
      <c r="H284" s="254" t="str">
        <f>IF(B282="","",IF(E284="","",IF(E284=999,999,E284*60+F284+G284/100)))</f>
        <v/>
      </c>
      <c r="I284" s="260"/>
      <c r="J284" s="407" t="str">
        <f>IF(H284="","",ABS(H284-I283))</f>
        <v/>
      </c>
      <c r="K284" s="273" t="str">
        <f>IF(J284="","",RANK(J284,J282:J286))</f>
        <v/>
      </c>
      <c r="L284" s="407" t="str">
        <f t="shared" si="6"/>
        <v/>
      </c>
      <c r="M284" s="407" t="str">
        <f>IF(B282="","",IF(H282="","",AVERAGE(H282:H284)))</f>
        <v/>
      </c>
      <c r="N284" s="615"/>
      <c r="O284" s="758"/>
      <c r="P284" s="761"/>
    </row>
    <row r="285" spans="1:16" x14ac:dyDescent="0.25">
      <c r="A285" s="745"/>
      <c r="B285" s="748"/>
      <c r="C285" s="585"/>
      <c r="D285" s="21" t="s">
        <v>5</v>
      </c>
      <c r="E285" s="303"/>
      <c r="F285" s="293"/>
      <c r="G285" s="293"/>
      <c r="H285" s="254" t="str">
        <f>IF(B282="","",IF(E285="","",IF(E285=999,999,IF(E285+F285+G285=0,"",E285*60+F285+G285/100))))</f>
        <v/>
      </c>
      <c r="I285" s="260"/>
      <c r="J285" s="407" t="str">
        <f>IF(H285="","",ABS(H285-I283))</f>
        <v/>
      </c>
      <c r="K285" s="273" t="str">
        <f>IF(J285="","",RANK(J285,J282:J286))</f>
        <v/>
      </c>
      <c r="L285" s="407" t="str">
        <f t="shared" si="6"/>
        <v/>
      </c>
      <c r="M285" s="407" t="str">
        <f>IF(B282="","",IF(H282="","",AVERAGE(H282:H285)))</f>
        <v/>
      </c>
      <c r="N285" s="615"/>
      <c r="O285" s="758"/>
      <c r="P285" s="761"/>
    </row>
    <row r="286" spans="1:16" ht="15.75" thickBot="1" x14ac:dyDescent="0.3">
      <c r="A286" s="746"/>
      <c r="B286" s="749"/>
      <c r="C286" s="586"/>
      <c r="D286" s="22" t="s">
        <v>6</v>
      </c>
      <c r="E286" s="305"/>
      <c r="F286" s="332"/>
      <c r="G286" s="332"/>
      <c r="H286" s="255" t="str">
        <f>IF(B282="","",IF(E286="","",IF(E286=999,999,IF(E286+F286+G286=0,"",E286*60+F286+G286/100))))</f>
        <v/>
      </c>
      <c r="I286" s="261"/>
      <c r="J286" s="408" t="str">
        <f>IF(H286="","",ABS(H286-I283))</f>
        <v/>
      </c>
      <c r="K286" s="274" t="str">
        <f>IF(J286="","",RANK(J286,J282:J286))</f>
        <v/>
      </c>
      <c r="L286" s="408" t="str">
        <f t="shared" si="6"/>
        <v/>
      </c>
      <c r="M286" s="408" t="str">
        <f>IF(B282="","",IF(H282="","",TRIMMEAN(H282:H286,0.4)))</f>
        <v/>
      </c>
      <c r="N286" s="616"/>
      <c r="O286" s="759"/>
      <c r="P286" s="762"/>
    </row>
    <row r="287" spans="1:16" x14ac:dyDescent="0.25">
      <c r="A287" s="750" t="str">
        <f>IF('Names And Totals'!A61="","",'Names And Totals'!A61)</f>
        <v/>
      </c>
      <c r="B287" s="753" t="str">
        <f>IF('Names And Totals'!B61="","",'Names And Totals'!B61)</f>
        <v/>
      </c>
      <c r="C287" s="642" t="str">
        <f>IF(P287="DQ","DQ",IF(O287="","",RANK(O287,$O$7:$O$502,0)))</f>
        <v/>
      </c>
      <c r="D287" s="18" t="s">
        <v>7</v>
      </c>
      <c r="E287" s="297"/>
      <c r="F287" s="290"/>
      <c r="G287" s="310"/>
      <c r="H287" s="252" t="str">
        <f>IF(B287="","",IF(E287="","",IF(E287=999,999,E287*60+F287+G287/100)))</f>
        <v/>
      </c>
      <c r="I287" s="257"/>
      <c r="J287" s="429" t="str">
        <f>IF(H287="","",ABS(H287-I288))</f>
        <v/>
      </c>
      <c r="K287" s="270" t="str">
        <f>IF(J287="","",RANK(J287,J287:J291))</f>
        <v/>
      </c>
      <c r="L287" s="429" t="str">
        <f t="shared" si="6"/>
        <v/>
      </c>
      <c r="M287" s="429" t="str">
        <f>IF(B287="","",H287)</f>
        <v/>
      </c>
      <c r="N287" s="601" t="str">
        <f>IF(B287="","",IF(P287="DQ","DQ",IF(H287=999,999,IF(H288="",M287,IF(H289="",M288,IF(H290="",M289,IF(H291="",M290,M291)))))))</f>
        <v/>
      </c>
      <c r="O287" s="764" t="str">
        <f>IF(B287="","",IF(P287="DQ","DQ",IF(N287="","",IF(E287=999,0,IF((20-(N287-$O$3)/$O$4)&gt;0,(20-(N287-$O$3)/$O$4),0)))))</f>
        <v/>
      </c>
      <c r="P287" s="766"/>
    </row>
    <row r="288" spans="1:16" x14ac:dyDescent="0.25">
      <c r="A288" s="751"/>
      <c r="B288" s="754"/>
      <c r="C288" s="756"/>
      <c r="D288" s="18" t="s">
        <v>4</v>
      </c>
      <c r="E288" s="297"/>
      <c r="F288" s="290"/>
      <c r="G288" s="310"/>
      <c r="H288" s="252" t="str">
        <f>IF(B287="","",IF(E288="","",IF(E288=999,999,E288*60+F288+G288/100)))</f>
        <v/>
      </c>
      <c r="I288" s="257" t="str">
        <f>IF(B287="","",IF(H287="","",AVERAGE(H287:H291)))</f>
        <v/>
      </c>
      <c r="J288" s="429" t="str">
        <f>IF(H288="","",ABS(H288-I288))</f>
        <v/>
      </c>
      <c r="K288" s="270" t="str">
        <f>IF(J288="","",RANK(J288,J287:J291))</f>
        <v/>
      </c>
      <c r="L288" s="429" t="str">
        <f t="shared" si="6"/>
        <v/>
      </c>
      <c r="M288" s="429" t="str">
        <f>IF(B287="","",IF(H287="","",AVERAGE(H287:H288)))</f>
        <v/>
      </c>
      <c r="N288" s="763"/>
      <c r="O288" s="765"/>
      <c r="P288" s="767"/>
    </row>
    <row r="289" spans="1:16" x14ac:dyDescent="0.25">
      <c r="A289" s="751"/>
      <c r="B289" s="754"/>
      <c r="C289" s="756"/>
      <c r="D289" s="19" t="s">
        <v>8</v>
      </c>
      <c r="E289" s="299"/>
      <c r="F289" s="448"/>
      <c r="G289" s="450"/>
      <c r="H289" s="252" t="str">
        <f>IF(B287="","",IF(E289="","",IF(E289=999,999,E289*60+F289+G289/100)))</f>
        <v/>
      </c>
      <c r="I289" s="257"/>
      <c r="J289" s="429" t="str">
        <f>IF(H289="","",ABS(H289-I288))</f>
        <v/>
      </c>
      <c r="K289" s="270" t="str">
        <f>IF(J289="","",RANK(J289,J287:J291))</f>
        <v/>
      </c>
      <c r="L289" s="429" t="str">
        <f t="shared" si="6"/>
        <v/>
      </c>
      <c r="M289" s="429" t="str">
        <f>IF(B287="","",IF(H287="","",AVERAGE(H287:H289)))</f>
        <v/>
      </c>
      <c r="N289" s="763"/>
      <c r="O289" s="765"/>
      <c r="P289" s="767"/>
    </row>
    <row r="290" spans="1:16" x14ac:dyDescent="0.25">
      <c r="A290" s="751"/>
      <c r="B290" s="754"/>
      <c r="C290" s="756"/>
      <c r="D290" s="18" t="s">
        <v>5</v>
      </c>
      <c r="E290" s="297"/>
      <c r="F290" s="290"/>
      <c r="G290" s="310"/>
      <c r="H290" s="252" t="str">
        <f>IF(B287="","",IF(E290="","",IF(E290=999,999,IF(E290+F290+G290=0,"",E290*60+F290+G290/100))))</f>
        <v/>
      </c>
      <c r="I290" s="257"/>
      <c r="J290" s="429" t="str">
        <f>IF(H290="","",ABS(H290-I288))</f>
        <v/>
      </c>
      <c r="K290" s="270" t="str">
        <f>IF(J290="","",RANK(J290,J287:J291))</f>
        <v/>
      </c>
      <c r="L290" s="429" t="str">
        <f t="shared" si="6"/>
        <v/>
      </c>
      <c r="M290" s="429" t="str">
        <f>IF(B287="","",IF(H287="","",AVERAGE(H287:H290)))</f>
        <v/>
      </c>
      <c r="N290" s="763"/>
      <c r="O290" s="765"/>
      <c r="P290" s="767"/>
    </row>
    <row r="291" spans="1:16" ht="15.75" thickBot="1" x14ac:dyDescent="0.3">
      <c r="A291" s="752"/>
      <c r="B291" s="755"/>
      <c r="C291" s="756"/>
      <c r="D291" s="81" t="s">
        <v>6</v>
      </c>
      <c r="E291" s="329"/>
      <c r="F291" s="449"/>
      <c r="G291" s="451"/>
      <c r="H291" s="252" t="str">
        <f>IF(B287="","",IF(E291="","",IF(E291=999,999,IF(E291+F291+G291=0,"",E291*60+F291+G291/100))))</f>
        <v/>
      </c>
      <c r="I291" s="258"/>
      <c r="J291" s="251" t="str">
        <f>IF(H291="","",ABS(H291-I288))</f>
        <v/>
      </c>
      <c r="K291" s="271" t="str">
        <f>IF(J291="","",RANK(J291,J287:J291))</f>
        <v/>
      </c>
      <c r="L291" s="251" t="str">
        <f t="shared" si="6"/>
        <v/>
      </c>
      <c r="M291" s="251" t="str">
        <f>IF(B287="","",IF(H287="","",TRIMMEAN(H287:H291,0.4)))</f>
        <v/>
      </c>
      <c r="N291" s="763"/>
      <c r="O291" s="765"/>
      <c r="P291" s="768"/>
    </row>
    <row r="292" spans="1:16" x14ac:dyDescent="0.25">
      <c r="A292" s="744" t="str">
        <f>IF('Names And Totals'!A62="","",'Names And Totals'!A62)</f>
        <v/>
      </c>
      <c r="B292" s="747" t="str">
        <f>IF('Names And Totals'!B62="","",'Names And Totals'!B62)</f>
        <v/>
      </c>
      <c r="C292" s="584" t="str">
        <f>IF(P292="DQ","DQ",IF(O292="","",RANK(O292,$O$7:$O$502,0)))</f>
        <v/>
      </c>
      <c r="D292" s="20" t="s">
        <v>7</v>
      </c>
      <c r="E292" s="301"/>
      <c r="F292" s="312"/>
      <c r="G292" s="312"/>
      <c r="H292" s="253" t="str">
        <f>IF(B292="","",IF(E292="","",IF(E292=999,999,E292*60+F292+G292/100)))</f>
        <v/>
      </c>
      <c r="I292" s="259"/>
      <c r="J292" s="406" t="str">
        <f>IF(H292="","",ABS(H292-I293))</f>
        <v/>
      </c>
      <c r="K292" s="272" t="str">
        <f>IF(J292="","",RANK(J292,J292:J296))</f>
        <v/>
      </c>
      <c r="L292" s="406" t="str">
        <f t="shared" si="6"/>
        <v/>
      </c>
      <c r="M292" s="406" t="str">
        <f>IF(B292="","",H292)</f>
        <v/>
      </c>
      <c r="N292" s="614" t="str">
        <f>IF(B292="","",IF(P292="DQ","DQ",IF(H292=999,999,IF(H293="",M292,IF(H294="",M293,IF(H295="",M294,IF(H296="",M295,M296)))))))</f>
        <v/>
      </c>
      <c r="O292" s="757" t="str">
        <f>IF(B292="","",IF(P292="DQ","DQ",IF(N292="","",IF(E292=999,0,IF((20-(N292-$O$3)/$O$4)&gt;0,(20-(N292-$O$3)/$O$4),0)))))</f>
        <v/>
      </c>
      <c r="P292" s="760"/>
    </row>
    <row r="293" spans="1:16" x14ac:dyDescent="0.25">
      <c r="A293" s="745"/>
      <c r="B293" s="748"/>
      <c r="C293" s="585"/>
      <c r="D293" s="21" t="s">
        <v>4</v>
      </c>
      <c r="E293" s="303"/>
      <c r="F293" s="293"/>
      <c r="G293" s="293"/>
      <c r="H293" s="254" t="str">
        <f>IF(B292="","",IF(E293="","",IF(E293=999,999,E293*60+F293+G293/100)))</f>
        <v/>
      </c>
      <c r="I293" s="260" t="str">
        <f>IF(B292="","",IF(H292="","",AVERAGE(H292:H296)))</f>
        <v/>
      </c>
      <c r="J293" s="407" t="str">
        <f>IF(H293="","",ABS(H293-I293))</f>
        <v/>
      </c>
      <c r="K293" s="273" t="str">
        <f>IF(J293="","",RANK(J293,J292:J296))</f>
        <v/>
      </c>
      <c r="L293" s="407" t="str">
        <f t="shared" si="6"/>
        <v/>
      </c>
      <c r="M293" s="407" t="str">
        <f>IF(B292="","",IF(H292="","",AVERAGE(H292:H293)))</f>
        <v/>
      </c>
      <c r="N293" s="615"/>
      <c r="O293" s="758"/>
      <c r="P293" s="761"/>
    </row>
    <row r="294" spans="1:16" x14ac:dyDescent="0.25">
      <c r="A294" s="745"/>
      <c r="B294" s="748"/>
      <c r="C294" s="585"/>
      <c r="D294" s="21" t="s">
        <v>8</v>
      </c>
      <c r="E294" s="303"/>
      <c r="F294" s="293"/>
      <c r="G294" s="293"/>
      <c r="H294" s="254" t="str">
        <f>IF(B292="","",IF(E294="","",IF(E294=999,999,E294*60+F294+G294/100)))</f>
        <v/>
      </c>
      <c r="I294" s="260"/>
      <c r="J294" s="407" t="str">
        <f>IF(H294="","",ABS(H294-I293))</f>
        <v/>
      </c>
      <c r="K294" s="273" t="str">
        <f>IF(J294="","",RANK(J294,J292:J296))</f>
        <v/>
      </c>
      <c r="L294" s="407" t="str">
        <f t="shared" si="6"/>
        <v/>
      </c>
      <c r="M294" s="407" t="str">
        <f>IF(B292="","",IF(H292="","",AVERAGE(H292:H294)))</f>
        <v/>
      </c>
      <c r="N294" s="615"/>
      <c r="O294" s="758"/>
      <c r="P294" s="761"/>
    </row>
    <row r="295" spans="1:16" x14ac:dyDescent="0.25">
      <c r="A295" s="745"/>
      <c r="B295" s="748"/>
      <c r="C295" s="585"/>
      <c r="D295" s="21" t="s">
        <v>5</v>
      </c>
      <c r="E295" s="303"/>
      <c r="F295" s="293"/>
      <c r="G295" s="293"/>
      <c r="H295" s="254" t="str">
        <f>IF(B292="","",IF(E295="","",IF(E295=999,999,IF(E295+F295+G295=0,"",E295*60+F295+G295/100))))</f>
        <v/>
      </c>
      <c r="I295" s="260"/>
      <c r="J295" s="407" t="str">
        <f>IF(H295="","",ABS(H295-I293))</f>
        <v/>
      </c>
      <c r="K295" s="273" t="str">
        <f>IF(J295="","",RANK(J295,J292:J296))</f>
        <v/>
      </c>
      <c r="L295" s="407" t="str">
        <f t="shared" si="6"/>
        <v/>
      </c>
      <c r="M295" s="407" t="str">
        <f>IF(B292="","",IF(H292="","",AVERAGE(H292:H295)))</f>
        <v/>
      </c>
      <c r="N295" s="615"/>
      <c r="O295" s="758"/>
      <c r="P295" s="761"/>
    </row>
    <row r="296" spans="1:16" ht="15.75" thickBot="1" x14ac:dyDescent="0.3">
      <c r="A296" s="746"/>
      <c r="B296" s="749"/>
      <c r="C296" s="586"/>
      <c r="D296" s="22" t="s">
        <v>6</v>
      </c>
      <c r="E296" s="305"/>
      <c r="F296" s="332"/>
      <c r="G296" s="332"/>
      <c r="H296" s="255" t="str">
        <f>IF(B292="","",IF(E296="","",IF(E296=999,999,IF(E296+F296+G296=0,"",E296*60+F296+G296/100))))</f>
        <v/>
      </c>
      <c r="I296" s="261"/>
      <c r="J296" s="408" t="str">
        <f>IF(H296="","",ABS(H296-I293))</f>
        <v/>
      </c>
      <c r="K296" s="274" t="str">
        <f>IF(J296="","",RANK(J296,J292:J296))</f>
        <v/>
      </c>
      <c r="L296" s="408" t="str">
        <f t="shared" si="6"/>
        <v/>
      </c>
      <c r="M296" s="408" t="str">
        <f>IF(B292="","",IF(H292="","",TRIMMEAN(H292:H296,0.4)))</f>
        <v/>
      </c>
      <c r="N296" s="616"/>
      <c r="O296" s="759"/>
      <c r="P296" s="762"/>
    </row>
    <row r="297" spans="1:16" x14ac:dyDescent="0.25">
      <c r="A297" s="750" t="str">
        <f>IF('Names And Totals'!A63="","",'Names And Totals'!A63)</f>
        <v/>
      </c>
      <c r="B297" s="753" t="str">
        <f>IF('Names And Totals'!B63="","",'Names And Totals'!B63)</f>
        <v/>
      </c>
      <c r="C297" s="642" t="str">
        <f>IF(P297="DQ","DQ",IF(O297="","",RANK(O297,$O$7:$O$502,0)))</f>
        <v/>
      </c>
      <c r="D297" s="18" t="s">
        <v>7</v>
      </c>
      <c r="E297" s="297"/>
      <c r="F297" s="290"/>
      <c r="G297" s="310"/>
      <c r="H297" s="252" t="str">
        <f>IF(B297="","",IF(E297="","",IF(E297=999,999,E297*60+F297+G297/100)))</f>
        <v/>
      </c>
      <c r="I297" s="257"/>
      <c r="J297" s="429" t="str">
        <f>IF(H297="","",ABS(H297-I298))</f>
        <v/>
      </c>
      <c r="K297" s="270" t="str">
        <f>IF(J297="","",RANK(J297,J297:J301))</f>
        <v/>
      </c>
      <c r="L297" s="429" t="str">
        <f t="shared" si="6"/>
        <v/>
      </c>
      <c r="M297" s="429" t="str">
        <f>IF(B297="","",H297)</f>
        <v/>
      </c>
      <c r="N297" s="601" t="str">
        <f>IF(B297="","",IF(P297="DQ","DQ",IF(H297=999,999,IF(H298="",M297,IF(H299="",M298,IF(H300="",M299,IF(H301="",M300,M301)))))))</f>
        <v/>
      </c>
      <c r="O297" s="764" t="str">
        <f>IF(B297="","",IF(P297="DQ","DQ",IF(N297="","",IF(E297=999,0,IF((20-(N297-$O$3)/$O$4)&gt;0,(20-(N297-$O$3)/$O$4),0)))))</f>
        <v/>
      </c>
      <c r="P297" s="766"/>
    </row>
    <row r="298" spans="1:16" x14ac:dyDescent="0.25">
      <c r="A298" s="751"/>
      <c r="B298" s="754"/>
      <c r="C298" s="756"/>
      <c r="D298" s="18" t="s">
        <v>4</v>
      </c>
      <c r="E298" s="297"/>
      <c r="F298" s="290"/>
      <c r="G298" s="310"/>
      <c r="H298" s="252" t="str">
        <f>IF(B297="","",IF(E298="","",IF(E298=999,999,E298*60+F298+G298/100)))</f>
        <v/>
      </c>
      <c r="I298" s="257" t="str">
        <f>IF(B297="","",IF(H297="","",AVERAGE(H297:H301)))</f>
        <v/>
      </c>
      <c r="J298" s="429" t="str">
        <f>IF(H298="","",ABS(H298-I298))</f>
        <v/>
      </c>
      <c r="K298" s="270" t="str">
        <f>IF(J298="","",RANK(J298,J297:J301))</f>
        <v/>
      </c>
      <c r="L298" s="429" t="str">
        <f t="shared" ref="L298:L361" si="7">IF(H298="","",IF(K298=1,"",H298))</f>
        <v/>
      </c>
      <c r="M298" s="429" t="str">
        <f>IF(B297="","",IF(H297="","",AVERAGE(H297:H298)))</f>
        <v/>
      </c>
      <c r="N298" s="763"/>
      <c r="O298" s="765"/>
      <c r="P298" s="767"/>
    </row>
    <row r="299" spans="1:16" x14ac:dyDescent="0.25">
      <c r="A299" s="751"/>
      <c r="B299" s="754"/>
      <c r="C299" s="756"/>
      <c r="D299" s="19" t="s">
        <v>8</v>
      </c>
      <c r="E299" s="299"/>
      <c r="F299" s="448"/>
      <c r="G299" s="450"/>
      <c r="H299" s="252" t="str">
        <f>IF(B297="","",IF(E299="","",IF(E299=999,999,E299*60+F299+G299/100)))</f>
        <v/>
      </c>
      <c r="I299" s="257"/>
      <c r="J299" s="429" t="str">
        <f>IF(H299="","",ABS(H299-I298))</f>
        <v/>
      </c>
      <c r="K299" s="270" t="str">
        <f>IF(J299="","",RANK(J299,J297:J301))</f>
        <v/>
      </c>
      <c r="L299" s="429" t="str">
        <f t="shared" si="7"/>
        <v/>
      </c>
      <c r="M299" s="429" t="str">
        <f>IF(B297="","",IF(H297="","",AVERAGE(H297:H299)))</f>
        <v/>
      </c>
      <c r="N299" s="763"/>
      <c r="O299" s="765"/>
      <c r="P299" s="767"/>
    </row>
    <row r="300" spans="1:16" x14ac:dyDescent="0.25">
      <c r="A300" s="751"/>
      <c r="B300" s="754"/>
      <c r="C300" s="756"/>
      <c r="D300" s="18" t="s">
        <v>5</v>
      </c>
      <c r="E300" s="297"/>
      <c r="F300" s="290"/>
      <c r="G300" s="310"/>
      <c r="H300" s="252" t="str">
        <f>IF(B297="","",IF(E300="","",IF(E300=999,999,IF(E300+F300+G300=0,"",E300*60+F300+G300/100))))</f>
        <v/>
      </c>
      <c r="I300" s="257"/>
      <c r="J300" s="429" t="str">
        <f>IF(H300="","",ABS(H300-I298))</f>
        <v/>
      </c>
      <c r="K300" s="270" t="str">
        <f>IF(J300="","",RANK(J300,J297:J301))</f>
        <v/>
      </c>
      <c r="L300" s="429" t="str">
        <f t="shared" si="7"/>
        <v/>
      </c>
      <c r="M300" s="429" t="str">
        <f>IF(B297="","",IF(H297="","",AVERAGE(H297:H300)))</f>
        <v/>
      </c>
      <c r="N300" s="763"/>
      <c r="O300" s="765"/>
      <c r="P300" s="767"/>
    </row>
    <row r="301" spans="1:16" ht="15.75" thickBot="1" x14ac:dyDescent="0.3">
      <c r="A301" s="752"/>
      <c r="B301" s="755"/>
      <c r="C301" s="756"/>
      <c r="D301" s="81" t="s">
        <v>6</v>
      </c>
      <c r="E301" s="329"/>
      <c r="F301" s="449"/>
      <c r="G301" s="451"/>
      <c r="H301" s="252" t="str">
        <f>IF(B297="","",IF(E301="","",IF(E301=999,999,IF(E301+F301+G301=0,"",E301*60+F301+G301/100))))</f>
        <v/>
      </c>
      <c r="I301" s="258"/>
      <c r="J301" s="251" t="str">
        <f>IF(H301="","",ABS(H301-I298))</f>
        <v/>
      </c>
      <c r="K301" s="271" t="str">
        <f>IF(J301="","",RANK(J301,J297:J301))</f>
        <v/>
      </c>
      <c r="L301" s="251" t="str">
        <f t="shared" si="7"/>
        <v/>
      </c>
      <c r="M301" s="251" t="str">
        <f>IF(B297="","",IF(H297="","",TRIMMEAN(H297:H301,0.4)))</f>
        <v/>
      </c>
      <c r="N301" s="763"/>
      <c r="O301" s="765"/>
      <c r="P301" s="768"/>
    </row>
    <row r="302" spans="1:16" x14ac:dyDescent="0.25">
      <c r="A302" s="744" t="str">
        <f>IF('Names And Totals'!A64="","",'Names And Totals'!A64)</f>
        <v/>
      </c>
      <c r="B302" s="747" t="str">
        <f>IF('Names And Totals'!B64="","",'Names And Totals'!B64)</f>
        <v/>
      </c>
      <c r="C302" s="584" t="str">
        <f>IF(P302="DQ","DQ",IF(O302="","",RANK(O302,$O$7:$O$502,0)))</f>
        <v/>
      </c>
      <c r="D302" s="20" t="s">
        <v>7</v>
      </c>
      <c r="E302" s="301"/>
      <c r="F302" s="312"/>
      <c r="G302" s="312"/>
      <c r="H302" s="253" t="str">
        <f>IF(B302="","",IF(E302="","",IF(E302=999,999,E302*60+F302+G302/100)))</f>
        <v/>
      </c>
      <c r="I302" s="259"/>
      <c r="J302" s="406" t="str">
        <f>IF(H302="","",ABS(H302-I303))</f>
        <v/>
      </c>
      <c r="K302" s="272" t="str">
        <f>IF(J302="","",RANK(J302,J302:J306))</f>
        <v/>
      </c>
      <c r="L302" s="406" t="str">
        <f t="shared" si="7"/>
        <v/>
      </c>
      <c r="M302" s="406" t="str">
        <f>IF(B302="","",H302)</f>
        <v/>
      </c>
      <c r="N302" s="614" t="str">
        <f>IF(B302="","",IF(P302="DQ","DQ",IF(H302=999,999,IF(H303="",M302,IF(H304="",M303,IF(H305="",M304,IF(H306="",M305,M306)))))))</f>
        <v/>
      </c>
      <c r="O302" s="757" t="str">
        <f>IF(B302="","",IF(P302="DQ","DQ",IF(N302="","",IF(E302=999,0,IF((20-(N302-$O$3)/$O$4)&gt;0,(20-(N302-$O$3)/$O$4),0)))))</f>
        <v/>
      </c>
      <c r="P302" s="760"/>
    </row>
    <row r="303" spans="1:16" x14ac:dyDescent="0.25">
      <c r="A303" s="745"/>
      <c r="B303" s="748"/>
      <c r="C303" s="585"/>
      <c r="D303" s="21" t="s">
        <v>4</v>
      </c>
      <c r="E303" s="303"/>
      <c r="F303" s="293"/>
      <c r="G303" s="293"/>
      <c r="H303" s="254" t="str">
        <f>IF(B302="","",IF(E303="","",IF(E303=999,999,E303*60+F303+G303/100)))</f>
        <v/>
      </c>
      <c r="I303" s="260" t="str">
        <f>IF(B302="","",IF(H302="","",AVERAGE(H302:H306)))</f>
        <v/>
      </c>
      <c r="J303" s="407" t="str">
        <f>IF(H303="","",ABS(H303-I303))</f>
        <v/>
      </c>
      <c r="K303" s="273" t="str">
        <f>IF(J303="","",RANK(J303,J302:J306))</f>
        <v/>
      </c>
      <c r="L303" s="407" t="str">
        <f t="shared" si="7"/>
        <v/>
      </c>
      <c r="M303" s="407" t="str">
        <f>IF(B302="","",IF(H302="","",AVERAGE(H302:H303)))</f>
        <v/>
      </c>
      <c r="N303" s="615"/>
      <c r="O303" s="758"/>
      <c r="P303" s="761"/>
    </row>
    <row r="304" spans="1:16" x14ac:dyDescent="0.25">
      <c r="A304" s="745"/>
      <c r="B304" s="748"/>
      <c r="C304" s="585"/>
      <c r="D304" s="21" t="s">
        <v>8</v>
      </c>
      <c r="E304" s="303"/>
      <c r="F304" s="293"/>
      <c r="G304" s="293"/>
      <c r="H304" s="254" t="str">
        <f>IF(B302="","",IF(E304="","",IF(E304=999,999,E304*60+F304+G304/100)))</f>
        <v/>
      </c>
      <c r="I304" s="260"/>
      <c r="J304" s="407" t="str">
        <f>IF(H304="","",ABS(H304-I303))</f>
        <v/>
      </c>
      <c r="K304" s="273" t="str">
        <f>IF(J304="","",RANK(J304,J302:J306))</f>
        <v/>
      </c>
      <c r="L304" s="407" t="str">
        <f t="shared" si="7"/>
        <v/>
      </c>
      <c r="M304" s="407" t="str">
        <f>IF(B302="","",IF(H302="","",AVERAGE(H302:H304)))</f>
        <v/>
      </c>
      <c r="N304" s="615"/>
      <c r="O304" s="758"/>
      <c r="P304" s="761"/>
    </row>
    <row r="305" spans="1:16" x14ac:dyDescent="0.25">
      <c r="A305" s="745"/>
      <c r="B305" s="748"/>
      <c r="C305" s="585"/>
      <c r="D305" s="21" t="s">
        <v>5</v>
      </c>
      <c r="E305" s="303"/>
      <c r="F305" s="293"/>
      <c r="G305" s="293"/>
      <c r="H305" s="254" t="str">
        <f>IF(B302="","",IF(E305="","",IF(E305=999,999,IF(E305+F305+G305=0,"",E305*60+F305+G305/100))))</f>
        <v/>
      </c>
      <c r="I305" s="260"/>
      <c r="J305" s="407" t="str">
        <f>IF(H305="","",ABS(H305-I303))</f>
        <v/>
      </c>
      <c r="K305" s="273" t="str">
        <f>IF(J305="","",RANK(J305,J302:J306))</f>
        <v/>
      </c>
      <c r="L305" s="407" t="str">
        <f t="shared" si="7"/>
        <v/>
      </c>
      <c r="M305" s="407" t="str">
        <f>IF(B302="","",IF(H302="","",AVERAGE(H302:H305)))</f>
        <v/>
      </c>
      <c r="N305" s="615"/>
      <c r="O305" s="758"/>
      <c r="P305" s="761"/>
    </row>
    <row r="306" spans="1:16" ht="15.75" thickBot="1" x14ac:dyDescent="0.3">
      <c r="A306" s="746"/>
      <c r="B306" s="749"/>
      <c r="C306" s="586"/>
      <c r="D306" s="22" t="s">
        <v>6</v>
      </c>
      <c r="E306" s="305"/>
      <c r="F306" s="332"/>
      <c r="G306" s="332"/>
      <c r="H306" s="255" t="str">
        <f>IF(B302="","",IF(E306="","",IF(E306=999,999,IF(E306+F306+G306=0,"",E306*60+F306+G306/100))))</f>
        <v/>
      </c>
      <c r="I306" s="261"/>
      <c r="J306" s="408" t="str">
        <f>IF(H306="","",ABS(H306-I303))</f>
        <v/>
      </c>
      <c r="K306" s="274" t="str">
        <f>IF(J306="","",RANK(J306,J302:J306))</f>
        <v/>
      </c>
      <c r="L306" s="408" t="str">
        <f t="shared" si="7"/>
        <v/>
      </c>
      <c r="M306" s="408" t="str">
        <f>IF(B302="","",IF(H302="","",TRIMMEAN(H302:H306,0.4)))</f>
        <v/>
      </c>
      <c r="N306" s="616"/>
      <c r="O306" s="759"/>
      <c r="P306" s="762"/>
    </row>
    <row r="307" spans="1:16" x14ac:dyDescent="0.25">
      <c r="A307" s="750" t="str">
        <f>IF('Names And Totals'!A65="","",'Names And Totals'!A65)</f>
        <v/>
      </c>
      <c r="B307" s="753" t="str">
        <f>IF('Names And Totals'!B65="","",'Names And Totals'!B65)</f>
        <v/>
      </c>
      <c r="C307" s="642" t="str">
        <f>IF(P307="DQ","DQ",IF(O307="","",RANK(O307,$O$7:$O$502,0)))</f>
        <v/>
      </c>
      <c r="D307" s="18" t="s">
        <v>7</v>
      </c>
      <c r="E307" s="297"/>
      <c r="F307" s="290"/>
      <c r="G307" s="310"/>
      <c r="H307" s="252" t="str">
        <f>IF(B307="","",IF(E307="","",IF(E307=999,999,E307*60+F307+G307/100)))</f>
        <v/>
      </c>
      <c r="I307" s="257"/>
      <c r="J307" s="429" t="str">
        <f>IF(H307="","",ABS(H307-I308))</f>
        <v/>
      </c>
      <c r="K307" s="270" t="str">
        <f>IF(J307="","",RANK(J307,J307:J311))</f>
        <v/>
      </c>
      <c r="L307" s="429" t="str">
        <f t="shared" si="7"/>
        <v/>
      </c>
      <c r="M307" s="429" t="str">
        <f>IF(B307="","",H307)</f>
        <v/>
      </c>
      <c r="N307" s="601" t="str">
        <f>IF(B307="","",IF(P307="DQ","DQ",IF(H307=999,999,IF(H308="",M307,IF(H309="",M308,IF(H310="",M309,IF(H311="",M310,M311)))))))</f>
        <v/>
      </c>
      <c r="O307" s="764" t="str">
        <f>IF(B307="","",IF(P307="DQ","DQ",IF(N307="","",IF(E307=999,0,IF((20-(N307-$O$3)/$O$4)&gt;0,(20-(N307-$O$3)/$O$4),0)))))</f>
        <v/>
      </c>
      <c r="P307" s="766"/>
    </row>
    <row r="308" spans="1:16" x14ac:dyDescent="0.25">
      <c r="A308" s="751"/>
      <c r="B308" s="754"/>
      <c r="C308" s="756"/>
      <c r="D308" s="18" t="s">
        <v>4</v>
      </c>
      <c r="E308" s="297"/>
      <c r="F308" s="290"/>
      <c r="G308" s="310"/>
      <c r="H308" s="252" t="str">
        <f>IF(B307="","",IF(E308="","",IF(E308=999,999,E308*60+F308+G308/100)))</f>
        <v/>
      </c>
      <c r="I308" s="257" t="str">
        <f>IF(B307="","",IF(H307="","",AVERAGE(H307:H311)))</f>
        <v/>
      </c>
      <c r="J308" s="429" t="str">
        <f>IF(H308="","",ABS(H308-I308))</f>
        <v/>
      </c>
      <c r="K308" s="270" t="str">
        <f>IF(J308="","",RANK(J308,J307:J311))</f>
        <v/>
      </c>
      <c r="L308" s="429" t="str">
        <f t="shared" si="7"/>
        <v/>
      </c>
      <c r="M308" s="429" t="str">
        <f>IF(B307="","",IF(H307="","",AVERAGE(H307:H308)))</f>
        <v/>
      </c>
      <c r="N308" s="763"/>
      <c r="O308" s="765"/>
      <c r="P308" s="767"/>
    </row>
    <row r="309" spans="1:16" x14ac:dyDescent="0.25">
      <c r="A309" s="751"/>
      <c r="B309" s="754"/>
      <c r="C309" s="756"/>
      <c r="D309" s="19" t="s">
        <v>8</v>
      </c>
      <c r="E309" s="299"/>
      <c r="F309" s="448"/>
      <c r="G309" s="450"/>
      <c r="H309" s="252" t="str">
        <f>IF(B307="","",IF(E309="","",IF(E309=999,999,E309*60+F309+G309/100)))</f>
        <v/>
      </c>
      <c r="I309" s="257"/>
      <c r="J309" s="429" t="str">
        <f>IF(H309="","",ABS(H309-I308))</f>
        <v/>
      </c>
      <c r="K309" s="270" t="str">
        <f>IF(J309="","",RANK(J309,J307:J311))</f>
        <v/>
      </c>
      <c r="L309" s="429" t="str">
        <f t="shared" si="7"/>
        <v/>
      </c>
      <c r="M309" s="429" t="str">
        <f>IF(B307="","",IF(H307="","",AVERAGE(H307:H309)))</f>
        <v/>
      </c>
      <c r="N309" s="763"/>
      <c r="O309" s="765"/>
      <c r="P309" s="767"/>
    </row>
    <row r="310" spans="1:16" x14ac:dyDescent="0.25">
      <c r="A310" s="751"/>
      <c r="B310" s="754"/>
      <c r="C310" s="756"/>
      <c r="D310" s="18" t="s">
        <v>5</v>
      </c>
      <c r="E310" s="297"/>
      <c r="F310" s="290"/>
      <c r="G310" s="310"/>
      <c r="H310" s="252" t="str">
        <f>IF(B307="","",IF(E310="","",IF(E310=999,999,IF(E310+F310+G310=0,"",E310*60+F310+G310/100))))</f>
        <v/>
      </c>
      <c r="I310" s="257"/>
      <c r="J310" s="429" t="str">
        <f>IF(H310="","",ABS(H310-I308))</f>
        <v/>
      </c>
      <c r="K310" s="270" t="str">
        <f>IF(J310="","",RANK(J310,J307:J311))</f>
        <v/>
      </c>
      <c r="L310" s="429" t="str">
        <f t="shared" si="7"/>
        <v/>
      </c>
      <c r="M310" s="429" t="str">
        <f>IF(B307="","",IF(H307="","",AVERAGE(H307:H310)))</f>
        <v/>
      </c>
      <c r="N310" s="763"/>
      <c r="O310" s="765"/>
      <c r="P310" s="767"/>
    </row>
    <row r="311" spans="1:16" ht="15.75" thickBot="1" x14ac:dyDescent="0.3">
      <c r="A311" s="752"/>
      <c r="B311" s="755"/>
      <c r="C311" s="756"/>
      <c r="D311" s="81" t="s">
        <v>6</v>
      </c>
      <c r="E311" s="329"/>
      <c r="F311" s="449"/>
      <c r="G311" s="451"/>
      <c r="H311" s="252" t="str">
        <f>IF(B307="","",IF(E311="","",IF(E311=999,999,IF(E311+F311+G311=0,"",E311*60+F311+G311/100))))</f>
        <v/>
      </c>
      <c r="I311" s="258"/>
      <c r="J311" s="251" t="str">
        <f>IF(H311="","",ABS(H311-I308))</f>
        <v/>
      </c>
      <c r="K311" s="271" t="str">
        <f>IF(J311="","",RANK(J311,J307:J311))</f>
        <v/>
      </c>
      <c r="L311" s="251" t="str">
        <f t="shared" si="7"/>
        <v/>
      </c>
      <c r="M311" s="251" t="str">
        <f>IF(B307="","",IF(H307="","",TRIMMEAN(H307:H311,0.4)))</f>
        <v/>
      </c>
      <c r="N311" s="763"/>
      <c r="O311" s="765"/>
      <c r="P311" s="768"/>
    </row>
    <row r="312" spans="1:16" x14ac:dyDescent="0.25">
      <c r="A312" s="744" t="str">
        <f>IF('Names And Totals'!A66="","",'Names And Totals'!A66)</f>
        <v/>
      </c>
      <c r="B312" s="747" t="str">
        <f>IF('Names And Totals'!B66="","",'Names And Totals'!B66)</f>
        <v/>
      </c>
      <c r="C312" s="584" t="str">
        <f>IF(P312="DQ","DQ",IF(O312="","",RANK(O312,$O$7:$O$502,0)))</f>
        <v/>
      </c>
      <c r="D312" s="20" t="s">
        <v>7</v>
      </c>
      <c r="E312" s="301"/>
      <c r="F312" s="312"/>
      <c r="G312" s="312"/>
      <c r="H312" s="253" t="str">
        <f>IF(B312="","",IF(E312="","",IF(E312=999,999,E312*60+F312+G312/100)))</f>
        <v/>
      </c>
      <c r="I312" s="259"/>
      <c r="J312" s="406" t="str">
        <f>IF(H312="","",ABS(H312-I313))</f>
        <v/>
      </c>
      <c r="K312" s="272" t="str">
        <f>IF(J312="","",RANK(J312,J312:J316))</f>
        <v/>
      </c>
      <c r="L312" s="406" t="str">
        <f t="shared" si="7"/>
        <v/>
      </c>
      <c r="M312" s="406" t="str">
        <f>IF(B312="","",H312)</f>
        <v/>
      </c>
      <c r="N312" s="614" t="str">
        <f>IF(B312="","",IF(P312="DQ","DQ",IF(H312=999,999,IF(H313="",M312,IF(H314="",M313,IF(H315="",M314,IF(H316="",M315,M316)))))))</f>
        <v/>
      </c>
      <c r="O312" s="757" t="str">
        <f>IF(B312="","",IF(P312="DQ","DQ",IF(N312="","",IF(E312=999,0,IF((20-(N312-$O$3)/$O$4)&gt;0,(20-(N312-$O$3)/$O$4),0)))))</f>
        <v/>
      </c>
      <c r="P312" s="760"/>
    </row>
    <row r="313" spans="1:16" x14ac:dyDescent="0.25">
      <c r="A313" s="745"/>
      <c r="B313" s="748"/>
      <c r="C313" s="585"/>
      <c r="D313" s="21" t="s">
        <v>4</v>
      </c>
      <c r="E313" s="303"/>
      <c r="F313" s="293"/>
      <c r="G313" s="293"/>
      <c r="H313" s="254" t="str">
        <f>IF(B312="","",IF(E313="","",IF(E313=999,999,E313*60+F313+G313/100)))</f>
        <v/>
      </c>
      <c r="I313" s="260" t="str">
        <f>IF(B312="","",IF(H312="","",AVERAGE(H312:H316)))</f>
        <v/>
      </c>
      <c r="J313" s="407" t="str">
        <f>IF(H313="","",ABS(H313-I313))</f>
        <v/>
      </c>
      <c r="K313" s="273" t="str">
        <f>IF(J313="","",RANK(J313,J312:J316))</f>
        <v/>
      </c>
      <c r="L313" s="407" t="str">
        <f t="shared" si="7"/>
        <v/>
      </c>
      <c r="M313" s="407" t="str">
        <f>IF(B312="","",IF(H312="","",AVERAGE(H312:H313)))</f>
        <v/>
      </c>
      <c r="N313" s="615"/>
      <c r="O313" s="758"/>
      <c r="P313" s="761"/>
    </row>
    <row r="314" spans="1:16" x14ac:dyDescent="0.25">
      <c r="A314" s="745"/>
      <c r="B314" s="748"/>
      <c r="C314" s="585"/>
      <c r="D314" s="21" t="s">
        <v>8</v>
      </c>
      <c r="E314" s="303"/>
      <c r="F314" s="293"/>
      <c r="G314" s="293"/>
      <c r="H314" s="254" t="str">
        <f>IF(B312="","",IF(E314="","",IF(E314=999,999,E314*60+F314+G314/100)))</f>
        <v/>
      </c>
      <c r="I314" s="260"/>
      <c r="J314" s="407" t="str">
        <f>IF(H314="","",ABS(H314-I313))</f>
        <v/>
      </c>
      <c r="K314" s="273" t="str">
        <f>IF(J314="","",RANK(J314,J312:J316))</f>
        <v/>
      </c>
      <c r="L314" s="407" t="str">
        <f t="shared" si="7"/>
        <v/>
      </c>
      <c r="M314" s="407" t="str">
        <f>IF(B312="","",IF(H312="","",AVERAGE(H312:H314)))</f>
        <v/>
      </c>
      <c r="N314" s="615"/>
      <c r="O314" s="758"/>
      <c r="P314" s="761"/>
    </row>
    <row r="315" spans="1:16" x14ac:dyDescent="0.25">
      <c r="A315" s="745"/>
      <c r="B315" s="748"/>
      <c r="C315" s="585"/>
      <c r="D315" s="21" t="s">
        <v>5</v>
      </c>
      <c r="E315" s="303"/>
      <c r="F315" s="293"/>
      <c r="G315" s="293"/>
      <c r="H315" s="254" t="str">
        <f>IF(B312="","",IF(E315="","",IF(E315=999,999,IF(E315+F315+G315=0,"",E315*60+F315+G315/100))))</f>
        <v/>
      </c>
      <c r="I315" s="260"/>
      <c r="J315" s="407" t="str">
        <f>IF(H315="","",ABS(H315-I313))</f>
        <v/>
      </c>
      <c r="K315" s="273" t="str">
        <f>IF(J315="","",RANK(J315,J312:J316))</f>
        <v/>
      </c>
      <c r="L315" s="407" t="str">
        <f t="shared" si="7"/>
        <v/>
      </c>
      <c r="M315" s="407" t="str">
        <f>IF(B312="","",IF(H312="","",AVERAGE(H312:H315)))</f>
        <v/>
      </c>
      <c r="N315" s="615"/>
      <c r="O315" s="758"/>
      <c r="P315" s="761"/>
    </row>
    <row r="316" spans="1:16" ht="15.75" thickBot="1" x14ac:dyDescent="0.3">
      <c r="A316" s="746"/>
      <c r="B316" s="749"/>
      <c r="C316" s="586"/>
      <c r="D316" s="22" t="s">
        <v>6</v>
      </c>
      <c r="E316" s="305"/>
      <c r="F316" s="332"/>
      <c r="G316" s="332"/>
      <c r="H316" s="255" t="str">
        <f>IF(B312="","",IF(E316="","",IF(E316=999,999,IF(E316+F316+G316=0,"",E316*60+F316+G316/100))))</f>
        <v/>
      </c>
      <c r="I316" s="261"/>
      <c r="J316" s="408" t="str">
        <f>IF(H316="","",ABS(H316-I313))</f>
        <v/>
      </c>
      <c r="K316" s="274" t="str">
        <f>IF(J316="","",RANK(J316,J312:J316))</f>
        <v/>
      </c>
      <c r="L316" s="408" t="str">
        <f t="shared" si="7"/>
        <v/>
      </c>
      <c r="M316" s="408" t="str">
        <f>IF(B312="","",IF(H312="","",TRIMMEAN(H312:H316,0.4)))</f>
        <v/>
      </c>
      <c r="N316" s="616"/>
      <c r="O316" s="759"/>
      <c r="P316" s="762"/>
    </row>
    <row r="317" spans="1:16" x14ac:dyDescent="0.25">
      <c r="A317" s="750" t="str">
        <f>IF('Names And Totals'!A67="","",'Names And Totals'!A67)</f>
        <v/>
      </c>
      <c r="B317" s="753" t="str">
        <f>IF('Names And Totals'!B67="","",'Names And Totals'!B67)</f>
        <v/>
      </c>
      <c r="C317" s="642" t="str">
        <f>IF(P317="DQ","DQ",IF(O317="","",RANK(O317,$O$7:$O$502,0)))</f>
        <v/>
      </c>
      <c r="D317" s="18" t="s">
        <v>7</v>
      </c>
      <c r="E317" s="297"/>
      <c r="F317" s="290"/>
      <c r="G317" s="310"/>
      <c r="H317" s="252" t="str">
        <f>IF(B317="","",IF(E317="","",IF(E317=999,999,E317*60+F317+G317/100)))</f>
        <v/>
      </c>
      <c r="I317" s="257"/>
      <c r="J317" s="429" t="str">
        <f>IF(H317="","",ABS(H317-I318))</f>
        <v/>
      </c>
      <c r="K317" s="270" t="str">
        <f>IF(J317="","",RANK(J317,J317:J321))</f>
        <v/>
      </c>
      <c r="L317" s="429" t="str">
        <f t="shared" si="7"/>
        <v/>
      </c>
      <c r="M317" s="429" t="str">
        <f>IF(B317="","",H317)</f>
        <v/>
      </c>
      <c r="N317" s="601" t="str">
        <f>IF(B317="","",IF(P317="DQ","DQ",IF(H317=999,999,IF(H318="",M317,IF(H319="",M318,IF(H320="",M319,IF(H321="",M320,M321)))))))</f>
        <v/>
      </c>
      <c r="O317" s="764" t="str">
        <f>IF(B317="","",IF(P317="DQ","DQ",IF(N317="","",IF(E317=999,0,IF((20-(N317-$O$3)/$O$4)&gt;0,(20-(N317-$O$3)/$O$4),0)))))</f>
        <v/>
      </c>
      <c r="P317" s="766"/>
    </row>
    <row r="318" spans="1:16" x14ac:dyDescent="0.25">
      <c r="A318" s="751"/>
      <c r="B318" s="754"/>
      <c r="C318" s="756"/>
      <c r="D318" s="18" t="s">
        <v>4</v>
      </c>
      <c r="E318" s="297"/>
      <c r="F318" s="290"/>
      <c r="G318" s="310"/>
      <c r="H318" s="252" t="str">
        <f>IF(B317="","",IF(E318="","",IF(E318=999,999,E318*60+F318+G318/100)))</f>
        <v/>
      </c>
      <c r="I318" s="257" t="str">
        <f>IF(B317="","",IF(H317="","",AVERAGE(H317:H321)))</f>
        <v/>
      </c>
      <c r="J318" s="429" t="str">
        <f>IF(H318="","",ABS(H318-I318))</f>
        <v/>
      </c>
      <c r="K318" s="270" t="str">
        <f>IF(J318="","",RANK(J318,J317:J321))</f>
        <v/>
      </c>
      <c r="L318" s="429" t="str">
        <f t="shared" si="7"/>
        <v/>
      </c>
      <c r="M318" s="429" t="str">
        <f>IF(B317="","",IF(H317="","",AVERAGE(H317:H318)))</f>
        <v/>
      </c>
      <c r="N318" s="763"/>
      <c r="O318" s="765"/>
      <c r="P318" s="767"/>
    </row>
    <row r="319" spans="1:16" x14ac:dyDescent="0.25">
      <c r="A319" s="751"/>
      <c r="B319" s="754"/>
      <c r="C319" s="756"/>
      <c r="D319" s="19" t="s">
        <v>8</v>
      </c>
      <c r="E319" s="299"/>
      <c r="F319" s="448"/>
      <c r="G319" s="450"/>
      <c r="H319" s="252" t="str">
        <f>IF(B317="","",IF(E319="","",IF(E319=999,999,E319*60+F319+G319/100)))</f>
        <v/>
      </c>
      <c r="I319" s="257"/>
      <c r="J319" s="429" t="str">
        <f>IF(H319="","",ABS(H319-I318))</f>
        <v/>
      </c>
      <c r="K319" s="270" t="str">
        <f>IF(J319="","",RANK(J319,J317:J321))</f>
        <v/>
      </c>
      <c r="L319" s="429" t="str">
        <f t="shared" si="7"/>
        <v/>
      </c>
      <c r="M319" s="429" t="str">
        <f>IF(B317="","",IF(H317="","",AVERAGE(H317:H319)))</f>
        <v/>
      </c>
      <c r="N319" s="763"/>
      <c r="O319" s="765"/>
      <c r="P319" s="767"/>
    </row>
    <row r="320" spans="1:16" x14ac:dyDescent="0.25">
      <c r="A320" s="751"/>
      <c r="B320" s="754"/>
      <c r="C320" s="756"/>
      <c r="D320" s="18" t="s">
        <v>5</v>
      </c>
      <c r="E320" s="297"/>
      <c r="F320" s="290"/>
      <c r="G320" s="310"/>
      <c r="H320" s="252" t="str">
        <f>IF(B317="","",IF(E320="","",IF(E320=999,999,IF(E320+F320+G320=0,"",E320*60+F320+G320/100))))</f>
        <v/>
      </c>
      <c r="I320" s="257"/>
      <c r="J320" s="429" t="str">
        <f>IF(H320="","",ABS(H320-I318))</f>
        <v/>
      </c>
      <c r="K320" s="270" t="str">
        <f>IF(J320="","",RANK(J320,J317:J321))</f>
        <v/>
      </c>
      <c r="L320" s="429" t="str">
        <f t="shared" si="7"/>
        <v/>
      </c>
      <c r="M320" s="429" t="str">
        <f>IF(B317="","",IF(H317="","",AVERAGE(H317:H320)))</f>
        <v/>
      </c>
      <c r="N320" s="763"/>
      <c r="O320" s="765"/>
      <c r="P320" s="767"/>
    </row>
    <row r="321" spans="1:16" ht="15.75" thickBot="1" x14ac:dyDescent="0.3">
      <c r="A321" s="752"/>
      <c r="B321" s="755"/>
      <c r="C321" s="756"/>
      <c r="D321" s="81" t="s">
        <v>6</v>
      </c>
      <c r="E321" s="329"/>
      <c r="F321" s="449"/>
      <c r="G321" s="451"/>
      <c r="H321" s="252" t="str">
        <f>IF(B317="","",IF(E321="","",IF(E321=999,999,IF(E321+F321+G321=0,"",E321*60+F321+G321/100))))</f>
        <v/>
      </c>
      <c r="I321" s="258"/>
      <c r="J321" s="251" t="str">
        <f>IF(H321="","",ABS(H321-I318))</f>
        <v/>
      </c>
      <c r="K321" s="271" t="str">
        <f>IF(J321="","",RANK(J321,J317:J321))</f>
        <v/>
      </c>
      <c r="L321" s="251" t="str">
        <f t="shared" si="7"/>
        <v/>
      </c>
      <c r="M321" s="251" t="str">
        <f>IF(B317="","",IF(H317="","",TRIMMEAN(H317:H321,0.4)))</f>
        <v/>
      </c>
      <c r="N321" s="763"/>
      <c r="O321" s="765"/>
      <c r="P321" s="768"/>
    </row>
    <row r="322" spans="1:16" x14ac:dyDescent="0.25">
      <c r="A322" s="744" t="str">
        <f>IF('Names And Totals'!A68="","",'Names And Totals'!A68)</f>
        <v/>
      </c>
      <c r="B322" s="747" t="str">
        <f>IF('Names And Totals'!B68="","",'Names And Totals'!B68)</f>
        <v/>
      </c>
      <c r="C322" s="584" t="str">
        <f>IF(P322="DQ","DQ",IF(O322="","",RANK(O322,$O$7:$O$502,0)))</f>
        <v/>
      </c>
      <c r="D322" s="20" t="s">
        <v>7</v>
      </c>
      <c r="E322" s="301"/>
      <c r="F322" s="312"/>
      <c r="G322" s="312"/>
      <c r="H322" s="253" t="str">
        <f>IF(B322="","",IF(E322="","",IF(E322=999,999,E322*60+F322+G322/100)))</f>
        <v/>
      </c>
      <c r="I322" s="259"/>
      <c r="J322" s="406" t="str">
        <f>IF(H322="","",ABS(H322-I323))</f>
        <v/>
      </c>
      <c r="K322" s="272" t="str">
        <f>IF(J322="","",RANK(J322,J322:J326))</f>
        <v/>
      </c>
      <c r="L322" s="406" t="str">
        <f t="shared" si="7"/>
        <v/>
      </c>
      <c r="M322" s="406" t="str">
        <f>IF(B322="","",H322)</f>
        <v/>
      </c>
      <c r="N322" s="614" t="str">
        <f>IF(B322="","",IF(P322="DQ","DQ",IF(H322=999,999,IF(H323="",M322,IF(H324="",M323,IF(H325="",M324,IF(H326="",M325,M326)))))))</f>
        <v/>
      </c>
      <c r="O322" s="757" t="str">
        <f>IF(B322="","",IF(P322="DQ","DQ",IF(N322="","",IF(E322=999,0,IF((20-(N322-$O$3)/$O$4)&gt;0,(20-(N322-$O$3)/$O$4),0)))))</f>
        <v/>
      </c>
      <c r="P322" s="760"/>
    </row>
    <row r="323" spans="1:16" x14ac:dyDescent="0.25">
      <c r="A323" s="745"/>
      <c r="B323" s="748"/>
      <c r="C323" s="585"/>
      <c r="D323" s="21" t="s">
        <v>4</v>
      </c>
      <c r="E323" s="303"/>
      <c r="F323" s="293"/>
      <c r="G323" s="293"/>
      <c r="H323" s="254" t="str">
        <f>IF(B322="","",IF(E323="","",IF(E323=999,999,E323*60+F323+G323/100)))</f>
        <v/>
      </c>
      <c r="I323" s="260" t="str">
        <f>IF(B322="","",IF(H322="","",AVERAGE(H322:H326)))</f>
        <v/>
      </c>
      <c r="J323" s="407" t="str">
        <f>IF(H323="","",ABS(H323-I323))</f>
        <v/>
      </c>
      <c r="K323" s="273" t="str">
        <f>IF(J323="","",RANK(J323,J322:J326))</f>
        <v/>
      </c>
      <c r="L323" s="407" t="str">
        <f t="shared" si="7"/>
        <v/>
      </c>
      <c r="M323" s="407" t="str">
        <f>IF(B322="","",IF(H322="","",AVERAGE(H322:H323)))</f>
        <v/>
      </c>
      <c r="N323" s="615"/>
      <c r="O323" s="758"/>
      <c r="P323" s="761"/>
    </row>
    <row r="324" spans="1:16" x14ac:dyDescent="0.25">
      <c r="A324" s="745"/>
      <c r="B324" s="748"/>
      <c r="C324" s="585"/>
      <c r="D324" s="21" t="s">
        <v>8</v>
      </c>
      <c r="E324" s="303"/>
      <c r="F324" s="293"/>
      <c r="G324" s="293"/>
      <c r="H324" s="254" t="str">
        <f>IF(B322="","",IF(E324="","",IF(E324=999,999,E324*60+F324+G324/100)))</f>
        <v/>
      </c>
      <c r="I324" s="260"/>
      <c r="J324" s="407" t="str">
        <f>IF(H324="","",ABS(H324-I323))</f>
        <v/>
      </c>
      <c r="K324" s="273" t="str">
        <f>IF(J324="","",RANK(J324,J322:J326))</f>
        <v/>
      </c>
      <c r="L324" s="407" t="str">
        <f t="shared" si="7"/>
        <v/>
      </c>
      <c r="M324" s="407" t="str">
        <f>IF(B322="","",IF(H322="","",AVERAGE(H322:H324)))</f>
        <v/>
      </c>
      <c r="N324" s="615"/>
      <c r="O324" s="758"/>
      <c r="P324" s="761"/>
    </row>
    <row r="325" spans="1:16" x14ac:dyDescent="0.25">
      <c r="A325" s="745"/>
      <c r="B325" s="748"/>
      <c r="C325" s="585"/>
      <c r="D325" s="21" t="s">
        <v>5</v>
      </c>
      <c r="E325" s="303"/>
      <c r="F325" s="293"/>
      <c r="G325" s="293"/>
      <c r="H325" s="254" t="str">
        <f>IF(B322="","",IF(E325="","",IF(E325=999,999,IF(E325+F325+G325=0,"",E325*60+F325+G325/100))))</f>
        <v/>
      </c>
      <c r="I325" s="260"/>
      <c r="J325" s="407" t="str">
        <f>IF(H325="","",ABS(H325-I323))</f>
        <v/>
      </c>
      <c r="K325" s="273" t="str">
        <f>IF(J325="","",RANK(J325,J322:J326))</f>
        <v/>
      </c>
      <c r="L325" s="407" t="str">
        <f t="shared" si="7"/>
        <v/>
      </c>
      <c r="M325" s="407" t="str">
        <f>IF(B322="","",IF(H322="","",AVERAGE(H322:H325)))</f>
        <v/>
      </c>
      <c r="N325" s="615"/>
      <c r="O325" s="758"/>
      <c r="P325" s="761"/>
    </row>
    <row r="326" spans="1:16" ht="15.75" thickBot="1" x14ac:dyDescent="0.3">
      <c r="A326" s="746"/>
      <c r="B326" s="749"/>
      <c r="C326" s="586"/>
      <c r="D326" s="22" t="s">
        <v>6</v>
      </c>
      <c r="E326" s="305"/>
      <c r="F326" s="332"/>
      <c r="G326" s="332"/>
      <c r="H326" s="255" t="str">
        <f>IF(B322="","",IF(E326="","",IF(E326=999,999,IF(E326+F326+G326=0,"",E326*60+F326+G326/100))))</f>
        <v/>
      </c>
      <c r="I326" s="261"/>
      <c r="J326" s="408" t="str">
        <f>IF(H326="","",ABS(H326-I323))</f>
        <v/>
      </c>
      <c r="K326" s="274" t="str">
        <f>IF(J326="","",RANK(J326,J322:J326))</f>
        <v/>
      </c>
      <c r="L326" s="408" t="str">
        <f t="shared" si="7"/>
        <v/>
      </c>
      <c r="M326" s="408" t="str">
        <f>IF(B322="","",IF(H322="","",TRIMMEAN(H322:H326,0.4)))</f>
        <v/>
      </c>
      <c r="N326" s="616"/>
      <c r="O326" s="759"/>
      <c r="P326" s="762"/>
    </row>
    <row r="327" spans="1:16" x14ac:dyDescent="0.25">
      <c r="A327" s="750" t="str">
        <f>IF('Names And Totals'!A69="","",'Names And Totals'!A69)</f>
        <v/>
      </c>
      <c r="B327" s="753" t="str">
        <f>IF('Names And Totals'!B69="","",'Names And Totals'!B69)</f>
        <v/>
      </c>
      <c r="C327" s="642" t="str">
        <f>IF(P327="DQ","DQ",IF(O327="","",RANK(O327,$O$7:$O$502,0)))</f>
        <v/>
      </c>
      <c r="D327" s="18" t="s">
        <v>7</v>
      </c>
      <c r="E327" s="297"/>
      <c r="F327" s="290"/>
      <c r="G327" s="310"/>
      <c r="H327" s="252" t="str">
        <f>IF(B327="","",IF(E327="","",IF(E327=999,999,E327*60+F327+G327/100)))</f>
        <v/>
      </c>
      <c r="I327" s="257"/>
      <c r="J327" s="429" t="str">
        <f>IF(H327="","",ABS(H327-I328))</f>
        <v/>
      </c>
      <c r="K327" s="270" t="str">
        <f>IF(J327="","",RANK(J327,J327:J331))</f>
        <v/>
      </c>
      <c r="L327" s="429" t="str">
        <f t="shared" si="7"/>
        <v/>
      </c>
      <c r="M327" s="429" t="str">
        <f>IF(B327="","",H327)</f>
        <v/>
      </c>
      <c r="N327" s="601" t="str">
        <f>IF(B327="","",IF(P327="DQ","DQ",IF(H327=999,999,IF(H328="",M327,IF(H329="",M328,IF(H330="",M329,IF(H331="",M330,M331)))))))</f>
        <v/>
      </c>
      <c r="O327" s="764" t="str">
        <f>IF(B327="","",IF(P327="DQ","DQ",IF(N327="","",IF(E327=999,0,IF((20-(N327-$O$3)/$O$4)&gt;0,(20-(N327-$O$3)/$O$4),0)))))</f>
        <v/>
      </c>
      <c r="P327" s="766"/>
    </row>
    <row r="328" spans="1:16" x14ac:dyDescent="0.25">
      <c r="A328" s="751"/>
      <c r="B328" s="754"/>
      <c r="C328" s="756"/>
      <c r="D328" s="18" t="s">
        <v>4</v>
      </c>
      <c r="E328" s="297"/>
      <c r="F328" s="290"/>
      <c r="G328" s="310"/>
      <c r="H328" s="252" t="str">
        <f>IF(B327="","",IF(E328="","",IF(E328=999,999,E328*60+F328+G328/100)))</f>
        <v/>
      </c>
      <c r="I328" s="257" t="str">
        <f>IF(B327="","",IF(H327="","",AVERAGE(H327:H331)))</f>
        <v/>
      </c>
      <c r="J328" s="429" t="str">
        <f>IF(H328="","",ABS(H328-I328))</f>
        <v/>
      </c>
      <c r="K328" s="270" t="str">
        <f>IF(J328="","",RANK(J328,J327:J331))</f>
        <v/>
      </c>
      <c r="L328" s="429" t="str">
        <f t="shared" si="7"/>
        <v/>
      </c>
      <c r="M328" s="429" t="str">
        <f>IF(B327="","",IF(H327="","",AVERAGE(H327:H328)))</f>
        <v/>
      </c>
      <c r="N328" s="763"/>
      <c r="O328" s="765"/>
      <c r="P328" s="767"/>
    </row>
    <row r="329" spans="1:16" x14ac:dyDescent="0.25">
      <c r="A329" s="751"/>
      <c r="B329" s="754"/>
      <c r="C329" s="756"/>
      <c r="D329" s="19" t="s">
        <v>8</v>
      </c>
      <c r="E329" s="299"/>
      <c r="F329" s="448"/>
      <c r="G329" s="450"/>
      <c r="H329" s="252" t="str">
        <f>IF(B327="","",IF(E329="","",IF(E329=999,999,E329*60+F329+G329/100)))</f>
        <v/>
      </c>
      <c r="I329" s="257"/>
      <c r="J329" s="429" t="str">
        <f>IF(H329="","",ABS(H329-I328))</f>
        <v/>
      </c>
      <c r="K329" s="270" t="str">
        <f>IF(J329="","",RANK(J329,J327:J331))</f>
        <v/>
      </c>
      <c r="L329" s="429" t="str">
        <f t="shared" si="7"/>
        <v/>
      </c>
      <c r="M329" s="429" t="str">
        <f>IF(B327="","",IF(H327="","",AVERAGE(H327:H329)))</f>
        <v/>
      </c>
      <c r="N329" s="763"/>
      <c r="O329" s="765"/>
      <c r="P329" s="767"/>
    </row>
    <row r="330" spans="1:16" x14ac:dyDescent="0.25">
      <c r="A330" s="751"/>
      <c r="B330" s="754"/>
      <c r="C330" s="756"/>
      <c r="D330" s="18" t="s">
        <v>5</v>
      </c>
      <c r="E330" s="297"/>
      <c r="F330" s="290"/>
      <c r="G330" s="310"/>
      <c r="H330" s="252" t="str">
        <f>IF(B327="","",IF(E330="","",IF(E330=999,999,IF(E330+F330+G330=0,"",E330*60+F330+G330/100))))</f>
        <v/>
      </c>
      <c r="I330" s="257"/>
      <c r="J330" s="429" t="str">
        <f>IF(H330="","",ABS(H330-I328))</f>
        <v/>
      </c>
      <c r="K330" s="270" t="str">
        <f>IF(J330="","",RANK(J330,J327:J331))</f>
        <v/>
      </c>
      <c r="L330" s="429" t="str">
        <f t="shared" si="7"/>
        <v/>
      </c>
      <c r="M330" s="429" t="str">
        <f>IF(B327="","",IF(H327="","",AVERAGE(H327:H330)))</f>
        <v/>
      </c>
      <c r="N330" s="763"/>
      <c r="O330" s="765"/>
      <c r="P330" s="767"/>
    </row>
    <row r="331" spans="1:16" ht="15.75" thickBot="1" x14ac:dyDescent="0.3">
      <c r="A331" s="752"/>
      <c r="B331" s="755"/>
      <c r="C331" s="756"/>
      <c r="D331" s="81" t="s">
        <v>6</v>
      </c>
      <c r="E331" s="329"/>
      <c r="F331" s="449"/>
      <c r="G331" s="451"/>
      <c r="H331" s="252" t="str">
        <f>IF(B327="","",IF(E331="","",IF(E331=999,999,IF(E331+F331+G331=0,"",E331*60+F331+G331/100))))</f>
        <v/>
      </c>
      <c r="I331" s="258"/>
      <c r="J331" s="251" t="str">
        <f>IF(H331="","",ABS(H331-I328))</f>
        <v/>
      </c>
      <c r="K331" s="271" t="str">
        <f>IF(J331="","",RANK(J331,J327:J331))</f>
        <v/>
      </c>
      <c r="L331" s="251" t="str">
        <f t="shared" si="7"/>
        <v/>
      </c>
      <c r="M331" s="251" t="str">
        <f>IF(B327="","",IF(H327="","",TRIMMEAN(H327:H331,0.4)))</f>
        <v/>
      </c>
      <c r="N331" s="763"/>
      <c r="O331" s="765"/>
      <c r="P331" s="768"/>
    </row>
    <row r="332" spans="1:16" x14ac:dyDescent="0.25">
      <c r="A332" s="744" t="str">
        <f>IF('Names And Totals'!A70="","",'Names And Totals'!A70)</f>
        <v/>
      </c>
      <c r="B332" s="747" t="str">
        <f>IF('Names And Totals'!B70="","",'Names And Totals'!B70)</f>
        <v/>
      </c>
      <c r="C332" s="584" t="str">
        <f>IF(P332="DQ","DQ",IF(O332="","",RANK(O332,$O$7:$O$502,0)))</f>
        <v/>
      </c>
      <c r="D332" s="20" t="s">
        <v>7</v>
      </c>
      <c r="E332" s="301"/>
      <c r="F332" s="312"/>
      <c r="G332" s="312"/>
      <c r="H332" s="253" t="str">
        <f>IF(B332="","",IF(E332="","",IF(E332=999,999,E332*60+F332+G332/100)))</f>
        <v/>
      </c>
      <c r="I332" s="259"/>
      <c r="J332" s="406" t="str">
        <f>IF(H332="","",ABS(H332-I333))</f>
        <v/>
      </c>
      <c r="K332" s="272" t="str">
        <f>IF(J332="","",RANK(J332,J332:J336))</f>
        <v/>
      </c>
      <c r="L332" s="406" t="str">
        <f t="shared" si="7"/>
        <v/>
      </c>
      <c r="M332" s="406" t="str">
        <f>IF(B332="","",H332)</f>
        <v/>
      </c>
      <c r="N332" s="614" t="str">
        <f>IF(B332="","",IF(P332="DQ","DQ",IF(H332=999,999,IF(H333="",M332,IF(H334="",M333,IF(H335="",M334,IF(H336="",M335,M336)))))))</f>
        <v/>
      </c>
      <c r="O332" s="757" t="str">
        <f>IF(B332="","",IF(P332="DQ","DQ",IF(N332="","",IF(E332=999,0,IF((20-(N332-$O$3)/$O$4)&gt;0,(20-(N332-$O$3)/$O$4),0)))))</f>
        <v/>
      </c>
      <c r="P332" s="760"/>
    </row>
    <row r="333" spans="1:16" x14ac:dyDescent="0.25">
      <c r="A333" s="745"/>
      <c r="B333" s="748"/>
      <c r="C333" s="585"/>
      <c r="D333" s="21" t="s">
        <v>4</v>
      </c>
      <c r="E333" s="303"/>
      <c r="F333" s="293"/>
      <c r="G333" s="293"/>
      <c r="H333" s="254" t="str">
        <f>IF(B332="","",IF(E333="","",IF(E333=999,999,E333*60+F333+G333/100)))</f>
        <v/>
      </c>
      <c r="I333" s="260" t="str">
        <f>IF(B332="","",IF(H332="","",AVERAGE(H332:H336)))</f>
        <v/>
      </c>
      <c r="J333" s="407" t="str">
        <f>IF(H333="","",ABS(H333-I333))</f>
        <v/>
      </c>
      <c r="K333" s="273" t="str">
        <f>IF(J333="","",RANK(J333,J332:J336))</f>
        <v/>
      </c>
      <c r="L333" s="407" t="str">
        <f t="shared" si="7"/>
        <v/>
      </c>
      <c r="M333" s="407" t="str">
        <f>IF(B332="","",IF(H332="","",AVERAGE(H332:H333)))</f>
        <v/>
      </c>
      <c r="N333" s="615"/>
      <c r="O333" s="758"/>
      <c r="P333" s="761"/>
    </row>
    <row r="334" spans="1:16" x14ac:dyDescent="0.25">
      <c r="A334" s="745"/>
      <c r="B334" s="748"/>
      <c r="C334" s="585"/>
      <c r="D334" s="21" t="s">
        <v>8</v>
      </c>
      <c r="E334" s="303"/>
      <c r="F334" s="293"/>
      <c r="G334" s="293"/>
      <c r="H334" s="254" t="str">
        <f>IF(B332="","",IF(E334="","",IF(E334=999,999,E334*60+F334+G334/100)))</f>
        <v/>
      </c>
      <c r="I334" s="260"/>
      <c r="J334" s="407" t="str">
        <f>IF(H334="","",ABS(H334-I333))</f>
        <v/>
      </c>
      <c r="K334" s="273" t="str">
        <f>IF(J334="","",RANK(J334,J332:J336))</f>
        <v/>
      </c>
      <c r="L334" s="407" t="str">
        <f t="shared" si="7"/>
        <v/>
      </c>
      <c r="M334" s="407" t="str">
        <f>IF(B332="","",IF(H332="","",AVERAGE(H332:H334)))</f>
        <v/>
      </c>
      <c r="N334" s="615"/>
      <c r="O334" s="758"/>
      <c r="P334" s="761"/>
    </row>
    <row r="335" spans="1:16" x14ac:dyDescent="0.25">
      <c r="A335" s="745"/>
      <c r="B335" s="748"/>
      <c r="C335" s="585"/>
      <c r="D335" s="21" t="s">
        <v>5</v>
      </c>
      <c r="E335" s="303"/>
      <c r="F335" s="293"/>
      <c r="G335" s="293"/>
      <c r="H335" s="254" t="str">
        <f>IF(B332="","",IF(E335="","",IF(E335=999,999,IF(E335+F335+G335=0,"",E335*60+F335+G335/100))))</f>
        <v/>
      </c>
      <c r="I335" s="260"/>
      <c r="J335" s="407" t="str">
        <f>IF(H335="","",ABS(H335-I333))</f>
        <v/>
      </c>
      <c r="K335" s="273" t="str">
        <f>IF(J335="","",RANK(J335,J332:J336))</f>
        <v/>
      </c>
      <c r="L335" s="407" t="str">
        <f t="shared" si="7"/>
        <v/>
      </c>
      <c r="M335" s="407" t="str">
        <f>IF(B332="","",IF(H332="","",AVERAGE(H332:H335)))</f>
        <v/>
      </c>
      <c r="N335" s="615"/>
      <c r="O335" s="758"/>
      <c r="P335" s="761"/>
    </row>
    <row r="336" spans="1:16" ht="15.75" thickBot="1" x14ac:dyDescent="0.3">
      <c r="A336" s="746"/>
      <c r="B336" s="749"/>
      <c r="C336" s="586"/>
      <c r="D336" s="22" t="s">
        <v>6</v>
      </c>
      <c r="E336" s="305"/>
      <c r="F336" s="332"/>
      <c r="G336" s="332"/>
      <c r="H336" s="255" t="str">
        <f>IF(B332="","",IF(E336="","",IF(E336=999,999,IF(E336+F336+G336=0,"",E336*60+F336+G336/100))))</f>
        <v/>
      </c>
      <c r="I336" s="261"/>
      <c r="J336" s="408" t="str">
        <f>IF(H336="","",ABS(H336-I333))</f>
        <v/>
      </c>
      <c r="K336" s="274" t="str">
        <f>IF(J336="","",RANK(J336,J332:J336))</f>
        <v/>
      </c>
      <c r="L336" s="408" t="str">
        <f t="shared" si="7"/>
        <v/>
      </c>
      <c r="M336" s="408" t="str">
        <f>IF(B332="","",IF(H332="","",TRIMMEAN(H332:H336,0.4)))</f>
        <v/>
      </c>
      <c r="N336" s="616"/>
      <c r="O336" s="759"/>
      <c r="P336" s="762"/>
    </row>
    <row r="337" spans="1:16" x14ac:dyDescent="0.25">
      <c r="A337" s="750" t="str">
        <f>IF('Names And Totals'!A71="","",'Names And Totals'!A71)</f>
        <v/>
      </c>
      <c r="B337" s="753" t="str">
        <f>IF('Names And Totals'!B71="","",'Names And Totals'!B71)</f>
        <v/>
      </c>
      <c r="C337" s="642" t="str">
        <f>IF(P337="DQ","DQ",IF(O337="","",RANK(O337,$O$7:$O$502,0)))</f>
        <v/>
      </c>
      <c r="D337" s="18" t="s">
        <v>7</v>
      </c>
      <c r="E337" s="297"/>
      <c r="F337" s="290"/>
      <c r="G337" s="310"/>
      <c r="H337" s="252" t="str">
        <f>IF(B337="","",IF(E337="","",IF(E337=999,999,E337*60+F337+G337/100)))</f>
        <v/>
      </c>
      <c r="I337" s="257"/>
      <c r="J337" s="429" t="str">
        <f>IF(H337="","",ABS(H337-I338))</f>
        <v/>
      </c>
      <c r="K337" s="270" t="str">
        <f>IF(J337="","",RANK(J337,J337:J341))</f>
        <v/>
      </c>
      <c r="L337" s="429" t="str">
        <f t="shared" si="7"/>
        <v/>
      </c>
      <c r="M337" s="429" t="str">
        <f>IF(B337="","",H337)</f>
        <v/>
      </c>
      <c r="N337" s="601" t="str">
        <f>IF(B337="","",IF(P337="DQ","DQ",IF(H337=999,999,IF(H338="",M337,IF(H339="",M338,IF(H340="",M339,IF(H341="",M340,M341)))))))</f>
        <v/>
      </c>
      <c r="O337" s="764" t="str">
        <f>IF(B337="","",IF(P337="DQ","DQ",IF(N337="","",IF(E337=999,0,IF((20-(N337-$O$3)/$O$4)&gt;0,(20-(N337-$O$3)/$O$4),0)))))</f>
        <v/>
      </c>
      <c r="P337" s="766"/>
    </row>
    <row r="338" spans="1:16" x14ac:dyDescent="0.25">
      <c r="A338" s="751"/>
      <c r="B338" s="754"/>
      <c r="C338" s="756"/>
      <c r="D338" s="18" t="s">
        <v>4</v>
      </c>
      <c r="E338" s="297"/>
      <c r="F338" s="290"/>
      <c r="G338" s="310"/>
      <c r="H338" s="252" t="str">
        <f>IF(B337="","",IF(E338="","",IF(E338=999,999,E338*60+F338+G338/100)))</f>
        <v/>
      </c>
      <c r="I338" s="257" t="str">
        <f>IF(B337="","",IF(H337="","",AVERAGE(H337:H341)))</f>
        <v/>
      </c>
      <c r="J338" s="429" t="str">
        <f>IF(H338="","",ABS(H338-I338))</f>
        <v/>
      </c>
      <c r="K338" s="270" t="str">
        <f>IF(J338="","",RANK(J338,J337:J341))</f>
        <v/>
      </c>
      <c r="L338" s="429" t="str">
        <f t="shared" si="7"/>
        <v/>
      </c>
      <c r="M338" s="429" t="str">
        <f>IF(B337="","",IF(H337="","",AVERAGE(H337:H338)))</f>
        <v/>
      </c>
      <c r="N338" s="763"/>
      <c r="O338" s="765"/>
      <c r="P338" s="767"/>
    </row>
    <row r="339" spans="1:16" x14ac:dyDescent="0.25">
      <c r="A339" s="751"/>
      <c r="B339" s="754"/>
      <c r="C339" s="756"/>
      <c r="D339" s="19" t="s">
        <v>8</v>
      </c>
      <c r="E339" s="299"/>
      <c r="F339" s="448"/>
      <c r="G339" s="450"/>
      <c r="H339" s="252" t="str">
        <f>IF(B337="","",IF(E339="","",IF(E339=999,999,E339*60+F339+G339/100)))</f>
        <v/>
      </c>
      <c r="I339" s="257"/>
      <c r="J339" s="429" t="str">
        <f>IF(H339="","",ABS(H339-I338))</f>
        <v/>
      </c>
      <c r="K339" s="270" t="str">
        <f>IF(J339="","",RANK(J339,J337:J341))</f>
        <v/>
      </c>
      <c r="L339" s="429" t="str">
        <f t="shared" si="7"/>
        <v/>
      </c>
      <c r="M339" s="429" t="str">
        <f>IF(B337="","",IF(H337="","",AVERAGE(H337:H339)))</f>
        <v/>
      </c>
      <c r="N339" s="763"/>
      <c r="O339" s="765"/>
      <c r="P339" s="767"/>
    </row>
    <row r="340" spans="1:16" x14ac:dyDescent="0.25">
      <c r="A340" s="751"/>
      <c r="B340" s="754"/>
      <c r="C340" s="756"/>
      <c r="D340" s="18" t="s">
        <v>5</v>
      </c>
      <c r="E340" s="297"/>
      <c r="F340" s="290"/>
      <c r="G340" s="310"/>
      <c r="H340" s="252" t="str">
        <f>IF(B337="","",IF(E340="","",IF(E340=999,999,IF(E340+F340+G340=0,"",E340*60+F340+G340/100))))</f>
        <v/>
      </c>
      <c r="I340" s="257"/>
      <c r="J340" s="429" t="str">
        <f>IF(H340="","",ABS(H340-I338))</f>
        <v/>
      </c>
      <c r="K340" s="270" t="str">
        <f>IF(J340="","",RANK(J340,J337:J341))</f>
        <v/>
      </c>
      <c r="L340" s="429" t="str">
        <f t="shared" si="7"/>
        <v/>
      </c>
      <c r="M340" s="429" t="str">
        <f>IF(B337="","",IF(H337="","",AVERAGE(H337:H340)))</f>
        <v/>
      </c>
      <c r="N340" s="763"/>
      <c r="O340" s="765"/>
      <c r="P340" s="767"/>
    </row>
    <row r="341" spans="1:16" ht="15.75" thickBot="1" x14ac:dyDescent="0.3">
      <c r="A341" s="752"/>
      <c r="B341" s="755"/>
      <c r="C341" s="756"/>
      <c r="D341" s="81" t="s">
        <v>6</v>
      </c>
      <c r="E341" s="329"/>
      <c r="F341" s="449"/>
      <c r="G341" s="451"/>
      <c r="H341" s="252" t="str">
        <f>IF(B337="","",IF(E341="","",IF(E341=999,999,IF(E341+F341+G341=0,"",E341*60+F341+G341/100))))</f>
        <v/>
      </c>
      <c r="I341" s="258"/>
      <c r="J341" s="251" t="str">
        <f>IF(H341="","",ABS(H341-I338))</f>
        <v/>
      </c>
      <c r="K341" s="271" t="str">
        <f>IF(J341="","",RANK(J341,J337:J341))</f>
        <v/>
      </c>
      <c r="L341" s="251" t="str">
        <f t="shared" si="7"/>
        <v/>
      </c>
      <c r="M341" s="251" t="str">
        <f>IF(B337="","",IF(H337="","",TRIMMEAN(H337:H341,0.4)))</f>
        <v/>
      </c>
      <c r="N341" s="763"/>
      <c r="O341" s="765"/>
      <c r="P341" s="768"/>
    </row>
    <row r="342" spans="1:16" x14ac:dyDescent="0.25">
      <c r="A342" s="744" t="str">
        <f>IF('Names And Totals'!A72="","",'Names And Totals'!A72)</f>
        <v/>
      </c>
      <c r="B342" s="747" t="str">
        <f>IF('Names And Totals'!B72="","",'Names And Totals'!B72)</f>
        <v/>
      </c>
      <c r="C342" s="584" t="str">
        <f>IF(P342="DQ","DQ",IF(O342="","",RANK(O342,$O$7:$O$502,0)))</f>
        <v/>
      </c>
      <c r="D342" s="20" t="s">
        <v>7</v>
      </c>
      <c r="E342" s="301"/>
      <c r="F342" s="312"/>
      <c r="G342" s="312"/>
      <c r="H342" s="253" t="str">
        <f>IF(B342="","",IF(E342="","",IF(E342=999,999,E342*60+F342+G342/100)))</f>
        <v/>
      </c>
      <c r="I342" s="259"/>
      <c r="J342" s="406" t="str">
        <f>IF(H342="","",ABS(H342-I343))</f>
        <v/>
      </c>
      <c r="K342" s="272" t="str">
        <f>IF(J342="","",RANK(J342,J342:J346))</f>
        <v/>
      </c>
      <c r="L342" s="406" t="str">
        <f t="shared" si="7"/>
        <v/>
      </c>
      <c r="M342" s="406" t="str">
        <f>IF(B342="","",H342)</f>
        <v/>
      </c>
      <c r="N342" s="614" t="str">
        <f>IF(B342="","",IF(P342="DQ","DQ",IF(H342=999,999,IF(H343="",M342,IF(H344="",M343,IF(H345="",M344,IF(H346="",M345,M346)))))))</f>
        <v/>
      </c>
      <c r="O342" s="757" t="str">
        <f>IF(B342="","",IF(P342="DQ","DQ",IF(N342="","",IF(E342=999,0,IF((20-(N342-$O$3)/$O$4)&gt;0,(20-(N342-$O$3)/$O$4),0)))))</f>
        <v/>
      </c>
      <c r="P342" s="760"/>
    </row>
    <row r="343" spans="1:16" x14ac:dyDescent="0.25">
      <c r="A343" s="745"/>
      <c r="B343" s="748"/>
      <c r="C343" s="585"/>
      <c r="D343" s="21" t="s">
        <v>4</v>
      </c>
      <c r="E343" s="303"/>
      <c r="F343" s="293"/>
      <c r="G343" s="293"/>
      <c r="H343" s="254" t="str">
        <f>IF(B342="","",IF(E343="","",IF(E343=999,999,E343*60+F343+G343/100)))</f>
        <v/>
      </c>
      <c r="I343" s="260" t="str">
        <f>IF(B342="","",IF(H342="","",AVERAGE(H342:H346)))</f>
        <v/>
      </c>
      <c r="J343" s="407" t="str">
        <f>IF(H343="","",ABS(H343-I343))</f>
        <v/>
      </c>
      <c r="K343" s="273" t="str">
        <f>IF(J343="","",RANK(J343,J342:J346))</f>
        <v/>
      </c>
      <c r="L343" s="407" t="str">
        <f t="shared" si="7"/>
        <v/>
      </c>
      <c r="M343" s="407" t="str">
        <f>IF(B342="","",IF(H342="","",AVERAGE(H342:H343)))</f>
        <v/>
      </c>
      <c r="N343" s="615"/>
      <c r="O343" s="758"/>
      <c r="P343" s="761"/>
    </row>
    <row r="344" spans="1:16" x14ac:dyDescent="0.25">
      <c r="A344" s="745"/>
      <c r="B344" s="748"/>
      <c r="C344" s="585"/>
      <c r="D344" s="21" t="s">
        <v>8</v>
      </c>
      <c r="E344" s="303"/>
      <c r="F344" s="293"/>
      <c r="G344" s="293"/>
      <c r="H344" s="254" t="str">
        <f>IF(B342="","",IF(E344="","",IF(E344=999,999,E344*60+F344+G344/100)))</f>
        <v/>
      </c>
      <c r="I344" s="260"/>
      <c r="J344" s="407" t="str">
        <f>IF(H344="","",ABS(H344-I343))</f>
        <v/>
      </c>
      <c r="K344" s="273" t="str">
        <f>IF(J344="","",RANK(J344,J342:J346))</f>
        <v/>
      </c>
      <c r="L344" s="407" t="str">
        <f t="shared" si="7"/>
        <v/>
      </c>
      <c r="M344" s="407" t="str">
        <f>IF(B342="","",IF(H342="","",AVERAGE(H342:H344)))</f>
        <v/>
      </c>
      <c r="N344" s="615"/>
      <c r="O344" s="758"/>
      <c r="P344" s="761"/>
    </row>
    <row r="345" spans="1:16" x14ac:dyDescent="0.25">
      <c r="A345" s="745"/>
      <c r="B345" s="748"/>
      <c r="C345" s="585"/>
      <c r="D345" s="21" t="s">
        <v>5</v>
      </c>
      <c r="E345" s="303"/>
      <c r="F345" s="293"/>
      <c r="G345" s="293"/>
      <c r="H345" s="254" t="str">
        <f>IF(B342="","",IF(E345="","",IF(E345=999,999,IF(E345+F345+G345=0,"",E345*60+F345+G345/100))))</f>
        <v/>
      </c>
      <c r="I345" s="260"/>
      <c r="J345" s="407" t="str">
        <f>IF(H345="","",ABS(H345-I343))</f>
        <v/>
      </c>
      <c r="K345" s="273" t="str">
        <f>IF(J345="","",RANK(J345,J342:J346))</f>
        <v/>
      </c>
      <c r="L345" s="407" t="str">
        <f t="shared" si="7"/>
        <v/>
      </c>
      <c r="M345" s="407" t="str">
        <f>IF(B342="","",IF(H342="","",AVERAGE(H342:H345)))</f>
        <v/>
      </c>
      <c r="N345" s="615"/>
      <c r="O345" s="758"/>
      <c r="P345" s="761"/>
    </row>
    <row r="346" spans="1:16" ht="15.75" thickBot="1" x14ac:dyDescent="0.3">
      <c r="A346" s="746"/>
      <c r="B346" s="749"/>
      <c r="C346" s="586"/>
      <c r="D346" s="22" t="s">
        <v>6</v>
      </c>
      <c r="E346" s="305"/>
      <c r="F346" s="332"/>
      <c r="G346" s="332"/>
      <c r="H346" s="255" t="str">
        <f>IF(B342="","",IF(E346="","",IF(E346=999,999,IF(E346+F346+G346=0,"",E346*60+F346+G346/100))))</f>
        <v/>
      </c>
      <c r="I346" s="261"/>
      <c r="J346" s="408" t="str">
        <f>IF(H346="","",ABS(H346-I343))</f>
        <v/>
      </c>
      <c r="K346" s="274" t="str">
        <f>IF(J346="","",RANK(J346,J342:J346))</f>
        <v/>
      </c>
      <c r="L346" s="408" t="str">
        <f t="shared" si="7"/>
        <v/>
      </c>
      <c r="M346" s="408" t="str">
        <f>IF(B342="","",IF(H342="","",TRIMMEAN(H342:H346,0.4)))</f>
        <v/>
      </c>
      <c r="N346" s="616"/>
      <c r="O346" s="759"/>
      <c r="P346" s="762"/>
    </row>
    <row r="347" spans="1:16" x14ac:dyDescent="0.25">
      <c r="A347" s="750" t="str">
        <f>IF('Names And Totals'!A73="","",'Names And Totals'!A73)</f>
        <v/>
      </c>
      <c r="B347" s="753" t="str">
        <f>IF('Names And Totals'!B73="","",'Names And Totals'!B73)</f>
        <v/>
      </c>
      <c r="C347" s="642" t="str">
        <f>IF(P347="DQ","DQ",IF(O347="","",RANK(O347,$O$7:$O$502,0)))</f>
        <v/>
      </c>
      <c r="D347" s="18" t="s">
        <v>7</v>
      </c>
      <c r="E347" s="297"/>
      <c r="F347" s="290"/>
      <c r="G347" s="310"/>
      <c r="H347" s="252" t="str">
        <f>IF(B347="","",IF(E347="","",IF(E347=999,999,E347*60+F347+G347/100)))</f>
        <v/>
      </c>
      <c r="I347" s="257"/>
      <c r="J347" s="429" t="str">
        <f>IF(H347="","",ABS(H347-I348))</f>
        <v/>
      </c>
      <c r="K347" s="270" t="str">
        <f>IF(J347="","",RANK(J347,J347:J351))</f>
        <v/>
      </c>
      <c r="L347" s="429" t="str">
        <f t="shared" si="7"/>
        <v/>
      </c>
      <c r="M347" s="429" t="str">
        <f>IF(B347="","",H347)</f>
        <v/>
      </c>
      <c r="N347" s="601" t="str">
        <f>IF(B347="","",IF(P347="DQ","DQ",IF(H347=999,999,IF(H348="",M347,IF(H349="",M348,IF(H350="",M349,IF(H351="",M350,M351)))))))</f>
        <v/>
      </c>
      <c r="O347" s="764" t="str">
        <f>IF(B347="","",IF(P347="DQ","DQ",IF(N347="","",IF(E347=999,0,IF((20-(N347-$O$3)/$O$4)&gt;0,(20-(N347-$O$3)/$O$4),0)))))</f>
        <v/>
      </c>
      <c r="P347" s="766"/>
    </row>
    <row r="348" spans="1:16" x14ac:dyDescent="0.25">
      <c r="A348" s="751"/>
      <c r="B348" s="754"/>
      <c r="C348" s="756"/>
      <c r="D348" s="18" t="s">
        <v>4</v>
      </c>
      <c r="E348" s="297"/>
      <c r="F348" s="290"/>
      <c r="G348" s="310"/>
      <c r="H348" s="252" t="str">
        <f>IF(B347="","",IF(E348="","",IF(E348=999,999,E348*60+F348+G348/100)))</f>
        <v/>
      </c>
      <c r="I348" s="257" t="str">
        <f>IF(B347="","",IF(H347="","",AVERAGE(H347:H351)))</f>
        <v/>
      </c>
      <c r="J348" s="429" t="str">
        <f>IF(H348="","",ABS(H348-I348))</f>
        <v/>
      </c>
      <c r="K348" s="270" t="str">
        <f>IF(J348="","",RANK(J348,J347:J351))</f>
        <v/>
      </c>
      <c r="L348" s="429" t="str">
        <f t="shared" si="7"/>
        <v/>
      </c>
      <c r="M348" s="429" t="str">
        <f>IF(B347="","",IF(H347="","",AVERAGE(H347:H348)))</f>
        <v/>
      </c>
      <c r="N348" s="763"/>
      <c r="O348" s="765"/>
      <c r="P348" s="767"/>
    </row>
    <row r="349" spans="1:16" x14ac:dyDescent="0.25">
      <c r="A349" s="751"/>
      <c r="B349" s="754"/>
      <c r="C349" s="756"/>
      <c r="D349" s="19" t="s">
        <v>8</v>
      </c>
      <c r="E349" s="299"/>
      <c r="F349" s="448"/>
      <c r="G349" s="450"/>
      <c r="H349" s="252" t="str">
        <f>IF(B347="","",IF(E349="","",IF(E349=999,999,E349*60+F349+G349/100)))</f>
        <v/>
      </c>
      <c r="I349" s="257"/>
      <c r="J349" s="429" t="str">
        <f>IF(H349="","",ABS(H349-I348))</f>
        <v/>
      </c>
      <c r="K349" s="270" t="str">
        <f>IF(J349="","",RANK(J349,J347:J351))</f>
        <v/>
      </c>
      <c r="L349" s="429" t="str">
        <f t="shared" si="7"/>
        <v/>
      </c>
      <c r="M349" s="429" t="str">
        <f>IF(B347="","",IF(H347="","",AVERAGE(H347:H349)))</f>
        <v/>
      </c>
      <c r="N349" s="763"/>
      <c r="O349" s="765"/>
      <c r="P349" s="767"/>
    </row>
    <row r="350" spans="1:16" x14ac:dyDescent="0.25">
      <c r="A350" s="751"/>
      <c r="B350" s="754"/>
      <c r="C350" s="756"/>
      <c r="D350" s="18" t="s">
        <v>5</v>
      </c>
      <c r="E350" s="297"/>
      <c r="F350" s="290"/>
      <c r="G350" s="310"/>
      <c r="H350" s="252" t="str">
        <f>IF(B347="","",IF(E350="","",IF(E350=999,999,IF(E350+F350+G350=0,"",E350*60+F350+G350/100))))</f>
        <v/>
      </c>
      <c r="I350" s="257"/>
      <c r="J350" s="429" t="str">
        <f>IF(H350="","",ABS(H350-I348))</f>
        <v/>
      </c>
      <c r="K350" s="270" t="str">
        <f>IF(J350="","",RANK(J350,J347:J351))</f>
        <v/>
      </c>
      <c r="L350" s="429" t="str">
        <f t="shared" si="7"/>
        <v/>
      </c>
      <c r="M350" s="429" t="str">
        <f>IF(B347="","",IF(H347="","",AVERAGE(H347:H350)))</f>
        <v/>
      </c>
      <c r="N350" s="763"/>
      <c r="O350" s="765"/>
      <c r="P350" s="767"/>
    </row>
    <row r="351" spans="1:16" ht="15.75" thickBot="1" x14ac:dyDescent="0.3">
      <c r="A351" s="752"/>
      <c r="B351" s="755"/>
      <c r="C351" s="756"/>
      <c r="D351" s="81" t="s">
        <v>6</v>
      </c>
      <c r="E351" s="329"/>
      <c r="F351" s="449"/>
      <c r="G351" s="451"/>
      <c r="H351" s="252" t="str">
        <f>IF(B347="","",IF(E351="","",IF(E351=999,999,IF(E351+F351+G351=0,"",E351*60+F351+G351/100))))</f>
        <v/>
      </c>
      <c r="I351" s="258"/>
      <c r="J351" s="251" t="str">
        <f>IF(H351="","",ABS(H351-I348))</f>
        <v/>
      </c>
      <c r="K351" s="271" t="str">
        <f>IF(J351="","",RANK(J351,J347:J351))</f>
        <v/>
      </c>
      <c r="L351" s="251" t="str">
        <f t="shared" si="7"/>
        <v/>
      </c>
      <c r="M351" s="251" t="str">
        <f>IF(B347="","",IF(H347="","",TRIMMEAN(H347:H351,0.4)))</f>
        <v/>
      </c>
      <c r="N351" s="763"/>
      <c r="O351" s="765"/>
      <c r="P351" s="768"/>
    </row>
    <row r="352" spans="1:16" x14ac:dyDescent="0.25">
      <c r="A352" s="744" t="str">
        <f>IF('Names And Totals'!A74="","",'Names And Totals'!A74)</f>
        <v/>
      </c>
      <c r="B352" s="747" t="str">
        <f>IF('Names And Totals'!B74="","",'Names And Totals'!B74)</f>
        <v/>
      </c>
      <c r="C352" s="584" t="str">
        <f>IF(P352="DQ","DQ",IF(O352="","",RANK(O352,$O$7:$O$502,0)))</f>
        <v/>
      </c>
      <c r="D352" s="20" t="s">
        <v>7</v>
      </c>
      <c r="E352" s="301"/>
      <c r="F352" s="312"/>
      <c r="G352" s="312"/>
      <c r="H352" s="253" t="str">
        <f>IF(B352="","",IF(E352="","",IF(E352=999,999,E352*60+F352+G352/100)))</f>
        <v/>
      </c>
      <c r="I352" s="259"/>
      <c r="J352" s="406" t="str">
        <f>IF(H352="","",ABS(H352-I353))</f>
        <v/>
      </c>
      <c r="K352" s="272" t="str">
        <f>IF(J352="","",RANK(J352,J352:J356))</f>
        <v/>
      </c>
      <c r="L352" s="406" t="str">
        <f t="shared" si="7"/>
        <v/>
      </c>
      <c r="M352" s="406" t="str">
        <f>IF(B352="","",H352)</f>
        <v/>
      </c>
      <c r="N352" s="614" t="str">
        <f>IF(B352="","",IF(P352="DQ","DQ",IF(H352=999,999,IF(H353="",M352,IF(H354="",M353,IF(H355="",M354,IF(H356="",M355,M356)))))))</f>
        <v/>
      </c>
      <c r="O352" s="757" t="str">
        <f>IF(B352="","",IF(P352="DQ","DQ",IF(N352="","",IF(E352=999,0,IF((20-(N352-$O$3)/$O$4)&gt;0,(20-(N352-$O$3)/$O$4),0)))))</f>
        <v/>
      </c>
      <c r="P352" s="760"/>
    </row>
    <row r="353" spans="1:16" x14ac:dyDescent="0.25">
      <c r="A353" s="745"/>
      <c r="B353" s="748"/>
      <c r="C353" s="585"/>
      <c r="D353" s="21" t="s">
        <v>4</v>
      </c>
      <c r="E353" s="303"/>
      <c r="F353" s="293"/>
      <c r="G353" s="293"/>
      <c r="H353" s="254" t="str">
        <f>IF(B352="","",IF(E353="","",IF(E353=999,999,E353*60+F353+G353/100)))</f>
        <v/>
      </c>
      <c r="I353" s="260" t="str">
        <f>IF(B352="","",IF(H352="","",AVERAGE(H352:H356)))</f>
        <v/>
      </c>
      <c r="J353" s="407" t="str">
        <f>IF(H353="","",ABS(H353-I353))</f>
        <v/>
      </c>
      <c r="K353" s="273" t="str">
        <f>IF(J353="","",RANK(J353,J352:J356))</f>
        <v/>
      </c>
      <c r="L353" s="407" t="str">
        <f t="shared" si="7"/>
        <v/>
      </c>
      <c r="M353" s="407" t="str">
        <f>IF(B352="","",IF(H352="","",AVERAGE(H352:H353)))</f>
        <v/>
      </c>
      <c r="N353" s="615"/>
      <c r="O353" s="758"/>
      <c r="P353" s="761"/>
    </row>
    <row r="354" spans="1:16" x14ac:dyDescent="0.25">
      <c r="A354" s="745"/>
      <c r="B354" s="748"/>
      <c r="C354" s="585"/>
      <c r="D354" s="21" t="s">
        <v>8</v>
      </c>
      <c r="E354" s="303"/>
      <c r="F354" s="293"/>
      <c r="G354" s="293"/>
      <c r="H354" s="254" t="str">
        <f>IF(B352="","",IF(E354="","",IF(E354=999,999,E354*60+F354+G354/100)))</f>
        <v/>
      </c>
      <c r="I354" s="260"/>
      <c r="J354" s="407" t="str">
        <f>IF(H354="","",ABS(H354-I353))</f>
        <v/>
      </c>
      <c r="K354" s="273" t="str">
        <f>IF(J354="","",RANK(J354,J352:J356))</f>
        <v/>
      </c>
      <c r="L354" s="407" t="str">
        <f t="shared" si="7"/>
        <v/>
      </c>
      <c r="M354" s="407" t="str">
        <f>IF(B352="","",IF(H352="","",AVERAGE(H352:H354)))</f>
        <v/>
      </c>
      <c r="N354" s="615"/>
      <c r="O354" s="758"/>
      <c r="P354" s="761"/>
    </row>
    <row r="355" spans="1:16" x14ac:dyDescent="0.25">
      <c r="A355" s="745"/>
      <c r="B355" s="748"/>
      <c r="C355" s="585"/>
      <c r="D355" s="21" t="s">
        <v>5</v>
      </c>
      <c r="E355" s="303"/>
      <c r="F355" s="293"/>
      <c r="G355" s="293"/>
      <c r="H355" s="254" t="str">
        <f>IF(B352="","",IF(E355="","",IF(E355=999,999,IF(E355+F355+G355=0,"",E355*60+F355+G355/100))))</f>
        <v/>
      </c>
      <c r="I355" s="260"/>
      <c r="J355" s="407" t="str">
        <f>IF(H355="","",ABS(H355-I353))</f>
        <v/>
      </c>
      <c r="K355" s="273" t="str">
        <f>IF(J355="","",RANK(J355,J352:J356))</f>
        <v/>
      </c>
      <c r="L355" s="407" t="str">
        <f t="shared" si="7"/>
        <v/>
      </c>
      <c r="M355" s="407" t="str">
        <f>IF(B352="","",IF(H352="","",AVERAGE(H352:H355)))</f>
        <v/>
      </c>
      <c r="N355" s="615"/>
      <c r="O355" s="758"/>
      <c r="P355" s="761"/>
    </row>
    <row r="356" spans="1:16" ht="15.75" thickBot="1" x14ac:dyDescent="0.3">
      <c r="A356" s="746"/>
      <c r="B356" s="749"/>
      <c r="C356" s="586"/>
      <c r="D356" s="22" t="s">
        <v>6</v>
      </c>
      <c r="E356" s="305"/>
      <c r="F356" s="332"/>
      <c r="G356" s="332"/>
      <c r="H356" s="255" t="str">
        <f>IF(B352="","",IF(E356="","",IF(E356=999,999,IF(E356+F356+G356=0,"",E356*60+F356+G356/100))))</f>
        <v/>
      </c>
      <c r="I356" s="261"/>
      <c r="J356" s="408" t="str">
        <f>IF(H356="","",ABS(H356-I353))</f>
        <v/>
      </c>
      <c r="K356" s="274" t="str">
        <f>IF(J356="","",RANK(J356,J352:J356))</f>
        <v/>
      </c>
      <c r="L356" s="408" t="str">
        <f t="shared" si="7"/>
        <v/>
      </c>
      <c r="M356" s="408" t="str">
        <f>IF(B352="","",IF(H352="","",TRIMMEAN(H352:H356,0.4)))</f>
        <v/>
      </c>
      <c r="N356" s="616"/>
      <c r="O356" s="759"/>
      <c r="P356" s="762"/>
    </row>
    <row r="357" spans="1:16" x14ac:dyDescent="0.25">
      <c r="A357" s="750" t="str">
        <f>IF('Names And Totals'!A75="","",'Names And Totals'!A75)</f>
        <v/>
      </c>
      <c r="B357" s="753" t="str">
        <f>IF('Names And Totals'!B75="","",'Names And Totals'!B75)</f>
        <v/>
      </c>
      <c r="C357" s="642" t="str">
        <f>IF(P357="DQ","DQ",IF(O357="","",RANK(O357,$O$7:$O$502,0)))</f>
        <v/>
      </c>
      <c r="D357" s="18" t="s">
        <v>7</v>
      </c>
      <c r="E357" s="297"/>
      <c r="F357" s="290"/>
      <c r="G357" s="310"/>
      <c r="H357" s="252" t="str">
        <f>IF(B357="","",IF(E357="","",IF(E357=999,999,E357*60+F357+G357/100)))</f>
        <v/>
      </c>
      <c r="I357" s="257"/>
      <c r="J357" s="429" t="str">
        <f>IF(H357="","",ABS(H357-I358))</f>
        <v/>
      </c>
      <c r="K357" s="270" t="str">
        <f>IF(J357="","",RANK(J357,J357:J361))</f>
        <v/>
      </c>
      <c r="L357" s="429" t="str">
        <f t="shared" si="7"/>
        <v/>
      </c>
      <c r="M357" s="429" t="str">
        <f>IF(B357="","",H357)</f>
        <v/>
      </c>
      <c r="N357" s="601" t="str">
        <f>IF(B357="","",IF(P357="DQ","DQ",IF(H357=999,999,IF(H358="",M357,IF(H359="",M358,IF(H360="",M359,IF(H361="",M360,M361)))))))</f>
        <v/>
      </c>
      <c r="O357" s="764" t="str">
        <f>IF(B357="","",IF(P357="DQ","DQ",IF(N357="","",IF(E357=999,0,IF((20-(N357-$O$3)/$O$4)&gt;0,(20-(N357-$O$3)/$O$4),0)))))</f>
        <v/>
      </c>
      <c r="P357" s="766"/>
    </row>
    <row r="358" spans="1:16" x14ac:dyDescent="0.25">
      <c r="A358" s="751"/>
      <c r="B358" s="754"/>
      <c r="C358" s="756"/>
      <c r="D358" s="18" t="s">
        <v>4</v>
      </c>
      <c r="E358" s="297"/>
      <c r="F358" s="290"/>
      <c r="G358" s="310"/>
      <c r="H358" s="252" t="str">
        <f>IF(B357="","",IF(E358="","",IF(E358=999,999,E358*60+F358+G358/100)))</f>
        <v/>
      </c>
      <c r="I358" s="257" t="str">
        <f>IF(B357="","",IF(H357="","",AVERAGE(H357:H361)))</f>
        <v/>
      </c>
      <c r="J358" s="429" t="str">
        <f>IF(H358="","",ABS(H358-I358))</f>
        <v/>
      </c>
      <c r="K358" s="270" t="str">
        <f>IF(J358="","",RANK(J358,J357:J361))</f>
        <v/>
      </c>
      <c r="L358" s="429" t="str">
        <f t="shared" si="7"/>
        <v/>
      </c>
      <c r="M358" s="429" t="str">
        <f>IF(B357="","",IF(H357="","",AVERAGE(H357:H358)))</f>
        <v/>
      </c>
      <c r="N358" s="763"/>
      <c r="O358" s="765"/>
      <c r="P358" s="767"/>
    </row>
    <row r="359" spans="1:16" x14ac:dyDescent="0.25">
      <c r="A359" s="751"/>
      <c r="B359" s="754"/>
      <c r="C359" s="756"/>
      <c r="D359" s="19" t="s">
        <v>8</v>
      </c>
      <c r="E359" s="299"/>
      <c r="F359" s="448"/>
      <c r="G359" s="450"/>
      <c r="H359" s="252" t="str">
        <f>IF(B357="","",IF(E359="","",IF(E359=999,999,E359*60+F359+G359/100)))</f>
        <v/>
      </c>
      <c r="I359" s="257"/>
      <c r="J359" s="429" t="str">
        <f>IF(H359="","",ABS(H359-I358))</f>
        <v/>
      </c>
      <c r="K359" s="270" t="str">
        <f>IF(J359="","",RANK(J359,J357:J361))</f>
        <v/>
      </c>
      <c r="L359" s="429" t="str">
        <f t="shared" si="7"/>
        <v/>
      </c>
      <c r="M359" s="429" t="str">
        <f>IF(B357="","",IF(H357="","",AVERAGE(H357:H359)))</f>
        <v/>
      </c>
      <c r="N359" s="763"/>
      <c r="O359" s="765"/>
      <c r="P359" s="767"/>
    </row>
    <row r="360" spans="1:16" x14ac:dyDescent="0.25">
      <c r="A360" s="751"/>
      <c r="B360" s="754"/>
      <c r="C360" s="756"/>
      <c r="D360" s="18" t="s">
        <v>5</v>
      </c>
      <c r="E360" s="297"/>
      <c r="F360" s="290"/>
      <c r="G360" s="310"/>
      <c r="H360" s="252" t="str">
        <f>IF(B357="","",IF(E360="","",IF(E360=999,999,IF(E360+F360+G360=0,"",E360*60+F360+G360/100))))</f>
        <v/>
      </c>
      <c r="I360" s="257"/>
      <c r="J360" s="429" t="str">
        <f>IF(H360="","",ABS(H360-I358))</f>
        <v/>
      </c>
      <c r="K360" s="270" t="str">
        <f>IF(J360="","",RANK(J360,J357:J361))</f>
        <v/>
      </c>
      <c r="L360" s="429" t="str">
        <f t="shared" si="7"/>
        <v/>
      </c>
      <c r="M360" s="429" t="str">
        <f>IF(B357="","",IF(H357="","",AVERAGE(H357:H360)))</f>
        <v/>
      </c>
      <c r="N360" s="763"/>
      <c r="O360" s="765"/>
      <c r="P360" s="767"/>
    </row>
    <row r="361" spans="1:16" ht="15.75" thickBot="1" x14ac:dyDescent="0.3">
      <c r="A361" s="752"/>
      <c r="B361" s="755"/>
      <c r="C361" s="756"/>
      <c r="D361" s="81" t="s">
        <v>6</v>
      </c>
      <c r="E361" s="329"/>
      <c r="F361" s="449"/>
      <c r="G361" s="451"/>
      <c r="H361" s="252" t="str">
        <f>IF(B357="","",IF(E361="","",IF(E361=999,999,IF(E361+F361+G361=0,"",E361*60+F361+G361/100))))</f>
        <v/>
      </c>
      <c r="I361" s="258"/>
      <c r="J361" s="251" t="str">
        <f>IF(H361="","",ABS(H361-I358))</f>
        <v/>
      </c>
      <c r="K361" s="271" t="str">
        <f>IF(J361="","",RANK(J361,J357:J361))</f>
        <v/>
      </c>
      <c r="L361" s="251" t="str">
        <f t="shared" si="7"/>
        <v/>
      </c>
      <c r="M361" s="251" t="str">
        <f>IF(B357="","",IF(H357="","",TRIMMEAN(H357:H361,0.4)))</f>
        <v/>
      </c>
      <c r="N361" s="763"/>
      <c r="O361" s="765"/>
      <c r="P361" s="768"/>
    </row>
    <row r="362" spans="1:16" x14ac:dyDescent="0.25">
      <c r="A362" s="744" t="str">
        <f>IF('Names And Totals'!A76="","",'Names And Totals'!A76)</f>
        <v/>
      </c>
      <c r="B362" s="747" t="str">
        <f>IF('Names And Totals'!B76="","",'Names And Totals'!B76)</f>
        <v/>
      </c>
      <c r="C362" s="584" t="str">
        <f>IF(P362="DQ","DQ",IF(O362="","",RANK(O362,$O$7:$O$502,0)))</f>
        <v/>
      </c>
      <c r="D362" s="20" t="s">
        <v>7</v>
      </c>
      <c r="E362" s="301"/>
      <c r="F362" s="312"/>
      <c r="G362" s="312"/>
      <c r="H362" s="253" t="str">
        <f>IF(B362="","",IF(E362="","",IF(E362=999,999,E362*60+F362+G362/100)))</f>
        <v/>
      </c>
      <c r="I362" s="259"/>
      <c r="J362" s="406" t="str">
        <f>IF(H362="","",ABS(H362-I363))</f>
        <v/>
      </c>
      <c r="K362" s="272" t="str">
        <f>IF(J362="","",RANK(J362,J362:J366))</f>
        <v/>
      </c>
      <c r="L362" s="406" t="str">
        <f t="shared" ref="L362:L425" si="8">IF(H362="","",IF(K362=1,"",H362))</f>
        <v/>
      </c>
      <c r="M362" s="406" t="str">
        <f>IF(B362="","",H362)</f>
        <v/>
      </c>
      <c r="N362" s="614" t="str">
        <f>IF(B362="","",IF(P362="DQ","DQ",IF(H362=999,999,IF(H363="",M362,IF(H364="",M363,IF(H365="",M364,IF(H366="",M365,M366)))))))</f>
        <v/>
      </c>
      <c r="O362" s="757" t="str">
        <f>IF(B362="","",IF(P362="DQ","DQ",IF(N362="","",IF(E362=999,0,IF((20-(N362-$O$3)/$O$4)&gt;0,(20-(N362-$O$3)/$O$4),0)))))</f>
        <v/>
      </c>
      <c r="P362" s="760"/>
    </row>
    <row r="363" spans="1:16" x14ac:dyDescent="0.25">
      <c r="A363" s="745"/>
      <c r="B363" s="748"/>
      <c r="C363" s="585"/>
      <c r="D363" s="21" t="s">
        <v>4</v>
      </c>
      <c r="E363" s="303"/>
      <c r="F363" s="293"/>
      <c r="G363" s="293"/>
      <c r="H363" s="254" t="str">
        <f>IF(B362="","",IF(E363="","",IF(E363=999,999,E363*60+F363+G363/100)))</f>
        <v/>
      </c>
      <c r="I363" s="260" t="str">
        <f>IF(B362="","",IF(H362="","",AVERAGE(H362:H366)))</f>
        <v/>
      </c>
      <c r="J363" s="407" t="str">
        <f>IF(H363="","",ABS(H363-I363))</f>
        <v/>
      </c>
      <c r="K363" s="273" t="str">
        <f>IF(J363="","",RANK(J363,J362:J366))</f>
        <v/>
      </c>
      <c r="L363" s="407" t="str">
        <f t="shared" si="8"/>
        <v/>
      </c>
      <c r="M363" s="407" t="str">
        <f>IF(B362="","",IF(H362="","",AVERAGE(H362:H363)))</f>
        <v/>
      </c>
      <c r="N363" s="615"/>
      <c r="O363" s="758"/>
      <c r="P363" s="761"/>
    </row>
    <row r="364" spans="1:16" x14ac:dyDescent="0.25">
      <c r="A364" s="745"/>
      <c r="B364" s="748"/>
      <c r="C364" s="585"/>
      <c r="D364" s="21" t="s">
        <v>8</v>
      </c>
      <c r="E364" s="303"/>
      <c r="F364" s="293"/>
      <c r="G364" s="293"/>
      <c r="H364" s="254" t="str">
        <f>IF(B362="","",IF(E364="","",IF(E364=999,999,E364*60+F364+G364/100)))</f>
        <v/>
      </c>
      <c r="I364" s="260"/>
      <c r="J364" s="407" t="str">
        <f>IF(H364="","",ABS(H364-I363))</f>
        <v/>
      </c>
      <c r="K364" s="273" t="str">
        <f>IF(J364="","",RANK(J364,J362:J366))</f>
        <v/>
      </c>
      <c r="L364" s="407" t="str">
        <f t="shared" si="8"/>
        <v/>
      </c>
      <c r="M364" s="407" t="str">
        <f>IF(B362="","",IF(H362="","",AVERAGE(H362:H364)))</f>
        <v/>
      </c>
      <c r="N364" s="615"/>
      <c r="O364" s="758"/>
      <c r="P364" s="761"/>
    </row>
    <row r="365" spans="1:16" x14ac:dyDescent="0.25">
      <c r="A365" s="745"/>
      <c r="B365" s="748"/>
      <c r="C365" s="585"/>
      <c r="D365" s="21" t="s">
        <v>5</v>
      </c>
      <c r="E365" s="303"/>
      <c r="F365" s="293"/>
      <c r="G365" s="293"/>
      <c r="H365" s="254" t="str">
        <f>IF(B362="","",IF(E365="","",IF(E365=999,999,IF(E365+F365+G365=0,"",E365*60+F365+G365/100))))</f>
        <v/>
      </c>
      <c r="I365" s="260"/>
      <c r="J365" s="407" t="str">
        <f>IF(H365="","",ABS(H365-I363))</f>
        <v/>
      </c>
      <c r="K365" s="273" t="str">
        <f>IF(J365="","",RANK(J365,J362:J366))</f>
        <v/>
      </c>
      <c r="L365" s="407" t="str">
        <f t="shared" si="8"/>
        <v/>
      </c>
      <c r="M365" s="407" t="str">
        <f>IF(B362="","",IF(H362="","",AVERAGE(H362:H365)))</f>
        <v/>
      </c>
      <c r="N365" s="615"/>
      <c r="O365" s="758"/>
      <c r="P365" s="761"/>
    </row>
    <row r="366" spans="1:16" ht="15.75" thickBot="1" x14ac:dyDescent="0.3">
      <c r="A366" s="746"/>
      <c r="B366" s="749"/>
      <c r="C366" s="586"/>
      <c r="D366" s="22" t="s">
        <v>6</v>
      </c>
      <c r="E366" s="305"/>
      <c r="F366" s="332"/>
      <c r="G366" s="332"/>
      <c r="H366" s="255" t="str">
        <f>IF(B362="","",IF(E366="","",IF(E366=999,999,IF(E366+F366+G366=0,"",E366*60+F366+G366/100))))</f>
        <v/>
      </c>
      <c r="I366" s="261"/>
      <c r="J366" s="408" t="str">
        <f>IF(H366="","",ABS(H366-I363))</f>
        <v/>
      </c>
      <c r="K366" s="274" t="str">
        <f>IF(J366="","",RANK(J366,J362:J366))</f>
        <v/>
      </c>
      <c r="L366" s="408" t="str">
        <f t="shared" si="8"/>
        <v/>
      </c>
      <c r="M366" s="408" t="str">
        <f>IF(B362="","",IF(H362="","",TRIMMEAN(H362:H366,0.4)))</f>
        <v/>
      </c>
      <c r="N366" s="616"/>
      <c r="O366" s="759"/>
      <c r="P366" s="762"/>
    </row>
    <row r="367" spans="1:16" x14ac:dyDescent="0.25">
      <c r="A367" s="750" t="str">
        <f>IF('Names And Totals'!A77="","",'Names And Totals'!A77)</f>
        <v/>
      </c>
      <c r="B367" s="753" t="str">
        <f>IF('Names And Totals'!B77="","",'Names And Totals'!B77)</f>
        <v/>
      </c>
      <c r="C367" s="642" t="str">
        <f>IF(P367="DQ","DQ",IF(O367="","",RANK(O367,$O$7:$O$502,0)))</f>
        <v/>
      </c>
      <c r="D367" s="18" t="s">
        <v>7</v>
      </c>
      <c r="E367" s="297"/>
      <c r="F367" s="290"/>
      <c r="G367" s="310"/>
      <c r="H367" s="252" t="str">
        <f>IF(B367="","",IF(E367="","",IF(E367=999,999,E367*60+F367+G367/100)))</f>
        <v/>
      </c>
      <c r="I367" s="257"/>
      <c r="J367" s="429" t="str">
        <f>IF(H367="","",ABS(H367-I368))</f>
        <v/>
      </c>
      <c r="K367" s="270" t="str">
        <f>IF(J367="","",RANK(J367,J367:J371))</f>
        <v/>
      </c>
      <c r="L367" s="429" t="str">
        <f t="shared" si="8"/>
        <v/>
      </c>
      <c r="M367" s="429" t="str">
        <f>IF(B367="","",H367)</f>
        <v/>
      </c>
      <c r="N367" s="601" t="str">
        <f>IF(B367="","",IF(P367="DQ","DQ",IF(H367=999,999,IF(H368="",M367,IF(H369="",M368,IF(H370="",M369,IF(H371="",M370,M371)))))))</f>
        <v/>
      </c>
      <c r="O367" s="764" t="str">
        <f>IF(B367="","",IF(P367="DQ","DQ",IF(N367="","",IF(E367=999,0,IF((20-(N367-$O$3)/$O$4)&gt;0,(20-(N367-$O$3)/$O$4),0)))))</f>
        <v/>
      </c>
      <c r="P367" s="766"/>
    </row>
    <row r="368" spans="1:16" x14ac:dyDescent="0.25">
      <c r="A368" s="751"/>
      <c r="B368" s="754"/>
      <c r="C368" s="756"/>
      <c r="D368" s="18" t="s">
        <v>4</v>
      </c>
      <c r="E368" s="297"/>
      <c r="F368" s="290"/>
      <c r="G368" s="310"/>
      <c r="H368" s="252" t="str">
        <f>IF(B367="","",IF(E368="","",IF(E368=999,999,E368*60+F368+G368/100)))</f>
        <v/>
      </c>
      <c r="I368" s="257" t="str">
        <f>IF(B367="","",IF(H367="","",AVERAGE(H367:H371)))</f>
        <v/>
      </c>
      <c r="J368" s="429" t="str">
        <f>IF(H368="","",ABS(H368-I368))</f>
        <v/>
      </c>
      <c r="K368" s="270" t="str">
        <f>IF(J368="","",RANK(J368,J367:J371))</f>
        <v/>
      </c>
      <c r="L368" s="429" t="str">
        <f t="shared" si="8"/>
        <v/>
      </c>
      <c r="M368" s="429" t="str">
        <f>IF(B367="","",IF(H367="","",AVERAGE(H367:H368)))</f>
        <v/>
      </c>
      <c r="N368" s="763"/>
      <c r="O368" s="765"/>
      <c r="P368" s="767"/>
    </row>
    <row r="369" spans="1:16" x14ac:dyDescent="0.25">
      <c r="A369" s="751"/>
      <c r="B369" s="754"/>
      <c r="C369" s="756"/>
      <c r="D369" s="19" t="s">
        <v>8</v>
      </c>
      <c r="E369" s="299"/>
      <c r="F369" s="448"/>
      <c r="G369" s="450"/>
      <c r="H369" s="252" t="str">
        <f>IF(B367="","",IF(E369="","",IF(E369=999,999,E369*60+F369+G369/100)))</f>
        <v/>
      </c>
      <c r="I369" s="257"/>
      <c r="J369" s="429" t="str">
        <f>IF(H369="","",ABS(H369-I368))</f>
        <v/>
      </c>
      <c r="K369" s="270" t="str">
        <f>IF(J369="","",RANK(J369,J367:J371))</f>
        <v/>
      </c>
      <c r="L369" s="429" t="str">
        <f t="shared" si="8"/>
        <v/>
      </c>
      <c r="M369" s="429" t="str">
        <f>IF(B367="","",IF(H367="","",AVERAGE(H367:H369)))</f>
        <v/>
      </c>
      <c r="N369" s="763"/>
      <c r="O369" s="765"/>
      <c r="P369" s="767"/>
    </row>
    <row r="370" spans="1:16" x14ac:dyDescent="0.25">
      <c r="A370" s="751"/>
      <c r="B370" s="754"/>
      <c r="C370" s="756"/>
      <c r="D370" s="18" t="s">
        <v>5</v>
      </c>
      <c r="E370" s="297"/>
      <c r="F370" s="290"/>
      <c r="G370" s="310"/>
      <c r="H370" s="252" t="str">
        <f>IF(B367="","",IF(E370="","",IF(E370=999,999,IF(E370+F370+G370=0,"",E370*60+F370+G370/100))))</f>
        <v/>
      </c>
      <c r="I370" s="257"/>
      <c r="J370" s="429" t="str">
        <f>IF(H370="","",ABS(H370-I368))</f>
        <v/>
      </c>
      <c r="K370" s="270" t="str">
        <f>IF(J370="","",RANK(J370,J367:J371))</f>
        <v/>
      </c>
      <c r="L370" s="429" t="str">
        <f t="shared" si="8"/>
        <v/>
      </c>
      <c r="M370" s="429" t="str">
        <f>IF(B367="","",IF(H367="","",AVERAGE(H367:H370)))</f>
        <v/>
      </c>
      <c r="N370" s="763"/>
      <c r="O370" s="765"/>
      <c r="P370" s="767"/>
    </row>
    <row r="371" spans="1:16" ht="15.75" thickBot="1" x14ac:dyDescent="0.3">
      <c r="A371" s="752"/>
      <c r="B371" s="755"/>
      <c r="C371" s="756"/>
      <c r="D371" s="81" t="s">
        <v>6</v>
      </c>
      <c r="E371" s="329"/>
      <c r="F371" s="449"/>
      <c r="G371" s="451"/>
      <c r="H371" s="252" t="str">
        <f>IF(B367="","",IF(E371="","",IF(E371=999,999,IF(E371+F371+G371=0,"",E371*60+F371+G371/100))))</f>
        <v/>
      </c>
      <c r="I371" s="258"/>
      <c r="J371" s="251" t="str">
        <f>IF(H371="","",ABS(H371-I368))</f>
        <v/>
      </c>
      <c r="K371" s="271" t="str">
        <f>IF(J371="","",RANK(J371,J367:J371))</f>
        <v/>
      </c>
      <c r="L371" s="251" t="str">
        <f t="shared" si="8"/>
        <v/>
      </c>
      <c r="M371" s="251" t="str">
        <f>IF(B367="","",IF(H367="","",TRIMMEAN(H367:H371,0.4)))</f>
        <v/>
      </c>
      <c r="N371" s="763"/>
      <c r="O371" s="765"/>
      <c r="P371" s="768"/>
    </row>
    <row r="372" spans="1:16" x14ac:dyDescent="0.25">
      <c r="A372" s="744" t="str">
        <f>IF('Names And Totals'!A78="","",'Names And Totals'!A78)</f>
        <v/>
      </c>
      <c r="B372" s="747" t="str">
        <f>IF('Names And Totals'!B78="","",'Names And Totals'!B78)</f>
        <v/>
      </c>
      <c r="C372" s="584" t="str">
        <f>IF(P372="DQ","DQ",IF(O372="","",RANK(O372,$O$7:$O$502,0)))</f>
        <v/>
      </c>
      <c r="D372" s="20" t="s">
        <v>7</v>
      </c>
      <c r="E372" s="301"/>
      <c r="F372" s="312"/>
      <c r="G372" s="312"/>
      <c r="H372" s="253" t="str">
        <f>IF(B372="","",IF(E372="","",IF(E372=999,999,E372*60+F372+G372/100)))</f>
        <v/>
      </c>
      <c r="I372" s="259"/>
      <c r="J372" s="406" t="str">
        <f>IF(H372="","",ABS(H372-I373))</f>
        <v/>
      </c>
      <c r="K372" s="272" t="str">
        <f>IF(J372="","",RANK(J372,J372:J376))</f>
        <v/>
      </c>
      <c r="L372" s="406" t="str">
        <f t="shared" si="8"/>
        <v/>
      </c>
      <c r="M372" s="406" t="str">
        <f>IF(B372="","",H372)</f>
        <v/>
      </c>
      <c r="N372" s="614" t="str">
        <f>IF(B372="","",IF(P372="DQ","DQ",IF(H372=999,999,IF(H373="",M372,IF(H374="",M373,IF(H375="",M374,IF(H376="",M375,M376)))))))</f>
        <v/>
      </c>
      <c r="O372" s="757" t="str">
        <f>IF(B372="","",IF(P372="DQ","DQ",IF(N372="","",IF(E372=999,0,IF((20-(N372-$O$3)/$O$4)&gt;0,(20-(N372-$O$3)/$O$4),0)))))</f>
        <v/>
      </c>
      <c r="P372" s="760"/>
    </row>
    <row r="373" spans="1:16" x14ac:dyDescent="0.25">
      <c r="A373" s="745"/>
      <c r="B373" s="748"/>
      <c r="C373" s="585"/>
      <c r="D373" s="21" t="s">
        <v>4</v>
      </c>
      <c r="E373" s="303"/>
      <c r="F373" s="293"/>
      <c r="G373" s="293"/>
      <c r="H373" s="254" t="str">
        <f>IF(B372="","",IF(E373="","",IF(E373=999,999,E373*60+F373+G373/100)))</f>
        <v/>
      </c>
      <c r="I373" s="260" t="str">
        <f>IF(B372="","",IF(H372="","",AVERAGE(H372:H376)))</f>
        <v/>
      </c>
      <c r="J373" s="407" t="str">
        <f>IF(H373="","",ABS(H373-I373))</f>
        <v/>
      </c>
      <c r="K373" s="273" t="str">
        <f>IF(J373="","",RANK(J373,J372:J376))</f>
        <v/>
      </c>
      <c r="L373" s="407" t="str">
        <f t="shared" si="8"/>
        <v/>
      </c>
      <c r="M373" s="407" t="str">
        <f>IF(B372="","",IF(H372="","",AVERAGE(H372:H373)))</f>
        <v/>
      </c>
      <c r="N373" s="615"/>
      <c r="O373" s="758"/>
      <c r="P373" s="761"/>
    </row>
    <row r="374" spans="1:16" x14ac:dyDescent="0.25">
      <c r="A374" s="745"/>
      <c r="B374" s="748"/>
      <c r="C374" s="585"/>
      <c r="D374" s="21" t="s">
        <v>8</v>
      </c>
      <c r="E374" s="303"/>
      <c r="F374" s="293"/>
      <c r="G374" s="293"/>
      <c r="H374" s="254" t="str">
        <f>IF(B372="","",IF(E374="","",IF(E374=999,999,E374*60+F374+G374/100)))</f>
        <v/>
      </c>
      <c r="I374" s="260"/>
      <c r="J374" s="407" t="str">
        <f>IF(H374="","",ABS(H374-I373))</f>
        <v/>
      </c>
      <c r="K374" s="273" t="str">
        <f>IF(J374="","",RANK(J374,J372:J376))</f>
        <v/>
      </c>
      <c r="L374" s="407" t="str">
        <f t="shared" si="8"/>
        <v/>
      </c>
      <c r="M374" s="407" t="str">
        <f>IF(B372="","",IF(H372="","",AVERAGE(H372:H374)))</f>
        <v/>
      </c>
      <c r="N374" s="615"/>
      <c r="O374" s="758"/>
      <c r="P374" s="761"/>
    </row>
    <row r="375" spans="1:16" x14ac:dyDescent="0.25">
      <c r="A375" s="745"/>
      <c r="B375" s="748"/>
      <c r="C375" s="585"/>
      <c r="D375" s="21" t="s">
        <v>5</v>
      </c>
      <c r="E375" s="303"/>
      <c r="F375" s="293"/>
      <c r="G375" s="293"/>
      <c r="H375" s="254" t="str">
        <f>IF(B372="","",IF(E375="","",IF(E375=999,999,IF(E375+F375+G375=0,"",E375*60+F375+G375/100))))</f>
        <v/>
      </c>
      <c r="I375" s="260"/>
      <c r="J375" s="407" t="str">
        <f>IF(H375="","",ABS(H375-I373))</f>
        <v/>
      </c>
      <c r="K375" s="273" t="str">
        <f>IF(J375="","",RANK(J375,J372:J376))</f>
        <v/>
      </c>
      <c r="L375" s="407" t="str">
        <f t="shared" si="8"/>
        <v/>
      </c>
      <c r="M375" s="407" t="str">
        <f>IF(B372="","",IF(H372="","",AVERAGE(H372:H375)))</f>
        <v/>
      </c>
      <c r="N375" s="615"/>
      <c r="O375" s="758"/>
      <c r="P375" s="761"/>
    </row>
    <row r="376" spans="1:16" ht="15.75" thickBot="1" x14ac:dyDescent="0.3">
      <c r="A376" s="746"/>
      <c r="B376" s="749"/>
      <c r="C376" s="586"/>
      <c r="D376" s="22" t="s">
        <v>6</v>
      </c>
      <c r="E376" s="305"/>
      <c r="F376" s="332"/>
      <c r="G376" s="332"/>
      <c r="H376" s="255" t="str">
        <f>IF(B372="","",IF(E376="","",IF(E376=999,999,IF(E376+F376+G376=0,"",E376*60+F376+G376/100))))</f>
        <v/>
      </c>
      <c r="I376" s="261"/>
      <c r="J376" s="408" t="str">
        <f>IF(H376="","",ABS(H376-I373))</f>
        <v/>
      </c>
      <c r="K376" s="274" t="str">
        <f>IF(J376="","",RANK(J376,J372:J376))</f>
        <v/>
      </c>
      <c r="L376" s="408" t="str">
        <f t="shared" si="8"/>
        <v/>
      </c>
      <c r="M376" s="408" t="str">
        <f>IF(B372="","",IF(H372="","",TRIMMEAN(H372:H376,0.4)))</f>
        <v/>
      </c>
      <c r="N376" s="616"/>
      <c r="O376" s="759"/>
      <c r="P376" s="762"/>
    </row>
    <row r="377" spans="1:16" x14ac:dyDescent="0.25">
      <c r="A377" s="750" t="str">
        <f>IF('Names And Totals'!A79="","",'Names And Totals'!A79)</f>
        <v/>
      </c>
      <c r="B377" s="753" t="str">
        <f>IF('Names And Totals'!B79="","",'Names And Totals'!B79)</f>
        <v/>
      </c>
      <c r="C377" s="642" t="str">
        <f>IF(P377="DQ","DQ",IF(O377="","",RANK(O377,$O$7:$O$502,0)))</f>
        <v/>
      </c>
      <c r="D377" s="18" t="s">
        <v>7</v>
      </c>
      <c r="E377" s="297"/>
      <c r="F377" s="290"/>
      <c r="G377" s="310"/>
      <c r="H377" s="252" t="str">
        <f>IF(B377="","",IF(E377="","",IF(E377=999,999,E377*60+F377+G377/100)))</f>
        <v/>
      </c>
      <c r="I377" s="257"/>
      <c r="J377" s="429" t="str">
        <f>IF(H377="","",ABS(H377-I378))</f>
        <v/>
      </c>
      <c r="K377" s="270" t="str">
        <f>IF(J377="","",RANK(J377,J377:J381))</f>
        <v/>
      </c>
      <c r="L377" s="429" t="str">
        <f t="shared" si="8"/>
        <v/>
      </c>
      <c r="M377" s="429" t="str">
        <f>IF(B377="","",H377)</f>
        <v/>
      </c>
      <c r="N377" s="601" t="str">
        <f>IF(B377="","",IF(P377="DQ","DQ",IF(H377=999,999,IF(H378="",M377,IF(H379="",M378,IF(H380="",M379,IF(H381="",M380,M381)))))))</f>
        <v/>
      </c>
      <c r="O377" s="764" t="str">
        <f>IF(B377="","",IF(P377="DQ","DQ",IF(N377="","",IF(E377=999,0,IF((20-(N377-$O$3)/$O$4)&gt;0,(20-(N377-$O$3)/$O$4),0)))))</f>
        <v/>
      </c>
      <c r="P377" s="766"/>
    </row>
    <row r="378" spans="1:16" x14ac:dyDescent="0.25">
      <c r="A378" s="751"/>
      <c r="B378" s="754"/>
      <c r="C378" s="756"/>
      <c r="D378" s="18" t="s">
        <v>4</v>
      </c>
      <c r="E378" s="297"/>
      <c r="F378" s="290"/>
      <c r="G378" s="310"/>
      <c r="H378" s="252" t="str">
        <f>IF(B377="","",IF(E378="","",IF(E378=999,999,E378*60+F378+G378/100)))</f>
        <v/>
      </c>
      <c r="I378" s="257" t="str">
        <f>IF(B377="","",IF(H377="","",AVERAGE(H377:H381)))</f>
        <v/>
      </c>
      <c r="J378" s="429" t="str">
        <f>IF(H378="","",ABS(H378-I378))</f>
        <v/>
      </c>
      <c r="K378" s="270" t="str">
        <f>IF(J378="","",RANK(J378,J377:J381))</f>
        <v/>
      </c>
      <c r="L378" s="429" t="str">
        <f t="shared" si="8"/>
        <v/>
      </c>
      <c r="M378" s="429" t="str">
        <f>IF(B377="","",IF(H377="","",AVERAGE(H377:H378)))</f>
        <v/>
      </c>
      <c r="N378" s="763"/>
      <c r="O378" s="765"/>
      <c r="P378" s="767"/>
    </row>
    <row r="379" spans="1:16" x14ac:dyDescent="0.25">
      <c r="A379" s="751"/>
      <c r="B379" s="754"/>
      <c r="C379" s="756"/>
      <c r="D379" s="19" t="s">
        <v>8</v>
      </c>
      <c r="E379" s="299"/>
      <c r="F379" s="448"/>
      <c r="G379" s="450"/>
      <c r="H379" s="252" t="str">
        <f>IF(B377="","",IF(E379="","",IF(E379=999,999,E379*60+F379+G379/100)))</f>
        <v/>
      </c>
      <c r="I379" s="257"/>
      <c r="J379" s="429" t="str">
        <f>IF(H379="","",ABS(H379-I378))</f>
        <v/>
      </c>
      <c r="K379" s="270" t="str">
        <f>IF(J379="","",RANK(J379,J377:J381))</f>
        <v/>
      </c>
      <c r="L379" s="429" t="str">
        <f t="shared" si="8"/>
        <v/>
      </c>
      <c r="M379" s="429" t="str">
        <f>IF(B377="","",IF(H377="","",AVERAGE(H377:H379)))</f>
        <v/>
      </c>
      <c r="N379" s="763"/>
      <c r="O379" s="765"/>
      <c r="P379" s="767"/>
    </row>
    <row r="380" spans="1:16" x14ac:dyDescent="0.25">
      <c r="A380" s="751"/>
      <c r="B380" s="754"/>
      <c r="C380" s="756"/>
      <c r="D380" s="18" t="s">
        <v>5</v>
      </c>
      <c r="E380" s="297"/>
      <c r="F380" s="290"/>
      <c r="G380" s="310"/>
      <c r="H380" s="252" t="str">
        <f>IF(B377="","",IF(E380="","",IF(E380=999,999,IF(E380+F380+G380=0,"",E380*60+F380+G380/100))))</f>
        <v/>
      </c>
      <c r="I380" s="257"/>
      <c r="J380" s="429" t="str">
        <f>IF(H380="","",ABS(H380-I378))</f>
        <v/>
      </c>
      <c r="K380" s="270" t="str">
        <f>IF(J380="","",RANK(J380,J377:J381))</f>
        <v/>
      </c>
      <c r="L380" s="429" t="str">
        <f t="shared" si="8"/>
        <v/>
      </c>
      <c r="M380" s="429" t="str">
        <f>IF(B377="","",IF(H377="","",AVERAGE(H377:H380)))</f>
        <v/>
      </c>
      <c r="N380" s="763"/>
      <c r="O380" s="765"/>
      <c r="P380" s="767"/>
    </row>
    <row r="381" spans="1:16" ht="15.75" thickBot="1" x14ac:dyDescent="0.3">
      <c r="A381" s="752"/>
      <c r="B381" s="755"/>
      <c r="C381" s="756"/>
      <c r="D381" s="81" t="s">
        <v>6</v>
      </c>
      <c r="E381" s="329"/>
      <c r="F381" s="449"/>
      <c r="G381" s="451"/>
      <c r="H381" s="252" t="str">
        <f>IF(B377="","",IF(E381="","",IF(E381=999,999,IF(E381+F381+G381=0,"",E381*60+F381+G381/100))))</f>
        <v/>
      </c>
      <c r="I381" s="258"/>
      <c r="J381" s="251" t="str">
        <f>IF(H381="","",ABS(H381-I378))</f>
        <v/>
      </c>
      <c r="K381" s="271" t="str">
        <f>IF(J381="","",RANK(J381,J377:J381))</f>
        <v/>
      </c>
      <c r="L381" s="251" t="str">
        <f t="shared" si="8"/>
        <v/>
      </c>
      <c r="M381" s="251" t="str">
        <f>IF(B377="","",IF(H377="","",TRIMMEAN(H377:H381,0.4)))</f>
        <v/>
      </c>
      <c r="N381" s="763"/>
      <c r="O381" s="765"/>
      <c r="P381" s="768"/>
    </row>
    <row r="382" spans="1:16" x14ac:dyDescent="0.25">
      <c r="A382" s="744" t="str">
        <f>IF('Names And Totals'!A80="","",'Names And Totals'!A80)</f>
        <v/>
      </c>
      <c r="B382" s="747" t="str">
        <f>IF('Names And Totals'!B80="","",'Names And Totals'!B80)</f>
        <v/>
      </c>
      <c r="C382" s="584" t="str">
        <f>IF(P382="DQ","DQ",IF(O382="","",RANK(O382,$O$7:$O$502,0)))</f>
        <v/>
      </c>
      <c r="D382" s="20" t="s">
        <v>7</v>
      </c>
      <c r="E382" s="301"/>
      <c r="F382" s="312"/>
      <c r="G382" s="312"/>
      <c r="H382" s="253" t="str">
        <f>IF(B382="","",IF(E382="","",IF(E382=999,999,E382*60+F382+G382/100)))</f>
        <v/>
      </c>
      <c r="I382" s="259"/>
      <c r="J382" s="406" t="str">
        <f>IF(H382="","",ABS(H382-I383))</f>
        <v/>
      </c>
      <c r="K382" s="272" t="str">
        <f>IF(J382="","",RANK(J382,J382:J386))</f>
        <v/>
      </c>
      <c r="L382" s="406" t="str">
        <f t="shared" si="8"/>
        <v/>
      </c>
      <c r="M382" s="406" t="str">
        <f>IF(B382="","",H382)</f>
        <v/>
      </c>
      <c r="N382" s="614" t="str">
        <f>IF(B382="","",IF(P382="DQ","DQ",IF(H382=999,999,IF(H383="",M382,IF(H384="",M383,IF(H385="",M384,IF(H386="",M385,M386)))))))</f>
        <v/>
      </c>
      <c r="O382" s="757" t="str">
        <f>IF(B382="","",IF(P382="DQ","DQ",IF(N382="","",IF(E382=999,0,IF((20-(N382-$O$3)/$O$4)&gt;0,(20-(N382-$O$3)/$O$4),0)))))</f>
        <v/>
      </c>
      <c r="P382" s="760"/>
    </row>
    <row r="383" spans="1:16" x14ac:dyDescent="0.25">
      <c r="A383" s="745"/>
      <c r="B383" s="748"/>
      <c r="C383" s="585"/>
      <c r="D383" s="21" t="s">
        <v>4</v>
      </c>
      <c r="E383" s="303"/>
      <c r="F383" s="293"/>
      <c r="G383" s="293"/>
      <c r="H383" s="254" t="str">
        <f>IF(B382="","",IF(E383="","",IF(E383=999,999,E383*60+F383+G383/100)))</f>
        <v/>
      </c>
      <c r="I383" s="260" t="str">
        <f>IF(B382="","",IF(H382="","",AVERAGE(H382:H386)))</f>
        <v/>
      </c>
      <c r="J383" s="407" t="str">
        <f>IF(H383="","",ABS(H383-I383))</f>
        <v/>
      </c>
      <c r="K383" s="273" t="str">
        <f>IF(J383="","",RANK(J383,J382:J386))</f>
        <v/>
      </c>
      <c r="L383" s="407" t="str">
        <f t="shared" si="8"/>
        <v/>
      </c>
      <c r="M383" s="407" t="str">
        <f>IF(B382="","",IF(H382="","",AVERAGE(H382:H383)))</f>
        <v/>
      </c>
      <c r="N383" s="615"/>
      <c r="O383" s="758"/>
      <c r="P383" s="761"/>
    </row>
    <row r="384" spans="1:16" x14ac:dyDescent="0.25">
      <c r="A384" s="745"/>
      <c r="B384" s="748"/>
      <c r="C384" s="585"/>
      <c r="D384" s="21" t="s">
        <v>8</v>
      </c>
      <c r="E384" s="303"/>
      <c r="F384" s="293"/>
      <c r="G384" s="293"/>
      <c r="H384" s="254" t="str">
        <f>IF(B382="","",IF(E384="","",IF(E384=999,999,E384*60+F384+G384/100)))</f>
        <v/>
      </c>
      <c r="I384" s="260"/>
      <c r="J384" s="407" t="str">
        <f>IF(H384="","",ABS(H384-I383))</f>
        <v/>
      </c>
      <c r="K384" s="273" t="str">
        <f>IF(J384="","",RANK(J384,J382:J386))</f>
        <v/>
      </c>
      <c r="L384" s="407" t="str">
        <f t="shared" si="8"/>
        <v/>
      </c>
      <c r="M384" s="407" t="str">
        <f>IF(B382="","",IF(H382="","",AVERAGE(H382:H384)))</f>
        <v/>
      </c>
      <c r="N384" s="615"/>
      <c r="O384" s="758"/>
      <c r="P384" s="761"/>
    </row>
    <row r="385" spans="1:16" x14ac:dyDescent="0.25">
      <c r="A385" s="745"/>
      <c r="B385" s="748"/>
      <c r="C385" s="585"/>
      <c r="D385" s="21" t="s">
        <v>5</v>
      </c>
      <c r="E385" s="303"/>
      <c r="F385" s="293"/>
      <c r="G385" s="293"/>
      <c r="H385" s="254" t="str">
        <f>IF(B382="","",IF(E385="","",IF(E385=999,999,IF(E385+F385+G385=0,"",E385*60+F385+G385/100))))</f>
        <v/>
      </c>
      <c r="I385" s="260"/>
      <c r="J385" s="407" t="str">
        <f>IF(H385="","",ABS(H385-I383))</f>
        <v/>
      </c>
      <c r="K385" s="273" t="str">
        <f>IF(J385="","",RANK(J385,J382:J386))</f>
        <v/>
      </c>
      <c r="L385" s="407" t="str">
        <f t="shared" si="8"/>
        <v/>
      </c>
      <c r="M385" s="407" t="str">
        <f>IF(B382="","",IF(H382="","",AVERAGE(H382:H385)))</f>
        <v/>
      </c>
      <c r="N385" s="615"/>
      <c r="O385" s="758"/>
      <c r="P385" s="761"/>
    </row>
    <row r="386" spans="1:16" ht="15.75" thickBot="1" x14ac:dyDescent="0.3">
      <c r="A386" s="746"/>
      <c r="B386" s="749"/>
      <c r="C386" s="586"/>
      <c r="D386" s="22" t="s">
        <v>6</v>
      </c>
      <c r="E386" s="305"/>
      <c r="F386" s="332"/>
      <c r="G386" s="332"/>
      <c r="H386" s="255" t="str">
        <f>IF(B382="","",IF(E386="","",IF(E386=999,999,IF(E386+F386+G386=0,"",E386*60+F386+G386/100))))</f>
        <v/>
      </c>
      <c r="I386" s="261"/>
      <c r="J386" s="408" t="str">
        <f>IF(H386="","",ABS(H386-I383))</f>
        <v/>
      </c>
      <c r="K386" s="274" t="str">
        <f>IF(J386="","",RANK(J386,J382:J386))</f>
        <v/>
      </c>
      <c r="L386" s="408" t="str">
        <f t="shared" si="8"/>
        <v/>
      </c>
      <c r="M386" s="408" t="str">
        <f>IF(B382="","",IF(H382="","",TRIMMEAN(H382:H386,0.4)))</f>
        <v/>
      </c>
      <c r="N386" s="616"/>
      <c r="O386" s="759"/>
      <c r="P386" s="762"/>
    </row>
    <row r="387" spans="1:16" x14ac:dyDescent="0.25">
      <c r="A387" s="750" t="str">
        <f>IF('Names And Totals'!A81="","",'Names And Totals'!A81)</f>
        <v/>
      </c>
      <c r="B387" s="753" t="str">
        <f>IF('Names And Totals'!B81="","",'Names And Totals'!B81)</f>
        <v/>
      </c>
      <c r="C387" s="642" t="str">
        <f>IF(P387="DQ","DQ",IF(O387="","",RANK(O387,$O$7:$O$502,0)))</f>
        <v/>
      </c>
      <c r="D387" s="18" t="s">
        <v>7</v>
      </c>
      <c r="E387" s="297"/>
      <c r="F387" s="290"/>
      <c r="G387" s="310"/>
      <c r="H387" s="252" t="str">
        <f>IF(B387="","",IF(E387="","",IF(E387=999,999,E387*60+F387+G387/100)))</f>
        <v/>
      </c>
      <c r="I387" s="257"/>
      <c r="J387" s="429" t="str">
        <f>IF(H387="","",ABS(H387-I388))</f>
        <v/>
      </c>
      <c r="K387" s="270" t="str">
        <f>IF(J387="","",RANK(J387,J387:J391))</f>
        <v/>
      </c>
      <c r="L387" s="429" t="str">
        <f t="shared" si="8"/>
        <v/>
      </c>
      <c r="M387" s="429" t="str">
        <f>IF(B387="","",H387)</f>
        <v/>
      </c>
      <c r="N387" s="601" t="str">
        <f>IF(B387="","",IF(P387="DQ","DQ",IF(H387=999,999,IF(H388="",M387,IF(H389="",M388,IF(H390="",M389,IF(H391="",M390,M391)))))))</f>
        <v/>
      </c>
      <c r="O387" s="764" t="str">
        <f>IF(B387="","",IF(P387="DQ","DQ",IF(N387="","",IF(E387=999,0,IF((20-(N387-$O$3)/$O$4)&gt;0,(20-(N387-$O$3)/$O$4),0)))))</f>
        <v/>
      </c>
      <c r="P387" s="766"/>
    </row>
    <row r="388" spans="1:16" x14ac:dyDescent="0.25">
      <c r="A388" s="751"/>
      <c r="B388" s="754"/>
      <c r="C388" s="756"/>
      <c r="D388" s="18" t="s">
        <v>4</v>
      </c>
      <c r="E388" s="297"/>
      <c r="F388" s="290"/>
      <c r="G388" s="310"/>
      <c r="H388" s="252" t="str">
        <f>IF(B387="","",IF(E388="","",IF(E388=999,999,E388*60+F388+G388/100)))</f>
        <v/>
      </c>
      <c r="I388" s="257" t="str">
        <f>IF(B387="","",IF(H387="","",AVERAGE(H387:H391)))</f>
        <v/>
      </c>
      <c r="J388" s="429" t="str">
        <f>IF(H388="","",ABS(H388-I388))</f>
        <v/>
      </c>
      <c r="K388" s="270" t="str">
        <f>IF(J388="","",RANK(J388,J387:J391))</f>
        <v/>
      </c>
      <c r="L388" s="429" t="str">
        <f t="shared" si="8"/>
        <v/>
      </c>
      <c r="M388" s="429" t="str">
        <f>IF(B387="","",IF(H387="","",AVERAGE(H387:H388)))</f>
        <v/>
      </c>
      <c r="N388" s="763"/>
      <c r="O388" s="765"/>
      <c r="P388" s="767"/>
    </row>
    <row r="389" spans="1:16" x14ac:dyDescent="0.25">
      <c r="A389" s="751"/>
      <c r="B389" s="754"/>
      <c r="C389" s="756"/>
      <c r="D389" s="19" t="s">
        <v>8</v>
      </c>
      <c r="E389" s="299"/>
      <c r="F389" s="448"/>
      <c r="G389" s="450"/>
      <c r="H389" s="252" t="str">
        <f>IF(B387="","",IF(E389="","",IF(E389=999,999,E389*60+F389+G389/100)))</f>
        <v/>
      </c>
      <c r="I389" s="257"/>
      <c r="J389" s="429" t="str">
        <f>IF(H389="","",ABS(H389-I388))</f>
        <v/>
      </c>
      <c r="K389" s="270" t="str">
        <f>IF(J389="","",RANK(J389,J387:J391))</f>
        <v/>
      </c>
      <c r="L389" s="429" t="str">
        <f t="shared" si="8"/>
        <v/>
      </c>
      <c r="M389" s="429" t="str">
        <f>IF(B387="","",IF(H387="","",AVERAGE(H387:H389)))</f>
        <v/>
      </c>
      <c r="N389" s="763"/>
      <c r="O389" s="765"/>
      <c r="P389" s="767"/>
    </row>
    <row r="390" spans="1:16" x14ac:dyDescent="0.25">
      <c r="A390" s="751"/>
      <c r="B390" s="754"/>
      <c r="C390" s="756"/>
      <c r="D390" s="18" t="s">
        <v>5</v>
      </c>
      <c r="E390" s="297"/>
      <c r="F390" s="290"/>
      <c r="G390" s="310"/>
      <c r="H390" s="252" t="str">
        <f>IF(B387="","",IF(E390="","",IF(E390=999,999,IF(E390+F390+G390=0,"",E390*60+F390+G390/100))))</f>
        <v/>
      </c>
      <c r="I390" s="257"/>
      <c r="J390" s="429" t="str">
        <f>IF(H390="","",ABS(H390-I388))</f>
        <v/>
      </c>
      <c r="K390" s="270" t="str">
        <f>IF(J390="","",RANK(J390,J387:J391))</f>
        <v/>
      </c>
      <c r="L390" s="429" t="str">
        <f t="shared" si="8"/>
        <v/>
      </c>
      <c r="M390" s="429" t="str">
        <f>IF(B387="","",IF(H387="","",AVERAGE(H387:H390)))</f>
        <v/>
      </c>
      <c r="N390" s="763"/>
      <c r="O390" s="765"/>
      <c r="P390" s="767"/>
    </row>
    <row r="391" spans="1:16" ht="15.75" thickBot="1" x14ac:dyDescent="0.3">
      <c r="A391" s="752"/>
      <c r="B391" s="755"/>
      <c r="C391" s="756"/>
      <c r="D391" s="81" t="s">
        <v>6</v>
      </c>
      <c r="E391" s="329"/>
      <c r="F391" s="449"/>
      <c r="G391" s="451"/>
      <c r="H391" s="252" t="str">
        <f>IF(B387="","",IF(E391="","",IF(E391=999,999,IF(E391+F391+G391=0,"",E391*60+F391+G391/100))))</f>
        <v/>
      </c>
      <c r="I391" s="258"/>
      <c r="J391" s="251" t="str">
        <f>IF(H391="","",ABS(H391-I388))</f>
        <v/>
      </c>
      <c r="K391" s="271" t="str">
        <f>IF(J391="","",RANK(J391,J387:J391))</f>
        <v/>
      </c>
      <c r="L391" s="251" t="str">
        <f t="shared" si="8"/>
        <v/>
      </c>
      <c r="M391" s="251" t="str">
        <f>IF(B387="","",IF(H387="","",TRIMMEAN(H387:H391,0.4)))</f>
        <v/>
      </c>
      <c r="N391" s="763"/>
      <c r="O391" s="765"/>
      <c r="P391" s="768"/>
    </row>
    <row r="392" spans="1:16" x14ac:dyDescent="0.25">
      <c r="A392" s="744" t="str">
        <f>IF('Names And Totals'!A82="","",'Names And Totals'!A82)</f>
        <v/>
      </c>
      <c r="B392" s="747" t="str">
        <f>IF('Names And Totals'!B82="","",'Names And Totals'!B82)</f>
        <v/>
      </c>
      <c r="C392" s="584" t="str">
        <f>IF(P392="DQ","DQ",IF(O392="","",RANK(O392,$O$7:$O$502,0)))</f>
        <v/>
      </c>
      <c r="D392" s="20" t="s">
        <v>7</v>
      </c>
      <c r="E392" s="301"/>
      <c r="F392" s="312"/>
      <c r="G392" s="312"/>
      <c r="H392" s="253" t="str">
        <f>IF(B392="","",IF(E392="","",IF(E392=999,999,E392*60+F392+G392/100)))</f>
        <v/>
      </c>
      <c r="I392" s="259"/>
      <c r="J392" s="406" t="str">
        <f>IF(H392="","",ABS(H392-I393))</f>
        <v/>
      </c>
      <c r="K392" s="272" t="str">
        <f>IF(J392="","",RANK(J392,J392:J396))</f>
        <v/>
      </c>
      <c r="L392" s="406" t="str">
        <f t="shared" si="8"/>
        <v/>
      </c>
      <c r="M392" s="406" t="str">
        <f>IF(B392="","",H392)</f>
        <v/>
      </c>
      <c r="N392" s="614" t="str">
        <f>IF(B392="","",IF(P392="DQ","DQ",IF(H392=999,999,IF(H393="",M392,IF(H394="",M393,IF(H395="",M394,IF(H396="",M395,M396)))))))</f>
        <v/>
      </c>
      <c r="O392" s="757" t="str">
        <f>IF(B392="","",IF(P392="DQ","DQ",IF(N392="","",IF(E392=999,0,IF((20-(N392-$O$3)/$O$4)&gt;0,(20-(N392-$O$3)/$O$4),0)))))</f>
        <v/>
      </c>
      <c r="P392" s="760"/>
    </row>
    <row r="393" spans="1:16" x14ac:dyDescent="0.25">
      <c r="A393" s="745"/>
      <c r="B393" s="748"/>
      <c r="C393" s="585"/>
      <c r="D393" s="21" t="s">
        <v>4</v>
      </c>
      <c r="E393" s="303"/>
      <c r="F393" s="293"/>
      <c r="G393" s="293"/>
      <c r="H393" s="254" t="str">
        <f>IF(B392="","",IF(E393="","",IF(E393=999,999,E393*60+F393+G393/100)))</f>
        <v/>
      </c>
      <c r="I393" s="260" t="str">
        <f>IF(B392="","",IF(H392="","",AVERAGE(H392:H396)))</f>
        <v/>
      </c>
      <c r="J393" s="407" t="str">
        <f>IF(H393="","",ABS(H393-I393))</f>
        <v/>
      </c>
      <c r="K393" s="273" t="str">
        <f>IF(J393="","",RANK(J393,J392:J396))</f>
        <v/>
      </c>
      <c r="L393" s="407" t="str">
        <f t="shared" si="8"/>
        <v/>
      </c>
      <c r="M393" s="407" t="str">
        <f>IF(B392="","",IF(H392="","",AVERAGE(H392:H393)))</f>
        <v/>
      </c>
      <c r="N393" s="615"/>
      <c r="O393" s="758"/>
      <c r="P393" s="761"/>
    </row>
    <row r="394" spans="1:16" x14ac:dyDescent="0.25">
      <c r="A394" s="745"/>
      <c r="B394" s="748"/>
      <c r="C394" s="585"/>
      <c r="D394" s="21" t="s">
        <v>8</v>
      </c>
      <c r="E394" s="303"/>
      <c r="F394" s="293"/>
      <c r="G394" s="293"/>
      <c r="H394" s="254" t="str">
        <f>IF(B392="","",IF(E394="","",IF(E394=999,999,E394*60+F394+G394/100)))</f>
        <v/>
      </c>
      <c r="I394" s="260"/>
      <c r="J394" s="407" t="str">
        <f>IF(H394="","",ABS(H394-I393))</f>
        <v/>
      </c>
      <c r="K394" s="273" t="str">
        <f>IF(J394="","",RANK(J394,J392:J396))</f>
        <v/>
      </c>
      <c r="L394" s="407" t="str">
        <f t="shared" si="8"/>
        <v/>
      </c>
      <c r="M394" s="407" t="str">
        <f>IF(B392="","",IF(H392="","",AVERAGE(H392:H394)))</f>
        <v/>
      </c>
      <c r="N394" s="615"/>
      <c r="O394" s="758"/>
      <c r="P394" s="761"/>
    </row>
    <row r="395" spans="1:16" x14ac:dyDescent="0.25">
      <c r="A395" s="745"/>
      <c r="B395" s="748"/>
      <c r="C395" s="585"/>
      <c r="D395" s="21" t="s">
        <v>5</v>
      </c>
      <c r="E395" s="303"/>
      <c r="F395" s="293"/>
      <c r="G395" s="293"/>
      <c r="H395" s="254" t="str">
        <f>IF(B392="","",IF(E395="","",IF(E395=999,999,IF(E395+F395+G395=0,"",E395*60+F395+G395/100))))</f>
        <v/>
      </c>
      <c r="I395" s="260"/>
      <c r="J395" s="407" t="str">
        <f>IF(H395="","",ABS(H395-I393))</f>
        <v/>
      </c>
      <c r="K395" s="273" t="str">
        <f>IF(J395="","",RANK(J395,J392:J396))</f>
        <v/>
      </c>
      <c r="L395" s="407" t="str">
        <f t="shared" si="8"/>
        <v/>
      </c>
      <c r="M395" s="407" t="str">
        <f>IF(B392="","",IF(H392="","",AVERAGE(H392:H395)))</f>
        <v/>
      </c>
      <c r="N395" s="615"/>
      <c r="O395" s="758"/>
      <c r="P395" s="761"/>
    </row>
    <row r="396" spans="1:16" ht="15.75" thickBot="1" x14ac:dyDescent="0.3">
      <c r="A396" s="746"/>
      <c r="B396" s="749"/>
      <c r="C396" s="586"/>
      <c r="D396" s="22" t="s">
        <v>6</v>
      </c>
      <c r="E396" s="305"/>
      <c r="F396" s="332"/>
      <c r="G396" s="332"/>
      <c r="H396" s="255" t="str">
        <f>IF(B392="","",IF(E396="","",IF(E396=999,999,IF(E396+F396+G396=0,"",E396*60+F396+G396/100))))</f>
        <v/>
      </c>
      <c r="I396" s="261"/>
      <c r="J396" s="408" t="str">
        <f>IF(H396="","",ABS(H396-I393))</f>
        <v/>
      </c>
      <c r="K396" s="274" t="str">
        <f>IF(J396="","",RANK(J396,J392:J396))</f>
        <v/>
      </c>
      <c r="L396" s="408" t="str">
        <f t="shared" si="8"/>
        <v/>
      </c>
      <c r="M396" s="408" t="str">
        <f>IF(B392="","",IF(H392="","",TRIMMEAN(H392:H396,0.4)))</f>
        <v/>
      </c>
      <c r="N396" s="616"/>
      <c r="O396" s="759"/>
      <c r="P396" s="762"/>
    </row>
    <row r="397" spans="1:16" x14ac:dyDescent="0.25">
      <c r="A397" s="750" t="str">
        <f>IF('Names And Totals'!A83="","",'Names And Totals'!A83)</f>
        <v/>
      </c>
      <c r="B397" s="753" t="str">
        <f>IF('Names And Totals'!B83="","",'Names And Totals'!B83)</f>
        <v/>
      </c>
      <c r="C397" s="642" t="str">
        <f>IF(P397="DQ","DQ",IF(O397="","",RANK(O397,$O$7:$O$502,0)))</f>
        <v/>
      </c>
      <c r="D397" s="18" t="s">
        <v>7</v>
      </c>
      <c r="E397" s="297"/>
      <c r="F397" s="290"/>
      <c r="G397" s="310"/>
      <c r="H397" s="252" t="str">
        <f>IF(B397="","",IF(E397="","",IF(E397=999,999,E397*60+F397+G397/100)))</f>
        <v/>
      </c>
      <c r="I397" s="257"/>
      <c r="J397" s="429" t="str">
        <f>IF(H397="","",ABS(H397-I398))</f>
        <v/>
      </c>
      <c r="K397" s="270" t="str">
        <f>IF(J397="","",RANK(J397,J397:J401))</f>
        <v/>
      </c>
      <c r="L397" s="429" t="str">
        <f t="shared" si="8"/>
        <v/>
      </c>
      <c r="M397" s="429" t="str">
        <f>IF(B397="","",H397)</f>
        <v/>
      </c>
      <c r="N397" s="601" t="str">
        <f>IF(B397="","",IF(P397="DQ","DQ",IF(H397=999,999,IF(H398="",M397,IF(H399="",M398,IF(H400="",M399,IF(H401="",M400,M401)))))))</f>
        <v/>
      </c>
      <c r="O397" s="764" t="str">
        <f>IF(B397="","",IF(P397="DQ","DQ",IF(N397="","",IF(E397=999,0,IF((20-(N397-$O$3)/$O$4)&gt;0,(20-(N397-$O$3)/$O$4),0)))))</f>
        <v/>
      </c>
      <c r="P397" s="766"/>
    </row>
    <row r="398" spans="1:16" x14ac:dyDescent="0.25">
      <c r="A398" s="751"/>
      <c r="B398" s="754"/>
      <c r="C398" s="756"/>
      <c r="D398" s="18" t="s">
        <v>4</v>
      </c>
      <c r="E398" s="297"/>
      <c r="F398" s="290"/>
      <c r="G398" s="310"/>
      <c r="H398" s="252" t="str">
        <f>IF(B397="","",IF(E398="","",IF(E398=999,999,E398*60+F398+G398/100)))</f>
        <v/>
      </c>
      <c r="I398" s="257" t="str">
        <f>IF(B397="","",IF(H397="","",AVERAGE(H397:H401)))</f>
        <v/>
      </c>
      <c r="J398" s="429" t="str">
        <f>IF(H398="","",ABS(H398-I398))</f>
        <v/>
      </c>
      <c r="K398" s="270" t="str">
        <f>IF(J398="","",RANK(J398,J397:J401))</f>
        <v/>
      </c>
      <c r="L398" s="429" t="str">
        <f t="shared" si="8"/>
        <v/>
      </c>
      <c r="M398" s="429" t="str">
        <f>IF(B397="","",IF(H397="","",AVERAGE(H397:H398)))</f>
        <v/>
      </c>
      <c r="N398" s="763"/>
      <c r="O398" s="765"/>
      <c r="P398" s="767"/>
    </row>
    <row r="399" spans="1:16" x14ac:dyDescent="0.25">
      <c r="A399" s="751"/>
      <c r="B399" s="754"/>
      <c r="C399" s="756"/>
      <c r="D399" s="19" t="s">
        <v>8</v>
      </c>
      <c r="E399" s="299"/>
      <c r="F399" s="448"/>
      <c r="G399" s="450"/>
      <c r="H399" s="252" t="str">
        <f>IF(B397="","",IF(E399="","",IF(E399=999,999,E399*60+F399+G399/100)))</f>
        <v/>
      </c>
      <c r="I399" s="257"/>
      <c r="J399" s="429" t="str">
        <f>IF(H399="","",ABS(H399-I398))</f>
        <v/>
      </c>
      <c r="K399" s="270" t="str">
        <f>IF(J399="","",RANK(J399,J397:J401))</f>
        <v/>
      </c>
      <c r="L399" s="429" t="str">
        <f t="shared" si="8"/>
        <v/>
      </c>
      <c r="M399" s="429" t="str">
        <f>IF(B397="","",IF(H397="","",AVERAGE(H397:H399)))</f>
        <v/>
      </c>
      <c r="N399" s="763"/>
      <c r="O399" s="765"/>
      <c r="P399" s="767"/>
    </row>
    <row r="400" spans="1:16" x14ac:dyDescent="0.25">
      <c r="A400" s="751"/>
      <c r="B400" s="754"/>
      <c r="C400" s="756"/>
      <c r="D400" s="18" t="s">
        <v>5</v>
      </c>
      <c r="E400" s="297"/>
      <c r="F400" s="290"/>
      <c r="G400" s="310"/>
      <c r="H400" s="252" t="str">
        <f>IF(B397="","",IF(E400="","",IF(E400=999,999,IF(E400+F400+G400=0,"",E400*60+F400+G400/100))))</f>
        <v/>
      </c>
      <c r="I400" s="257"/>
      <c r="J400" s="429" t="str">
        <f>IF(H400="","",ABS(H400-I398))</f>
        <v/>
      </c>
      <c r="K400" s="270" t="str">
        <f>IF(J400="","",RANK(J400,J397:J401))</f>
        <v/>
      </c>
      <c r="L400" s="429" t="str">
        <f t="shared" si="8"/>
        <v/>
      </c>
      <c r="M400" s="429" t="str">
        <f>IF(B397="","",IF(H397="","",AVERAGE(H397:H400)))</f>
        <v/>
      </c>
      <c r="N400" s="763"/>
      <c r="O400" s="765"/>
      <c r="P400" s="767"/>
    </row>
    <row r="401" spans="1:16" ht="15.75" thickBot="1" x14ac:dyDescent="0.3">
      <c r="A401" s="752"/>
      <c r="B401" s="755"/>
      <c r="C401" s="756"/>
      <c r="D401" s="81" t="s">
        <v>6</v>
      </c>
      <c r="E401" s="329"/>
      <c r="F401" s="449"/>
      <c r="G401" s="451"/>
      <c r="H401" s="252" t="str">
        <f>IF(B397="","",IF(E401="","",IF(E401=999,999,IF(E401+F401+G401=0,"",E401*60+F401+G401/100))))</f>
        <v/>
      </c>
      <c r="I401" s="258"/>
      <c r="J401" s="251" t="str">
        <f>IF(H401="","",ABS(H401-I398))</f>
        <v/>
      </c>
      <c r="K401" s="271" t="str">
        <f>IF(J401="","",RANK(J401,J397:J401))</f>
        <v/>
      </c>
      <c r="L401" s="251" t="str">
        <f t="shared" si="8"/>
        <v/>
      </c>
      <c r="M401" s="251" t="str">
        <f>IF(B397="","",IF(H397="","",TRIMMEAN(H397:H401,0.4)))</f>
        <v/>
      </c>
      <c r="N401" s="763"/>
      <c r="O401" s="765"/>
      <c r="P401" s="768"/>
    </row>
    <row r="402" spans="1:16" x14ac:dyDescent="0.25">
      <c r="A402" s="744" t="str">
        <f>IF('Names And Totals'!A84="","",'Names And Totals'!A84)</f>
        <v/>
      </c>
      <c r="B402" s="747" t="str">
        <f>IF('Names And Totals'!B84="","",'Names And Totals'!B84)</f>
        <v/>
      </c>
      <c r="C402" s="584" t="str">
        <f>IF(P402="DQ","DQ",IF(O402="","",RANK(O402,$O$7:$O$502,0)))</f>
        <v/>
      </c>
      <c r="D402" s="20" t="s">
        <v>7</v>
      </c>
      <c r="E402" s="301"/>
      <c r="F402" s="312"/>
      <c r="G402" s="312"/>
      <c r="H402" s="253" t="str">
        <f>IF(B402="","",IF(E402="","",IF(E402=999,999,E402*60+F402+G402/100)))</f>
        <v/>
      </c>
      <c r="I402" s="259"/>
      <c r="J402" s="406" t="str">
        <f>IF(H402="","",ABS(H402-I403))</f>
        <v/>
      </c>
      <c r="K402" s="272" t="str">
        <f>IF(J402="","",RANK(J402,J402:J406))</f>
        <v/>
      </c>
      <c r="L402" s="406" t="str">
        <f t="shared" si="8"/>
        <v/>
      </c>
      <c r="M402" s="406" t="str">
        <f>IF(B402="","",H402)</f>
        <v/>
      </c>
      <c r="N402" s="614" t="str">
        <f>IF(B402="","",IF(P402="DQ","DQ",IF(H402=999,999,IF(H403="",M402,IF(H404="",M403,IF(H405="",M404,IF(H406="",M405,M406)))))))</f>
        <v/>
      </c>
      <c r="O402" s="757" t="str">
        <f>IF(B402="","",IF(P402="DQ","DQ",IF(N402="","",IF(E402=999,0,IF((20-(N402-$O$3)/$O$4)&gt;0,(20-(N402-$O$3)/$O$4),0)))))</f>
        <v/>
      </c>
      <c r="P402" s="760"/>
    </row>
    <row r="403" spans="1:16" x14ac:dyDescent="0.25">
      <c r="A403" s="745"/>
      <c r="B403" s="748"/>
      <c r="C403" s="585"/>
      <c r="D403" s="21" t="s">
        <v>4</v>
      </c>
      <c r="E403" s="303"/>
      <c r="F403" s="293"/>
      <c r="G403" s="293"/>
      <c r="H403" s="254" t="str">
        <f>IF(B402="","",IF(E403="","",IF(E403=999,999,E403*60+F403+G403/100)))</f>
        <v/>
      </c>
      <c r="I403" s="260" t="str">
        <f>IF(B402="","",IF(H402="","",AVERAGE(H402:H406)))</f>
        <v/>
      </c>
      <c r="J403" s="407" t="str">
        <f>IF(H403="","",ABS(H403-I403))</f>
        <v/>
      </c>
      <c r="K403" s="273" t="str">
        <f>IF(J403="","",RANK(J403,J402:J406))</f>
        <v/>
      </c>
      <c r="L403" s="407" t="str">
        <f t="shared" si="8"/>
        <v/>
      </c>
      <c r="M403" s="407" t="str">
        <f>IF(B402="","",IF(H402="","",AVERAGE(H402:H403)))</f>
        <v/>
      </c>
      <c r="N403" s="615"/>
      <c r="O403" s="758"/>
      <c r="P403" s="761"/>
    </row>
    <row r="404" spans="1:16" x14ac:dyDescent="0.25">
      <c r="A404" s="745"/>
      <c r="B404" s="748"/>
      <c r="C404" s="585"/>
      <c r="D404" s="21" t="s">
        <v>8</v>
      </c>
      <c r="E404" s="303"/>
      <c r="F404" s="293"/>
      <c r="G404" s="293"/>
      <c r="H404" s="254" t="str">
        <f>IF(B402="","",IF(E404="","",IF(E404=999,999,E404*60+F404+G404/100)))</f>
        <v/>
      </c>
      <c r="I404" s="260"/>
      <c r="J404" s="407" t="str">
        <f>IF(H404="","",ABS(H404-I403))</f>
        <v/>
      </c>
      <c r="K404" s="273" t="str">
        <f>IF(J404="","",RANK(J404,J402:J406))</f>
        <v/>
      </c>
      <c r="L404" s="407" t="str">
        <f t="shared" si="8"/>
        <v/>
      </c>
      <c r="M404" s="407" t="str">
        <f>IF(B402="","",IF(H402="","",AVERAGE(H402:H404)))</f>
        <v/>
      </c>
      <c r="N404" s="615"/>
      <c r="O404" s="758"/>
      <c r="P404" s="761"/>
    </row>
    <row r="405" spans="1:16" x14ac:dyDescent="0.25">
      <c r="A405" s="745"/>
      <c r="B405" s="748"/>
      <c r="C405" s="585"/>
      <c r="D405" s="21" t="s">
        <v>5</v>
      </c>
      <c r="E405" s="303"/>
      <c r="F405" s="293"/>
      <c r="G405" s="293"/>
      <c r="H405" s="254" t="str">
        <f>IF(B402="","",IF(E405="","",IF(E405=999,999,IF(E405+F405+G405=0,"",E405*60+F405+G405/100))))</f>
        <v/>
      </c>
      <c r="I405" s="260"/>
      <c r="J405" s="407" t="str">
        <f>IF(H405="","",ABS(H405-I403))</f>
        <v/>
      </c>
      <c r="K405" s="273" t="str">
        <f>IF(J405="","",RANK(J405,J402:J406))</f>
        <v/>
      </c>
      <c r="L405" s="407" t="str">
        <f t="shared" si="8"/>
        <v/>
      </c>
      <c r="M405" s="407" t="str">
        <f>IF(B402="","",IF(H402="","",AVERAGE(H402:H405)))</f>
        <v/>
      </c>
      <c r="N405" s="615"/>
      <c r="O405" s="758"/>
      <c r="P405" s="761"/>
    </row>
    <row r="406" spans="1:16" ht="15.75" thickBot="1" x14ac:dyDescent="0.3">
      <c r="A406" s="746"/>
      <c r="B406" s="749"/>
      <c r="C406" s="586"/>
      <c r="D406" s="22" t="s">
        <v>6</v>
      </c>
      <c r="E406" s="305"/>
      <c r="F406" s="332"/>
      <c r="G406" s="332"/>
      <c r="H406" s="255" t="str">
        <f>IF(B402="","",IF(E406="","",IF(E406=999,999,IF(E406+F406+G406=0,"",E406*60+F406+G406/100))))</f>
        <v/>
      </c>
      <c r="I406" s="261"/>
      <c r="J406" s="408" t="str">
        <f>IF(H406="","",ABS(H406-I403))</f>
        <v/>
      </c>
      <c r="K406" s="274" t="str">
        <f>IF(J406="","",RANK(J406,J402:J406))</f>
        <v/>
      </c>
      <c r="L406" s="408" t="str">
        <f t="shared" si="8"/>
        <v/>
      </c>
      <c r="M406" s="408" t="str">
        <f>IF(B402="","",IF(H402="","",TRIMMEAN(H402:H406,0.4)))</f>
        <v/>
      </c>
      <c r="N406" s="616"/>
      <c r="O406" s="759"/>
      <c r="P406" s="762"/>
    </row>
    <row r="407" spans="1:16" x14ac:dyDescent="0.25">
      <c r="A407" s="750" t="str">
        <f>IF('Names And Totals'!A85="","",'Names And Totals'!A85)</f>
        <v/>
      </c>
      <c r="B407" s="753" t="str">
        <f>IF('Names And Totals'!B85="","",'Names And Totals'!B85)</f>
        <v/>
      </c>
      <c r="C407" s="642" t="str">
        <f>IF(P407="DQ","DQ",IF(O407="","",RANK(O407,$O$7:$O$502,0)))</f>
        <v/>
      </c>
      <c r="D407" s="18" t="s">
        <v>7</v>
      </c>
      <c r="E407" s="297"/>
      <c r="F407" s="290"/>
      <c r="G407" s="310"/>
      <c r="H407" s="252" t="str">
        <f>IF(B407="","",IF(E407="","",IF(E407=999,999,E407*60+F407+G407/100)))</f>
        <v/>
      </c>
      <c r="I407" s="257"/>
      <c r="J407" s="429" t="str">
        <f>IF(H407="","",ABS(H407-I408))</f>
        <v/>
      </c>
      <c r="K407" s="270" t="str">
        <f>IF(J407="","",RANK(J407,J407:J411))</f>
        <v/>
      </c>
      <c r="L407" s="429" t="str">
        <f t="shared" si="8"/>
        <v/>
      </c>
      <c r="M407" s="429" t="str">
        <f>IF(B407="","",H407)</f>
        <v/>
      </c>
      <c r="N407" s="601" t="str">
        <f>IF(B407="","",IF(P407="DQ","DQ",IF(H407=999,999,IF(H408="",M407,IF(H409="",M408,IF(H410="",M409,IF(H411="",M410,M411)))))))</f>
        <v/>
      </c>
      <c r="O407" s="764" t="str">
        <f>IF(B407="","",IF(P407="DQ","DQ",IF(N407="","",IF(E407=999,0,IF((20-(N407-$O$3)/$O$4)&gt;0,(20-(N407-$O$3)/$O$4),0)))))</f>
        <v/>
      </c>
      <c r="P407" s="766"/>
    </row>
    <row r="408" spans="1:16" x14ac:dyDescent="0.25">
      <c r="A408" s="751"/>
      <c r="B408" s="754"/>
      <c r="C408" s="756"/>
      <c r="D408" s="18" t="s">
        <v>4</v>
      </c>
      <c r="E408" s="297"/>
      <c r="F408" s="290"/>
      <c r="G408" s="310"/>
      <c r="H408" s="252" t="str">
        <f>IF(B407="","",IF(E408="","",IF(E408=999,999,E408*60+F408+G408/100)))</f>
        <v/>
      </c>
      <c r="I408" s="257" t="str">
        <f>IF(B407="","",IF(H407="","",AVERAGE(H407:H411)))</f>
        <v/>
      </c>
      <c r="J408" s="429" t="str">
        <f>IF(H408="","",ABS(H408-I408))</f>
        <v/>
      </c>
      <c r="K408" s="270" t="str">
        <f>IF(J408="","",RANK(J408,J407:J411))</f>
        <v/>
      </c>
      <c r="L408" s="429" t="str">
        <f t="shared" si="8"/>
        <v/>
      </c>
      <c r="M408" s="429" t="str">
        <f>IF(B407="","",IF(H407="","",AVERAGE(H407:H408)))</f>
        <v/>
      </c>
      <c r="N408" s="763"/>
      <c r="O408" s="765"/>
      <c r="P408" s="767"/>
    </row>
    <row r="409" spans="1:16" x14ac:dyDescent="0.25">
      <c r="A409" s="751"/>
      <c r="B409" s="754"/>
      <c r="C409" s="756"/>
      <c r="D409" s="19" t="s">
        <v>8</v>
      </c>
      <c r="E409" s="299"/>
      <c r="F409" s="448"/>
      <c r="G409" s="450"/>
      <c r="H409" s="252" t="str">
        <f>IF(B407="","",IF(E409="","",IF(E409=999,999,E409*60+F409+G409/100)))</f>
        <v/>
      </c>
      <c r="I409" s="257"/>
      <c r="J409" s="429" t="str">
        <f>IF(H409="","",ABS(H409-I408))</f>
        <v/>
      </c>
      <c r="K409" s="270" t="str">
        <f>IF(J409="","",RANK(J409,J407:J411))</f>
        <v/>
      </c>
      <c r="L409" s="429" t="str">
        <f t="shared" si="8"/>
        <v/>
      </c>
      <c r="M409" s="429" t="str">
        <f>IF(B407="","",IF(H407="","",AVERAGE(H407:H409)))</f>
        <v/>
      </c>
      <c r="N409" s="763"/>
      <c r="O409" s="765"/>
      <c r="P409" s="767"/>
    </row>
    <row r="410" spans="1:16" x14ac:dyDescent="0.25">
      <c r="A410" s="751"/>
      <c r="B410" s="754"/>
      <c r="C410" s="756"/>
      <c r="D410" s="18" t="s">
        <v>5</v>
      </c>
      <c r="E410" s="297"/>
      <c r="F410" s="290"/>
      <c r="G410" s="310"/>
      <c r="H410" s="252" t="str">
        <f>IF(B407="","",IF(E410="","",IF(E410=999,999,IF(E410+F410+G410=0,"",E410*60+F410+G410/100))))</f>
        <v/>
      </c>
      <c r="I410" s="257"/>
      <c r="J410" s="429" t="str">
        <f>IF(H410="","",ABS(H410-I408))</f>
        <v/>
      </c>
      <c r="K410" s="270" t="str">
        <f>IF(J410="","",RANK(J410,J407:J411))</f>
        <v/>
      </c>
      <c r="L410" s="429" t="str">
        <f t="shared" si="8"/>
        <v/>
      </c>
      <c r="M410" s="429" t="str">
        <f>IF(B407="","",IF(H407="","",AVERAGE(H407:H410)))</f>
        <v/>
      </c>
      <c r="N410" s="763"/>
      <c r="O410" s="765"/>
      <c r="P410" s="767"/>
    </row>
    <row r="411" spans="1:16" ht="15.75" thickBot="1" x14ac:dyDescent="0.3">
      <c r="A411" s="752"/>
      <c r="B411" s="755"/>
      <c r="C411" s="756"/>
      <c r="D411" s="81" t="s">
        <v>6</v>
      </c>
      <c r="E411" s="329"/>
      <c r="F411" s="449"/>
      <c r="G411" s="451"/>
      <c r="H411" s="252" t="str">
        <f>IF(B407="","",IF(E411="","",IF(E411=999,999,IF(E411+F411+G411=0,"",E411*60+F411+G411/100))))</f>
        <v/>
      </c>
      <c r="I411" s="258"/>
      <c r="J411" s="251" t="str">
        <f>IF(H411="","",ABS(H411-I408))</f>
        <v/>
      </c>
      <c r="K411" s="271" t="str">
        <f>IF(J411="","",RANK(J411,J407:J411))</f>
        <v/>
      </c>
      <c r="L411" s="251" t="str">
        <f t="shared" si="8"/>
        <v/>
      </c>
      <c r="M411" s="251" t="str">
        <f>IF(B407="","",IF(H407="","",TRIMMEAN(H407:H411,0.4)))</f>
        <v/>
      </c>
      <c r="N411" s="763"/>
      <c r="O411" s="765"/>
      <c r="P411" s="768"/>
    </row>
    <row r="412" spans="1:16" x14ac:dyDescent="0.25">
      <c r="A412" s="744" t="str">
        <f>IF('Names And Totals'!A86="","",'Names And Totals'!A86)</f>
        <v/>
      </c>
      <c r="B412" s="747" t="str">
        <f>IF('Names And Totals'!B86="","",'Names And Totals'!B86)</f>
        <v/>
      </c>
      <c r="C412" s="584" t="str">
        <f>IF(P412="DQ","DQ",IF(O412="","",RANK(O412,$O$7:$O$502,0)))</f>
        <v/>
      </c>
      <c r="D412" s="20" t="s">
        <v>7</v>
      </c>
      <c r="E412" s="301"/>
      <c r="F412" s="312"/>
      <c r="G412" s="312"/>
      <c r="H412" s="253" t="str">
        <f>IF(B412="","",IF(E412="","",IF(E412=999,999,E412*60+F412+G412/100)))</f>
        <v/>
      </c>
      <c r="I412" s="259"/>
      <c r="J412" s="406" t="str">
        <f>IF(H412="","",ABS(H412-I413))</f>
        <v/>
      </c>
      <c r="K412" s="272" t="str">
        <f>IF(J412="","",RANK(J412,J412:J416))</f>
        <v/>
      </c>
      <c r="L412" s="406" t="str">
        <f t="shared" si="8"/>
        <v/>
      </c>
      <c r="M412" s="406" t="str">
        <f>IF(B412="","",H412)</f>
        <v/>
      </c>
      <c r="N412" s="614" t="str">
        <f>IF(B412="","",IF(P412="DQ","DQ",IF(H412=999,999,IF(H413="",M412,IF(H414="",M413,IF(H415="",M414,IF(H416="",M415,M416)))))))</f>
        <v/>
      </c>
      <c r="O412" s="757" t="str">
        <f>IF(B412="","",IF(P412="DQ","DQ",IF(N412="","",IF(E412=999,0,IF((20-(N412-$O$3)/$O$4)&gt;0,(20-(N412-$O$3)/$O$4),0)))))</f>
        <v/>
      </c>
      <c r="P412" s="760"/>
    </row>
    <row r="413" spans="1:16" x14ac:dyDescent="0.25">
      <c r="A413" s="745"/>
      <c r="B413" s="748"/>
      <c r="C413" s="585"/>
      <c r="D413" s="21" t="s">
        <v>4</v>
      </c>
      <c r="E413" s="303"/>
      <c r="F413" s="293"/>
      <c r="G413" s="293"/>
      <c r="H413" s="254" t="str">
        <f>IF(B412="","",IF(E413="","",IF(E413=999,999,E413*60+F413+G413/100)))</f>
        <v/>
      </c>
      <c r="I413" s="260" t="str">
        <f>IF(B412="","",IF(H412="","",AVERAGE(H412:H416)))</f>
        <v/>
      </c>
      <c r="J413" s="407" t="str">
        <f>IF(H413="","",ABS(H413-I413))</f>
        <v/>
      </c>
      <c r="K413" s="273" t="str">
        <f>IF(J413="","",RANK(J413,J412:J416))</f>
        <v/>
      </c>
      <c r="L413" s="407" t="str">
        <f t="shared" si="8"/>
        <v/>
      </c>
      <c r="M413" s="407" t="str">
        <f>IF(B412="","",IF(H412="","",AVERAGE(H412:H413)))</f>
        <v/>
      </c>
      <c r="N413" s="615"/>
      <c r="O413" s="758"/>
      <c r="P413" s="761"/>
    </row>
    <row r="414" spans="1:16" x14ac:dyDescent="0.25">
      <c r="A414" s="745"/>
      <c r="B414" s="748"/>
      <c r="C414" s="585"/>
      <c r="D414" s="21" t="s">
        <v>8</v>
      </c>
      <c r="E414" s="303"/>
      <c r="F414" s="293"/>
      <c r="G414" s="293"/>
      <c r="H414" s="254" t="str">
        <f>IF(B412="","",IF(E414="","",IF(E414=999,999,E414*60+F414+G414/100)))</f>
        <v/>
      </c>
      <c r="I414" s="260"/>
      <c r="J414" s="407" t="str">
        <f>IF(H414="","",ABS(H414-I413))</f>
        <v/>
      </c>
      <c r="K414" s="273" t="str">
        <f>IF(J414="","",RANK(J414,J412:J416))</f>
        <v/>
      </c>
      <c r="L414" s="407" t="str">
        <f t="shared" si="8"/>
        <v/>
      </c>
      <c r="M414" s="407" t="str">
        <f>IF(B412="","",IF(H412="","",AVERAGE(H412:H414)))</f>
        <v/>
      </c>
      <c r="N414" s="615"/>
      <c r="O414" s="758"/>
      <c r="P414" s="761"/>
    </row>
    <row r="415" spans="1:16" x14ac:dyDescent="0.25">
      <c r="A415" s="745"/>
      <c r="B415" s="748"/>
      <c r="C415" s="585"/>
      <c r="D415" s="21" t="s">
        <v>5</v>
      </c>
      <c r="E415" s="303"/>
      <c r="F415" s="293"/>
      <c r="G415" s="293"/>
      <c r="H415" s="254" t="str">
        <f>IF(B412="","",IF(E415="","",IF(E415=999,999,IF(E415+F415+G415=0,"",E415*60+F415+G415/100))))</f>
        <v/>
      </c>
      <c r="I415" s="260"/>
      <c r="J415" s="407" t="str">
        <f>IF(H415="","",ABS(H415-I413))</f>
        <v/>
      </c>
      <c r="K415" s="273" t="str">
        <f>IF(J415="","",RANK(J415,J412:J416))</f>
        <v/>
      </c>
      <c r="L415" s="407" t="str">
        <f t="shared" si="8"/>
        <v/>
      </c>
      <c r="M415" s="407" t="str">
        <f>IF(B412="","",IF(H412="","",AVERAGE(H412:H415)))</f>
        <v/>
      </c>
      <c r="N415" s="615"/>
      <c r="O415" s="758"/>
      <c r="P415" s="761"/>
    </row>
    <row r="416" spans="1:16" ht="15.75" thickBot="1" x14ac:dyDescent="0.3">
      <c r="A416" s="746"/>
      <c r="B416" s="749"/>
      <c r="C416" s="586"/>
      <c r="D416" s="22" t="s">
        <v>6</v>
      </c>
      <c r="E416" s="305"/>
      <c r="F416" s="332"/>
      <c r="G416" s="332"/>
      <c r="H416" s="255" t="str">
        <f>IF(B412="","",IF(E416="","",IF(E416=999,999,IF(E416+F416+G416=0,"",E416*60+F416+G416/100))))</f>
        <v/>
      </c>
      <c r="I416" s="261"/>
      <c r="J416" s="408" t="str">
        <f>IF(H416="","",ABS(H416-I413))</f>
        <v/>
      </c>
      <c r="K416" s="274" t="str">
        <f>IF(J416="","",RANK(J416,J412:J416))</f>
        <v/>
      </c>
      <c r="L416" s="408" t="str">
        <f t="shared" si="8"/>
        <v/>
      </c>
      <c r="M416" s="408" t="str">
        <f>IF(B412="","",IF(H412="","",TRIMMEAN(H412:H416,0.4)))</f>
        <v/>
      </c>
      <c r="N416" s="616"/>
      <c r="O416" s="759"/>
      <c r="P416" s="762"/>
    </row>
    <row r="417" spans="1:16" x14ac:dyDescent="0.25">
      <c r="A417" s="750" t="str">
        <f>IF('Names And Totals'!A87="","",'Names And Totals'!A87)</f>
        <v/>
      </c>
      <c r="B417" s="753" t="str">
        <f>IF('Names And Totals'!B87="","",'Names And Totals'!B87)</f>
        <v/>
      </c>
      <c r="C417" s="642" t="str">
        <f>IF(P417="DQ","DQ",IF(O417="","",RANK(O417,$O$7:$O$502,0)))</f>
        <v/>
      </c>
      <c r="D417" s="18" t="s">
        <v>7</v>
      </c>
      <c r="E417" s="297"/>
      <c r="F417" s="290"/>
      <c r="G417" s="310"/>
      <c r="H417" s="252" t="str">
        <f>IF(B417="","",IF(E417="","",IF(E417=999,999,E417*60+F417+G417/100)))</f>
        <v/>
      </c>
      <c r="I417" s="257"/>
      <c r="J417" s="429" t="str">
        <f>IF(H417="","",ABS(H417-I418))</f>
        <v/>
      </c>
      <c r="K417" s="270" t="str">
        <f>IF(J417="","",RANK(J417,J417:J421))</f>
        <v/>
      </c>
      <c r="L417" s="429" t="str">
        <f t="shared" si="8"/>
        <v/>
      </c>
      <c r="M417" s="429" t="str">
        <f>IF(B417="","",H417)</f>
        <v/>
      </c>
      <c r="N417" s="601" t="str">
        <f>IF(B417="","",IF(P417="DQ","DQ",IF(H417=999,999,IF(H418="",M417,IF(H419="",M418,IF(H420="",M419,IF(H421="",M420,M421)))))))</f>
        <v/>
      </c>
      <c r="O417" s="764" t="str">
        <f>IF(B417="","",IF(P417="DQ","DQ",IF(N417="","",IF(E417=999,0,IF((20-(N417-$O$3)/$O$4)&gt;0,(20-(N417-$O$3)/$O$4),0)))))</f>
        <v/>
      </c>
      <c r="P417" s="766"/>
    </row>
    <row r="418" spans="1:16" x14ac:dyDescent="0.25">
      <c r="A418" s="751"/>
      <c r="B418" s="754"/>
      <c r="C418" s="756"/>
      <c r="D418" s="18" t="s">
        <v>4</v>
      </c>
      <c r="E418" s="297"/>
      <c r="F418" s="290"/>
      <c r="G418" s="310"/>
      <c r="H418" s="252" t="str">
        <f>IF(B417="","",IF(E418="","",IF(E418=999,999,E418*60+F418+G418/100)))</f>
        <v/>
      </c>
      <c r="I418" s="257" t="str">
        <f>IF(B417="","",IF(H417="","",AVERAGE(H417:H421)))</f>
        <v/>
      </c>
      <c r="J418" s="429" t="str">
        <f>IF(H418="","",ABS(H418-I418))</f>
        <v/>
      </c>
      <c r="K418" s="270" t="str">
        <f>IF(J418="","",RANK(J418,J417:J421))</f>
        <v/>
      </c>
      <c r="L418" s="429" t="str">
        <f t="shared" si="8"/>
        <v/>
      </c>
      <c r="M418" s="429" t="str">
        <f>IF(B417="","",IF(H417="","",AVERAGE(H417:H418)))</f>
        <v/>
      </c>
      <c r="N418" s="763"/>
      <c r="O418" s="765"/>
      <c r="P418" s="767"/>
    </row>
    <row r="419" spans="1:16" x14ac:dyDescent="0.25">
      <c r="A419" s="751"/>
      <c r="B419" s="754"/>
      <c r="C419" s="756"/>
      <c r="D419" s="19" t="s">
        <v>8</v>
      </c>
      <c r="E419" s="299"/>
      <c r="F419" s="448"/>
      <c r="G419" s="450"/>
      <c r="H419" s="252" t="str">
        <f>IF(B417="","",IF(E419="","",IF(E419=999,999,E419*60+F419+G419/100)))</f>
        <v/>
      </c>
      <c r="I419" s="257"/>
      <c r="J419" s="429" t="str">
        <f>IF(H419="","",ABS(H419-I418))</f>
        <v/>
      </c>
      <c r="K419" s="270" t="str">
        <f>IF(J419="","",RANK(J419,J417:J421))</f>
        <v/>
      </c>
      <c r="L419" s="429" t="str">
        <f t="shared" si="8"/>
        <v/>
      </c>
      <c r="M419" s="429" t="str">
        <f>IF(B417="","",IF(H417="","",AVERAGE(H417:H419)))</f>
        <v/>
      </c>
      <c r="N419" s="763"/>
      <c r="O419" s="765"/>
      <c r="P419" s="767"/>
    </row>
    <row r="420" spans="1:16" x14ac:dyDescent="0.25">
      <c r="A420" s="751"/>
      <c r="B420" s="754"/>
      <c r="C420" s="756"/>
      <c r="D420" s="18" t="s">
        <v>5</v>
      </c>
      <c r="E420" s="297"/>
      <c r="F420" s="290"/>
      <c r="G420" s="310"/>
      <c r="H420" s="252" t="str">
        <f>IF(B417="","",IF(E420="","",IF(E420=999,999,IF(E420+F420+G420=0,"",E420*60+F420+G420/100))))</f>
        <v/>
      </c>
      <c r="I420" s="257"/>
      <c r="J420" s="429" t="str">
        <f>IF(H420="","",ABS(H420-I418))</f>
        <v/>
      </c>
      <c r="K420" s="270" t="str">
        <f>IF(J420="","",RANK(J420,J417:J421))</f>
        <v/>
      </c>
      <c r="L420" s="429" t="str">
        <f t="shared" si="8"/>
        <v/>
      </c>
      <c r="M420" s="429" t="str">
        <f>IF(B417="","",IF(H417="","",AVERAGE(H417:H420)))</f>
        <v/>
      </c>
      <c r="N420" s="763"/>
      <c r="O420" s="765"/>
      <c r="P420" s="767"/>
    </row>
    <row r="421" spans="1:16" ht="15.75" thickBot="1" x14ac:dyDescent="0.3">
      <c r="A421" s="752"/>
      <c r="B421" s="755"/>
      <c r="C421" s="756"/>
      <c r="D421" s="81" t="s">
        <v>6</v>
      </c>
      <c r="E421" s="329"/>
      <c r="F421" s="449"/>
      <c r="G421" s="451"/>
      <c r="H421" s="252" t="str">
        <f>IF(B417="","",IF(E421="","",IF(E421=999,999,IF(E421+F421+G421=0,"",E421*60+F421+G421/100))))</f>
        <v/>
      </c>
      <c r="I421" s="258"/>
      <c r="J421" s="251" t="str">
        <f>IF(H421="","",ABS(H421-I418))</f>
        <v/>
      </c>
      <c r="K421" s="271" t="str">
        <f>IF(J421="","",RANK(J421,J417:J421))</f>
        <v/>
      </c>
      <c r="L421" s="251" t="str">
        <f t="shared" si="8"/>
        <v/>
      </c>
      <c r="M421" s="251" t="str">
        <f>IF(B417="","",IF(H417="","",TRIMMEAN(H417:H421,0.4)))</f>
        <v/>
      </c>
      <c r="N421" s="763"/>
      <c r="O421" s="765"/>
      <c r="P421" s="768"/>
    </row>
    <row r="422" spans="1:16" x14ac:dyDescent="0.25">
      <c r="A422" s="744" t="str">
        <f>IF('Names And Totals'!A88="","",'Names And Totals'!A88)</f>
        <v/>
      </c>
      <c r="B422" s="747" t="str">
        <f>IF('Names And Totals'!B88="","",'Names And Totals'!B88)</f>
        <v/>
      </c>
      <c r="C422" s="584" t="str">
        <f>IF(P422="DQ","DQ",IF(O422="","",RANK(O422,$O$7:$O$502,0)))</f>
        <v/>
      </c>
      <c r="D422" s="20" t="s">
        <v>7</v>
      </c>
      <c r="E422" s="301"/>
      <c r="F422" s="312"/>
      <c r="G422" s="312"/>
      <c r="H422" s="253" t="str">
        <f>IF(B422="","",IF(E422="","",IF(E422=999,999,E422*60+F422+G422/100)))</f>
        <v/>
      </c>
      <c r="I422" s="259"/>
      <c r="J422" s="406" t="str">
        <f>IF(H422="","",ABS(H422-I423))</f>
        <v/>
      </c>
      <c r="K422" s="272" t="str">
        <f>IF(J422="","",RANK(J422,J422:J426))</f>
        <v/>
      </c>
      <c r="L422" s="406" t="str">
        <f t="shared" si="8"/>
        <v/>
      </c>
      <c r="M422" s="406" t="str">
        <f>IF(B422="","",H422)</f>
        <v/>
      </c>
      <c r="N422" s="614" t="str">
        <f>IF(B422="","",IF(P422="DQ","DQ",IF(H422=999,999,IF(H423="",M422,IF(H424="",M423,IF(H425="",M424,IF(H426="",M425,M426)))))))</f>
        <v/>
      </c>
      <c r="O422" s="757" t="str">
        <f>IF(B422="","",IF(P422="DQ","DQ",IF(N422="","",IF(E422=999,0,IF((20-(N422-$O$3)/$O$4)&gt;0,(20-(N422-$O$3)/$O$4),0)))))</f>
        <v/>
      </c>
      <c r="P422" s="760"/>
    </row>
    <row r="423" spans="1:16" x14ac:dyDescent="0.25">
      <c r="A423" s="745"/>
      <c r="B423" s="748"/>
      <c r="C423" s="585"/>
      <c r="D423" s="21" t="s">
        <v>4</v>
      </c>
      <c r="E423" s="303"/>
      <c r="F423" s="293"/>
      <c r="G423" s="293"/>
      <c r="H423" s="254" t="str">
        <f>IF(B422="","",IF(E423="","",IF(E423=999,999,E423*60+F423+G423/100)))</f>
        <v/>
      </c>
      <c r="I423" s="260" t="str">
        <f>IF(B422="","",IF(H422="","",AVERAGE(H422:H426)))</f>
        <v/>
      </c>
      <c r="J423" s="407" t="str">
        <f>IF(H423="","",ABS(H423-I423))</f>
        <v/>
      </c>
      <c r="K423" s="273" t="str">
        <f>IF(J423="","",RANK(J423,J422:J426))</f>
        <v/>
      </c>
      <c r="L423" s="407" t="str">
        <f t="shared" si="8"/>
        <v/>
      </c>
      <c r="M423" s="407" t="str">
        <f>IF(B422="","",IF(H422="","",AVERAGE(H422:H423)))</f>
        <v/>
      </c>
      <c r="N423" s="615"/>
      <c r="O423" s="758"/>
      <c r="P423" s="761"/>
    </row>
    <row r="424" spans="1:16" x14ac:dyDescent="0.25">
      <c r="A424" s="745"/>
      <c r="B424" s="748"/>
      <c r="C424" s="585"/>
      <c r="D424" s="21" t="s">
        <v>8</v>
      </c>
      <c r="E424" s="303"/>
      <c r="F424" s="293"/>
      <c r="G424" s="293"/>
      <c r="H424" s="254" t="str">
        <f>IF(B422="","",IF(E424="","",IF(E424=999,999,E424*60+F424+G424/100)))</f>
        <v/>
      </c>
      <c r="I424" s="260"/>
      <c r="J424" s="407" t="str">
        <f>IF(H424="","",ABS(H424-I423))</f>
        <v/>
      </c>
      <c r="K424" s="273" t="str">
        <f>IF(J424="","",RANK(J424,J422:J426))</f>
        <v/>
      </c>
      <c r="L424" s="407" t="str">
        <f t="shared" si="8"/>
        <v/>
      </c>
      <c r="M424" s="407" t="str">
        <f>IF(B422="","",IF(H422="","",AVERAGE(H422:H424)))</f>
        <v/>
      </c>
      <c r="N424" s="615"/>
      <c r="O424" s="758"/>
      <c r="P424" s="761"/>
    </row>
    <row r="425" spans="1:16" x14ac:dyDescent="0.25">
      <c r="A425" s="745"/>
      <c r="B425" s="748"/>
      <c r="C425" s="585"/>
      <c r="D425" s="21" t="s">
        <v>5</v>
      </c>
      <c r="E425" s="303"/>
      <c r="F425" s="293"/>
      <c r="G425" s="293"/>
      <c r="H425" s="254" t="str">
        <f>IF(B422="","",IF(E425="","",IF(E425=999,999,IF(E425+F425+G425=0,"",E425*60+F425+G425/100))))</f>
        <v/>
      </c>
      <c r="I425" s="260"/>
      <c r="J425" s="407" t="str">
        <f>IF(H425="","",ABS(H425-I423))</f>
        <v/>
      </c>
      <c r="K425" s="273" t="str">
        <f>IF(J425="","",RANK(J425,J422:J426))</f>
        <v/>
      </c>
      <c r="L425" s="407" t="str">
        <f t="shared" si="8"/>
        <v/>
      </c>
      <c r="M425" s="407" t="str">
        <f>IF(B422="","",IF(H422="","",AVERAGE(H422:H425)))</f>
        <v/>
      </c>
      <c r="N425" s="615"/>
      <c r="O425" s="758"/>
      <c r="P425" s="761"/>
    </row>
    <row r="426" spans="1:16" ht="15.75" thickBot="1" x14ac:dyDescent="0.3">
      <c r="A426" s="746"/>
      <c r="B426" s="749"/>
      <c r="C426" s="586"/>
      <c r="D426" s="22" t="s">
        <v>6</v>
      </c>
      <c r="E426" s="305"/>
      <c r="F426" s="332"/>
      <c r="G426" s="332"/>
      <c r="H426" s="255" t="str">
        <f>IF(B422="","",IF(E426="","",IF(E426=999,999,IF(E426+F426+G426=0,"",E426*60+F426+G426/100))))</f>
        <v/>
      </c>
      <c r="I426" s="261"/>
      <c r="J426" s="408" t="str">
        <f>IF(H426="","",ABS(H426-I423))</f>
        <v/>
      </c>
      <c r="K426" s="274" t="str">
        <f>IF(J426="","",RANK(J426,J422:J426))</f>
        <v/>
      </c>
      <c r="L426" s="408" t="str">
        <f t="shared" ref="L426:L489" si="9">IF(H426="","",IF(K426=1,"",H426))</f>
        <v/>
      </c>
      <c r="M426" s="408" t="str">
        <f>IF(B422="","",IF(H422="","",TRIMMEAN(H422:H426,0.4)))</f>
        <v/>
      </c>
      <c r="N426" s="616"/>
      <c r="O426" s="759"/>
      <c r="P426" s="762"/>
    </row>
    <row r="427" spans="1:16" x14ac:dyDescent="0.25">
      <c r="A427" s="750" t="str">
        <f>IF('Names And Totals'!A89="","",'Names And Totals'!A89)</f>
        <v/>
      </c>
      <c r="B427" s="753" t="str">
        <f>IF('Names And Totals'!B89="","",'Names And Totals'!B89)</f>
        <v/>
      </c>
      <c r="C427" s="642" t="str">
        <f>IF(P427="DQ","DQ",IF(O427="","",RANK(O427,$O$7:$O$502,0)))</f>
        <v/>
      </c>
      <c r="D427" s="18" t="s">
        <v>7</v>
      </c>
      <c r="E427" s="297"/>
      <c r="F427" s="290"/>
      <c r="G427" s="310"/>
      <c r="H427" s="252" t="str">
        <f>IF(B427="","",IF(E427="","",IF(E427=999,999,E427*60+F427+G427/100)))</f>
        <v/>
      </c>
      <c r="I427" s="257"/>
      <c r="J427" s="429" t="str">
        <f>IF(H427="","",ABS(H427-I428))</f>
        <v/>
      </c>
      <c r="K427" s="270" t="str">
        <f>IF(J427="","",RANK(J427,J427:J431))</f>
        <v/>
      </c>
      <c r="L427" s="429" t="str">
        <f t="shared" si="9"/>
        <v/>
      </c>
      <c r="M427" s="429" t="str">
        <f>IF(B427="","",H427)</f>
        <v/>
      </c>
      <c r="N427" s="601" t="str">
        <f>IF(B427="","",IF(P427="DQ","DQ",IF(H427=999,999,IF(H428="",M427,IF(H429="",M428,IF(H430="",M429,IF(H431="",M430,M431)))))))</f>
        <v/>
      </c>
      <c r="O427" s="764" t="str">
        <f>IF(B427="","",IF(P427="DQ","DQ",IF(N427="","",IF(E427=999,0,IF((20-(N427-$O$3)/$O$4)&gt;0,(20-(N427-$O$3)/$O$4),0)))))</f>
        <v/>
      </c>
      <c r="P427" s="766"/>
    </row>
    <row r="428" spans="1:16" x14ac:dyDescent="0.25">
      <c r="A428" s="751"/>
      <c r="B428" s="754"/>
      <c r="C428" s="756"/>
      <c r="D428" s="18" t="s">
        <v>4</v>
      </c>
      <c r="E428" s="297"/>
      <c r="F428" s="290"/>
      <c r="G428" s="310"/>
      <c r="H428" s="252" t="str">
        <f>IF(B427="","",IF(E428="","",IF(E428=999,999,E428*60+F428+G428/100)))</f>
        <v/>
      </c>
      <c r="I428" s="257" t="str">
        <f>IF(B427="","",IF(H427="","",AVERAGE(H427:H431)))</f>
        <v/>
      </c>
      <c r="J428" s="429" t="str">
        <f>IF(H428="","",ABS(H428-I428))</f>
        <v/>
      </c>
      <c r="K428" s="270" t="str">
        <f>IF(J428="","",RANK(J428,J427:J431))</f>
        <v/>
      </c>
      <c r="L428" s="429" t="str">
        <f t="shared" si="9"/>
        <v/>
      </c>
      <c r="M428" s="429" t="str">
        <f>IF(B427="","",IF(H427="","",AVERAGE(H427:H428)))</f>
        <v/>
      </c>
      <c r="N428" s="763"/>
      <c r="O428" s="765"/>
      <c r="P428" s="767"/>
    </row>
    <row r="429" spans="1:16" x14ac:dyDescent="0.25">
      <c r="A429" s="751"/>
      <c r="B429" s="754"/>
      <c r="C429" s="756"/>
      <c r="D429" s="19" t="s">
        <v>8</v>
      </c>
      <c r="E429" s="299"/>
      <c r="F429" s="448"/>
      <c r="G429" s="450"/>
      <c r="H429" s="252" t="str">
        <f>IF(B427="","",IF(E429="","",IF(E429=999,999,E429*60+F429+G429/100)))</f>
        <v/>
      </c>
      <c r="I429" s="257"/>
      <c r="J429" s="429" t="str">
        <f>IF(H429="","",ABS(H429-I428))</f>
        <v/>
      </c>
      <c r="K429" s="270" t="str">
        <f>IF(J429="","",RANK(J429,J427:J431))</f>
        <v/>
      </c>
      <c r="L429" s="429" t="str">
        <f t="shared" si="9"/>
        <v/>
      </c>
      <c r="M429" s="429" t="str">
        <f>IF(B427="","",IF(H427="","",AVERAGE(H427:H429)))</f>
        <v/>
      </c>
      <c r="N429" s="763"/>
      <c r="O429" s="765"/>
      <c r="P429" s="767"/>
    </row>
    <row r="430" spans="1:16" x14ac:dyDescent="0.25">
      <c r="A430" s="751"/>
      <c r="B430" s="754"/>
      <c r="C430" s="756"/>
      <c r="D430" s="18" t="s">
        <v>5</v>
      </c>
      <c r="E430" s="297"/>
      <c r="F430" s="290"/>
      <c r="G430" s="310"/>
      <c r="H430" s="252" t="str">
        <f>IF(B427="","",IF(E430="","",IF(E430=999,999,IF(E430+F430+G430=0,"",E430*60+F430+G430/100))))</f>
        <v/>
      </c>
      <c r="I430" s="257"/>
      <c r="J430" s="429" t="str">
        <f>IF(H430="","",ABS(H430-I428))</f>
        <v/>
      </c>
      <c r="K430" s="270" t="str">
        <f>IF(J430="","",RANK(J430,J427:J431))</f>
        <v/>
      </c>
      <c r="L430" s="429" t="str">
        <f t="shared" si="9"/>
        <v/>
      </c>
      <c r="M430" s="429" t="str">
        <f>IF(B427="","",IF(H427="","",AVERAGE(H427:H430)))</f>
        <v/>
      </c>
      <c r="N430" s="763"/>
      <c r="O430" s="765"/>
      <c r="P430" s="767"/>
    </row>
    <row r="431" spans="1:16" ht="15.75" thickBot="1" x14ac:dyDescent="0.3">
      <c r="A431" s="752"/>
      <c r="B431" s="755"/>
      <c r="C431" s="756"/>
      <c r="D431" s="81" t="s">
        <v>6</v>
      </c>
      <c r="E431" s="329"/>
      <c r="F431" s="449"/>
      <c r="G431" s="451"/>
      <c r="H431" s="252" t="str">
        <f>IF(B427="","",IF(E431="","",IF(E431=999,999,IF(E431+F431+G431=0,"",E431*60+F431+G431/100))))</f>
        <v/>
      </c>
      <c r="I431" s="258"/>
      <c r="J431" s="251" t="str">
        <f>IF(H431="","",ABS(H431-I428))</f>
        <v/>
      </c>
      <c r="K431" s="271" t="str">
        <f>IF(J431="","",RANK(J431,J427:J431))</f>
        <v/>
      </c>
      <c r="L431" s="251" t="str">
        <f t="shared" si="9"/>
        <v/>
      </c>
      <c r="M431" s="251" t="str">
        <f>IF(B427="","",IF(H427="","",TRIMMEAN(H427:H431,0.4)))</f>
        <v/>
      </c>
      <c r="N431" s="763"/>
      <c r="O431" s="765"/>
      <c r="P431" s="768"/>
    </row>
    <row r="432" spans="1:16" x14ac:dyDescent="0.25">
      <c r="A432" s="744" t="str">
        <f>IF('Names And Totals'!A90="","",'Names And Totals'!A90)</f>
        <v/>
      </c>
      <c r="B432" s="747" t="str">
        <f>IF('Names And Totals'!B90="","",'Names And Totals'!B90)</f>
        <v/>
      </c>
      <c r="C432" s="584" t="str">
        <f>IF(P432="DQ","DQ",IF(O432="","",RANK(O432,$O$7:$O$502,0)))</f>
        <v/>
      </c>
      <c r="D432" s="20" t="s">
        <v>7</v>
      </c>
      <c r="E432" s="301"/>
      <c r="F432" s="312"/>
      <c r="G432" s="312"/>
      <c r="H432" s="253" t="str">
        <f>IF(B432="","",IF(E432="","",IF(E432=999,999,E432*60+F432+G432/100)))</f>
        <v/>
      </c>
      <c r="I432" s="259"/>
      <c r="J432" s="406" t="str">
        <f>IF(H432="","",ABS(H432-I433))</f>
        <v/>
      </c>
      <c r="K432" s="272" t="str">
        <f>IF(J432="","",RANK(J432,J432:J436))</f>
        <v/>
      </c>
      <c r="L432" s="406" t="str">
        <f t="shared" si="9"/>
        <v/>
      </c>
      <c r="M432" s="406" t="str">
        <f>IF(B432="","",H432)</f>
        <v/>
      </c>
      <c r="N432" s="614" t="str">
        <f>IF(B432="","",IF(P432="DQ","DQ",IF(H432=999,999,IF(H433="",M432,IF(H434="",M433,IF(H435="",M434,IF(H436="",M435,M436)))))))</f>
        <v/>
      </c>
      <c r="O432" s="757" t="str">
        <f>IF(B432="","",IF(P432="DQ","DQ",IF(N432="","",IF(E432=999,0,IF((20-(N432-$O$3)/$O$4)&gt;0,(20-(N432-$O$3)/$O$4),0)))))</f>
        <v/>
      </c>
      <c r="P432" s="760"/>
    </row>
    <row r="433" spans="1:16" x14ac:dyDescent="0.25">
      <c r="A433" s="745"/>
      <c r="B433" s="748"/>
      <c r="C433" s="585"/>
      <c r="D433" s="21" t="s">
        <v>4</v>
      </c>
      <c r="E433" s="303"/>
      <c r="F433" s="293"/>
      <c r="G433" s="293"/>
      <c r="H433" s="254" t="str">
        <f>IF(B432="","",IF(E433="","",IF(E433=999,999,E433*60+F433+G433/100)))</f>
        <v/>
      </c>
      <c r="I433" s="260" t="str">
        <f>IF(B432="","",IF(H432="","",AVERAGE(H432:H436)))</f>
        <v/>
      </c>
      <c r="J433" s="407" t="str">
        <f>IF(H433="","",ABS(H433-I433))</f>
        <v/>
      </c>
      <c r="K433" s="273" t="str">
        <f>IF(J433="","",RANK(J433,J432:J436))</f>
        <v/>
      </c>
      <c r="L433" s="407" t="str">
        <f t="shared" si="9"/>
        <v/>
      </c>
      <c r="M433" s="407" t="str">
        <f>IF(B432="","",IF(H432="","",AVERAGE(H432:H433)))</f>
        <v/>
      </c>
      <c r="N433" s="615"/>
      <c r="O433" s="758"/>
      <c r="P433" s="761"/>
    </row>
    <row r="434" spans="1:16" x14ac:dyDescent="0.25">
      <c r="A434" s="745"/>
      <c r="B434" s="748"/>
      <c r="C434" s="585"/>
      <c r="D434" s="21" t="s">
        <v>8</v>
      </c>
      <c r="E434" s="303"/>
      <c r="F434" s="293"/>
      <c r="G434" s="293"/>
      <c r="H434" s="254" t="str">
        <f>IF(B432="","",IF(E434="","",IF(E434=999,999,E434*60+F434+G434/100)))</f>
        <v/>
      </c>
      <c r="I434" s="260"/>
      <c r="J434" s="407" t="str">
        <f>IF(H434="","",ABS(H434-I433))</f>
        <v/>
      </c>
      <c r="K434" s="273" t="str">
        <f>IF(J434="","",RANK(J434,J432:J436))</f>
        <v/>
      </c>
      <c r="L434" s="407" t="str">
        <f t="shared" si="9"/>
        <v/>
      </c>
      <c r="M434" s="407" t="str">
        <f>IF(B432="","",IF(H432="","",AVERAGE(H432:H434)))</f>
        <v/>
      </c>
      <c r="N434" s="615"/>
      <c r="O434" s="758"/>
      <c r="P434" s="761"/>
    </row>
    <row r="435" spans="1:16" x14ac:dyDescent="0.25">
      <c r="A435" s="745"/>
      <c r="B435" s="748"/>
      <c r="C435" s="585"/>
      <c r="D435" s="21" t="s">
        <v>5</v>
      </c>
      <c r="E435" s="303"/>
      <c r="F435" s="293"/>
      <c r="G435" s="293"/>
      <c r="H435" s="254" t="str">
        <f>IF(B432="","",IF(E435="","",IF(E435=999,999,IF(E435+F435+G435=0,"",E435*60+F435+G435/100))))</f>
        <v/>
      </c>
      <c r="I435" s="260"/>
      <c r="J435" s="407" t="str">
        <f>IF(H435="","",ABS(H435-I433))</f>
        <v/>
      </c>
      <c r="K435" s="273" t="str">
        <f>IF(J435="","",RANK(J435,J432:J436))</f>
        <v/>
      </c>
      <c r="L435" s="407" t="str">
        <f t="shared" si="9"/>
        <v/>
      </c>
      <c r="M435" s="407" t="str">
        <f>IF(B432="","",IF(H432="","",AVERAGE(H432:H435)))</f>
        <v/>
      </c>
      <c r="N435" s="615"/>
      <c r="O435" s="758"/>
      <c r="P435" s="761"/>
    </row>
    <row r="436" spans="1:16" ht="15.75" thickBot="1" x14ac:dyDescent="0.3">
      <c r="A436" s="746"/>
      <c r="B436" s="749"/>
      <c r="C436" s="586"/>
      <c r="D436" s="22" t="s">
        <v>6</v>
      </c>
      <c r="E436" s="305"/>
      <c r="F436" s="332"/>
      <c r="G436" s="332"/>
      <c r="H436" s="255" t="str">
        <f>IF(B432="","",IF(E436="","",IF(E436=999,999,IF(E436+F436+G436=0,"",E436*60+F436+G436/100))))</f>
        <v/>
      </c>
      <c r="I436" s="261"/>
      <c r="J436" s="408" t="str">
        <f>IF(H436="","",ABS(H436-I433))</f>
        <v/>
      </c>
      <c r="K436" s="274" t="str">
        <f>IF(J436="","",RANK(J436,J432:J436))</f>
        <v/>
      </c>
      <c r="L436" s="408" t="str">
        <f t="shared" si="9"/>
        <v/>
      </c>
      <c r="M436" s="408" t="str">
        <f>IF(B432="","",IF(H432="","",TRIMMEAN(H432:H436,0.4)))</f>
        <v/>
      </c>
      <c r="N436" s="616"/>
      <c r="O436" s="759"/>
      <c r="P436" s="762"/>
    </row>
    <row r="437" spans="1:16" x14ac:dyDescent="0.25">
      <c r="A437" s="750" t="str">
        <f>IF('Names And Totals'!A91="","",'Names And Totals'!A91)</f>
        <v/>
      </c>
      <c r="B437" s="753" t="str">
        <f>IF('Names And Totals'!B91="","",'Names And Totals'!B91)</f>
        <v/>
      </c>
      <c r="C437" s="642" t="str">
        <f>IF(P437="DQ","DQ",IF(O437="","",RANK(O437,$O$7:$O$502,0)))</f>
        <v/>
      </c>
      <c r="D437" s="18" t="s">
        <v>7</v>
      </c>
      <c r="E437" s="297"/>
      <c r="F437" s="290"/>
      <c r="G437" s="310"/>
      <c r="H437" s="252" t="str">
        <f>IF(B437="","",IF(E437="","",IF(E437=999,999,E437*60+F437+G437/100)))</f>
        <v/>
      </c>
      <c r="I437" s="257"/>
      <c r="J437" s="429" t="str">
        <f>IF(H437="","",ABS(H437-I438))</f>
        <v/>
      </c>
      <c r="K437" s="270" t="str">
        <f>IF(J437="","",RANK(J437,J437:J441))</f>
        <v/>
      </c>
      <c r="L437" s="429" t="str">
        <f t="shared" si="9"/>
        <v/>
      </c>
      <c r="M437" s="429" t="str">
        <f>IF(B437="","",H437)</f>
        <v/>
      </c>
      <c r="N437" s="601" t="str">
        <f>IF(B437="","",IF(P437="DQ","DQ",IF(H437=999,999,IF(H438="",M437,IF(H439="",M438,IF(H440="",M439,IF(H441="",M440,M441)))))))</f>
        <v/>
      </c>
      <c r="O437" s="764" t="str">
        <f>IF(B437="","",IF(P437="DQ","DQ",IF(N437="","",IF(E437=999,0,IF((20-(N437-$O$3)/$O$4)&gt;0,(20-(N437-$O$3)/$O$4),0)))))</f>
        <v/>
      </c>
      <c r="P437" s="766"/>
    </row>
    <row r="438" spans="1:16" x14ac:dyDescent="0.25">
      <c r="A438" s="751"/>
      <c r="B438" s="754"/>
      <c r="C438" s="756"/>
      <c r="D438" s="18" t="s">
        <v>4</v>
      </c>
      <c r="E438" s="297"/>
      <c r="F438" s="290"/>
      <c r="G438" s="310"/>
      <c r="H438" s="252" t="str">
        <f>IF(B437="","",IF(E438="","",IF(E438=999,999,E438*60+F438+G438/100)))</f>
        <v/>
      </c>
      <c r="I438" s="257" t="str">
        <f>IF(B437="","",IF(H437="","",AVERAGE(H437:H441)))</f>
        <v/>
      </c>
      <c r="J438" s="429" t="str">
        <f>IF(H438="","",ABS(H438-I438))</f>
        <v/>
      </c>
      <c r="K438" s="270" t="str">
        <f>IF(J438="","",RANK(J438,J437:J441))</f>
        <v/>
      </c>
      <c r="L438" s="429" t="str">
        <f t="shared" si="9"/>
        <v/>
      </c>
      <c r="M438" s="429" t="str">
        <f>IF(B437="","",IF(H437="","",AVERAGE(H437:H438)))</f>
        <v/>
      </c>
      <c r="N438" s="763"/>
      <c r="O438" s="765"/>
      <c r="P438" s="767"/>
    </row>
    <row r="439" spans="1:16" x14ac:dyDescent="0.25">
      <c r="A439" s="751"/>
      <c r="B439" s="754"/>
      <c r="C439" s="756"/>
      <c r="D439" s="19" t="s">
        <v>8</v>
      </c>
      <c r="E439" s="299"/>
      <c r="F439" s="448"/>
      <c r="G439" s="450"/>
      <c r="H439" s="252" t="str">
        <f>IF(B437="","",IF(E439="","",IF(E439=999,999,E439*60+F439+G439/100)))</f>
        <v/>
      </c>
      <c r="I439" s="257"/>
      <c r="J439" s="429" t="str">
        <f>IF(H439="","",ABS(H439-I438))</f>
        <v/>
      </c>
      <c r="K439" s="270" t="str">
        <f>IF(J439="","",RANK(J439,J437:J441))</f>
        <v/>
      </c>
      <c r="L439" s="429" t="str">
        <f t="shared" si="9"/>
        <v/>
      </c>
      <c r="M439" s="429" t="str">
        <f>IF(B437="","",IF(H437="","",AVERAGE(H437:H439)))</f>
        <v/>
      </c>
      <c r="N439" s="763"/>
      <c r="O439" s="765"/>
      <c r="P439" s="767"/>
    </row>
    <row r="440" spans="1:16" x14ac:dyDescent="0.25">
      <c r="A440" s="751"/>
      <c r="B440" s="754"/>
      <c r="C440" s="756"/>
      <c r="D440" s="18" t="s">
        <v>5</v>
      </c>
      <c r="E440" s="297"/>
      <c r="F440" s="290"/>
      <c r="G440" s="310"/>
      <c r="H440" s="252" t="str">
        <f>IF(B437="","",IF(E440="","",IF(E440=999,999,IF(E440+F440+G440=0,"",E440*60+F440+G440/100))))</f>
        <v/>
      </c>
      <c r="I440" s="257"/>
      <c r="J440" s="429" t="str">
        <f>IF(H440="","",ABS(H440-I438))</f>
        <v/>
      </c>
      <c r="K440" s="270" t="str">
        <f>IF(J440="","",RANK(J440,J437:J441))</f>
        <v/>
      </c>
      <c r="L440" s="429" t="str">
        <f t="shared" si="9"/>
        <v/>
      </c>
      <c r="M440" s="429" t="str">
        <f>IF(B437="","",IF(H437="","",AVERAGE(H437:H440)))</f>
        <v/>
      </c>
      <c r="N440" s="763"/>
      <c r="O440" s="765"/>
      <c r="P440" s="767"/>
    </row>
    <row r="441" spans="1:16" ht="15.75" thickBot="1" x14ac:dyDescent="0.3">
      <c r="A441" s="752"/>
      <c r="B441" s="755"/>
      <c r="C441" s="756"/>
      <c r="D441" s="81" t="s">
        <v>6</v>
      </c>
      <c r="E441" s="329"/>
      <c r="F441" s="449"/>
      <c r="G441" s="451"/>
      <c r="H441" s="252" t="str">
        <f>IF(B437="","",IF(E441="","",IF(E441=999,999,IF(E441+F441+G441=0,"",E441*60+F441+G441/100))))</f>
        <v/>
      </c>
      <c r="I441" s="258"/>
      <c r="J441" s="251" t="str">
        <f>IF(H441="","",ABS(H441-I438))</f>
        <v/>
      </c>
      <c r="K441" s="271" t="str">
        <f>IF(J441="","",RANK(J441,J437:J441))</f>
        <v/>
      </c>
      <c r="L441" s="251" t="str">
        <f t="shared" si="9"/>
        <v/>
      </c>
      <c r="M441" s="251" t="str">
        <f>IF(B437="","",IF(H437="","",TRIMMEAN(H437:H441,0.4)))</f>
        <v/>
      </c>
      <c r="N441" s="763"/>
      <c r="O441" s="765"/>
      <c r="P441" s="768"/>
    </row>
    <row r="442" spans="1:16" x14ac:dyDescent="0.25">
      <c r="A442" s="744" t="str">
        <f>IF('Names And Totals'!A92="","",'Names And Totals'!A92)</f>
        <v/>
      </c>
      <c r="B442" s="747" t="str">
        <f>IF('Names And Totals'!B92="","",'Names And Totals'!B92)</f>
        <v/>
      </c>
      <c r="C442" s="584" t="str">
        <f>IF(P442="DQ","DQ",IF(O442="","",RANK(O442,$O$7:$O$502,0)))</f>
        <v/>
      </c>
      <c r="D442" s="20" t="s">
        <v>7</v>
      </c>
      <c r="E442" s="301"/>
      <c r="F442" s="312"/>
      <c r="G442" s="312"/>
      <c r="H442" s="253" t="str">
        <f>IF(B442="","",IF(E442="","",IF(E442=999,999,E442*60+F442+G442/100)))</f>
        <v/>
      </c>
      <c r="I442" s="259"/>
      <c r="J442" s="406" t="str">
        <f>IF(H442="","",ABS(H442-I443))</f>
        <v/>
      </c>
      <c r="K442" s="272" t="str">
        <f>IF(J442="","",RANK(J442,J442:J446))</f>
        <v/>
      </c>
      <c r="L442" s="406" t="str">
        <f t="shared" si="9"/>
        <v/>
      </c>
      <c r="M442" s="406" t="str">
        <f>IF(B442="","",H442)</f>
        <v/>
      </c>
      <c r="N442" s="614" t="str">
        <f>IF(B442="","",IF(P442="DQ","DQ",IF(H442=999,999,IF(H443="",M442,IF(H444="",M443,IF(H445="",M444,IF(H446="",M445,M446)))))))</f>
        <v/>
      </c>
      <c r="O442" s="757" t="str">
        <f>IF(B442="","",IF(P442="DQ","DQ",IF(N442="","",IF(E442=999,0,IF((20-(N442-$O$3)/$O$4)&gt;0,(20-(N442-$O$3)/$O$4),0)))))</f>
        <v/>
      </c>
      <c r="P442" s="760"/>
    </row>
    <row r="443" spans="1:16" x14ac:dyDescent="0.25">
      <c r="A443" s="745"/>
      <c r="B443" s="748"/>
      <c r="C443" s="585"/>
      <c r="D443" s="21" t="s">
        <v>4</v>
      </c>
      <c r="E443" s="303"/>
      <c r="F443" s="293"/>
      <c r="G443" s="293"/>
      <c r="H443" s="254" t="str">
        <f>IF(B442="","",IF(E443="","",IF(E443=999,999,E443*60+F443+G443/100)))</f>
        <v/>
      </c>
      <c r="I443" s="260" t="str">
        <f>IF(B442="","",IF(H442="","",AVERAGE(H442:H446)))</f>
        <v/>
      </c>
      <c r="J443" s="407" t="str">
        <f>IF(H443="","",ABS(H443-I443))</f>
        <v/>
      </c>
      <c r="K443" s="273" t="str">
        <f>IF(J443="","",RANK(J443,J442:J446))</f>
        <v/>
      </c>
      <c r="L443" s="407" t="str">
        <f t="shared" si="9"/>
        <v/>
      </c>
      <c r="M443" s="407" t="str">
        <f>IF(B442="","",IF(H442="","",AVERAGE(H442:H443)))</f>
        <v/>
      </c>
      <c r="N443" s="615"/>
      <c r="O443" s="758"/>
      <c r="P443" s="761"/>
    </row>
    <row r="444" spans="1:16" x14ac:dyDescent="0.25">
      <c r="A444" s="745"/>
      <c r="B444" s="748"/>
      <c r="C444" s="585"/>
      <c r="D444" s="21" t="s">
        <v>8</v>
      </c>
      <c r="E444" s="303"/>
      <c r="F444" s="293"/>
      <c r="G444" s="293"/>
      <c r="H444" s="254" t="str">
        <f>IF(B442="","",IF(E444="","",IF(E444=999,999,E444*60+F444+G444/100)))</f>
        <v/>
      </c>
      <c r="I444" s="260"/>
      <c r="J444" s="407" t="str">
        <f>IF(H444="","",ABS(H444-I443))</f>
        <v/>
      </c>
      <c r="K444" s="273" t="str">
        <f>IF(J444="","",RANK(J444,J442:J446))</f>
        <v/>
      </c>
      <c r="L444" s="407" t="str">
        <f t="shared" si="9"/>
        <v/>
      </c>
      <c r="M444" s="407" t="str">
        <f>IF(B442="","",IF(H442="","",AVERAGE(H442:H444)))</f>
        <v/>
      </c>
      <c r="N444" s="615"/>
      <c r="O444" s="758"/>
      <c r="P444" s="761"/>
    </row>
    <row r="445" spans="1:16" x14ac:dyDescent="0.25">
      <c r="A445" s="745"/>
      <c r="B445" s="748"/>
      <c r="C445" s="585"/>
      <c r="D445" s="21" t="s">
        <v>5</v>
      </c>
      <c r="E445" s="303"/>
      <c r="F445" s="293"/>
      <c r="G445" s="293"/>
      <c r="H445" s="254" t="str">
        <f>IF(B442="","",IF(E445="","",IF(E445=999,999,IF(E445+F445+G445=0,"",E445*60+F445+G445/100))))</f>
        <v/>
      </c>
      <c r="I445" s="260"/>
      <c r="J445" s="407" t="str">
        <f>IF(H445="","",ABS(H445-I443))</f>
        <v/>
      </c>
      <c r="K445" s="273" t="str">
        <f>IF(J445="","",RANK(J445,J442:J446))</f>
        <v/>
      </c>
      <c r="L445" s="407" t="str">
        <f t="shared" si="9"/>
        <v/>
      </c>
      <c r="M445" s="407" t="str">
        <f>IF(B442="","",IF(H442="","",AVERAGE(H442:H445)))</f>
        <v/>
      </c>
      <c r="N445" s="615"/>
      <c r="O445" s="758"/>
      <c r="P445" s="761"/>
    </row>
    <row r="446" spans="1:16" ht="15.75" thickBot="1" x14ac:dyDescent="0.3">
      <c r="A446" s="746"/>
      <c r="B446" s="749"/>
      <c r="C446" s="586"/>
      <c r="D446" s="22" t="s">
        <v>6</v>
      </c>
      <c r="E446" s="305"/>
      <c r="F446" s="332"/>
      <c r="G446" s="332"/>
      <c r="H446" s="255" t="str">
        <f>IF(B442="","",IF(E446="","",IF(E446=999,999,IF(E446+F446+G446=0,"",E446*60+F446+G446/100))))</f>
        <v/>
      </c>
      <c r="I446" s="261"/>
      <c r="J446" s="408" t="str">
        <f>IF(H446="","",ABS(H446-I443))</f>
        <v/>
      </c>
      <c r="K446" s="274" t="str">
        <f>IF(J446="","",RANK(J446,J442:J446))</f>
        <v/>
      </c>
      <c r="L446" s="408" t="str">
        <f t="shared" si="9"/>
        <v/>
      </c>
      <c r="M446" s="408" t="str">
        <f>IF(B442="","",IF(H442="","",TRIMMEAN(H442:H446,0.4)))</f>
        <v/>
      </c>
      <c r="N446" s="616"/>
      <c r="O446" s="759"/>
      <c r="P446" s="762"/>
    </row>
    <row r="447" spans="1:16" x14ac:dyDescent="0.25">
      <c r="A447" s="750" t="str">
        <f>IF('Names And Totals'!A93="","",'Names And Totals'!A93)</f>
        <v/>
      </c>
      <c r="B447" s="753" t="str">
        <f>IF('Names And Totals'!B93="","",'Names And Totals'!B93)</f>
        <v/>
      </c>
      <c r="C447" s="642" t="str">
        <f>IF(P447="DQ","DQ",IF(O447="","",RANK(O447,$O$7:$O$502,0)))</f>
        <v/>
      </c>
      <c r="D447" s="18" t="s">
        <v>7</v>
      </c>
      <c r="E447" s="297"/>
      <c r="F447" s="290"/>
      <c r="G447" s="310"/>
      <c r="H447" s="252" t="str">
        <f>IF(B447="","",IF(E447="","",IF(E447=999,999,E447*60+F447+G447/100)))</f>
        <v/>
      </c>
      <c r="I447" s="257"/>
      <c r="J447" s="429" t="str">
        <f>IF(H447="","",ABS(H447-I448))</f>
        <v/>
      </c>
      <c r="K447" s="270" t="str">
        <f>IF(J447="","",RANK(J447,J447:J451))</f>
        <v/>
      </c>
      <c r="L447" s="429" t="str">
        <f t="shared" si="9"/>
        <v/>
      </c>
      <c r="M447" s="429" t="str">
        <f>IF(B447="","",H447)</f>
        <v/>
      </c>
      <c r="N447" s="601" t="str">
        <f>IF(B447="","",IF(P447="DQ","DQ",IF(H447=999,999,IF(H448="",M447,IF(H449="",M448,IF(H450="",M449,IF(H451="",M450,M451)))))))</f>
        <v/>
      </c>
      <c r="O447" s="764" t="str">
        <f>IF(B447="","",IF(P447="DQ","DQ",IF(N447="","",IF(E447=999,0,IF((20-(N447-$O$3)/$O$4)&gt;0,(20-(N447-$O$3)/$O$4),0)))))</f>
        <v/>
      </c>
      <c r="P447" s="766"/>
    </row>
    <row r="448" spans="1:16" x14ac:dyDescent="0.25">
      <c r="A448" s="751"/>
      <c r="B448" s="754"/>
      <c r="C448" s="756"/>
      <c r="D448" s="18" t="s">
        <v>4</v>
      </c>
      <c r="E448" s="297"/>
      <c r="F448" s="290"/>
      <c r="G448" s="310"/>
      <c r="H448" s="252" t="str">
        <f>IF(B447="","",IF(E448="","",IF(E448=999,999,E448*60+F448+G448/100)))</f>
        <v/>
      </c>
      <c r="I448" s="257" t="str">
        <f>IF(B447="","",IF(H447="","",AVERAGE(H447:H451)))</f>
        <v/>
      </c>
      <c r="J448" s="429" t="str">
        <f>IF(H448="","",ABS(H448-I448))</f>
        <v/>
      </c>
      <c r="K448" s="270" t="str">
        <f>IF(J448="","",RANK(J448,J447:J451))</f>
        <v/>
      </c>
      <c r="L448" s="429" t="str">
        <f t="shared" si="9"/>
        <v/>
      </c>
      <c r="M448" s="429" t="str">
        <f>IF(B447="","",IF(H447="","",AVERAGE(H447:H448)))</f>
        <v/>
      </c>
      <c r="N448" s="763"/>
      <c r="O448" s="765"/>
      <c r="P448" s="767"/>
    </row>
    <row r="449" spans="1:16" x14ac:dyDescent="0.25">
      <c r="A449" s="751"/>
      <c r="B449" s="754"/>
      <c r="C449" s="756"/>
      <c r="D449" s="19" t="s">
        <v>8</v>
      </c>
      <c r="E449" s="299"/>
      <c r="F449" s="448"/>
      <c r="G449" s="450"/>
      <c r="H449" s="252" t="str">
        <f>IF(B447="","",IF(E449="","",IF(E449=999,999,E449*60+F449+G449/100)))</f>
        <v/>
      </c>
      <c r="I449" s="257"/>
      <c r="J449" s="429" t="str">
        <f>IF(H449="","",ABS(H449-I448))</f>
        <v/>
      </c>
      <c r="K449" s="270" t="str">
        <f>IF(J449="","",RANK(J449,J447:J451))</f>
        <v/>
      </c>
      <c r="L449" s="429" t="str">
        <f t="shared" si="9"/>
        <v/>
      </c>
      <c r="M449" s="429" t="str">
        <f>IF(B447="","",IF(H447="","",AVERAGE(H447:H449)))</f>
        <v/>
      </c>
      <c r="N449" s="763"/>
      <c r="O449" s="765"/>
      <c r="P449" s="767"/>
    </row>
    <row r="450" spans="1:16" x14ac:dyDescent="0.25">
      <c r="A450" s="751"/>
      <c r="B450" s="754"/>
      <c r="C450" s="756"/>
      <c r="D450" s="18" t="s">
        <v>5</v>
      </c>
      <c r="E450" s="297"/>
      <c r="F450" s="290"/>
      <c r="G450" s="310"/>
      <c r="H450" s="252" t="str">
        <f>IF(B447="","",IF(E450="","",IF(E450=999,999,IF(E450+F450+G450=0,"",E450*60+F450+G450/100))))</f>
        <v/>
      </c>
      <c r="I450" s="257"/>
      <c r="J450" s="429" t="str">
        <f>IF(H450="","",ABS(H450-I448))</f>
        <v/>
      </c>
      <c r="K450" s="270" t="str">
        <f>IF(J450="","",RANK(J450,J447:J451))</f>
        <v/>
      </c>
      <c r="L450" s="429" t="str">
        <f t="shared" si="9"/>
        <v/>
      </c>
      <c r="M450" s="429" t="str">
        <f>IF(B447="","",IF(H447="","",AVERAGE(H447:H450)))</f>
        <v/>
      </c>
      <c r="N450" s="763"/>
      <c r="O450" s="765"/>
      <c r="P450" s="767"/>
    </row>
    <row r="451" spans="1:16" ht="15.75" thickBot="1" x14ac:dyDescent="0.3">
      <c r="A451" s="752"/>
      <c r="B451" s="755"/>
      <c r="C451" s="756"/>
      <c r="D451" s="81" t="s">
        <v>6</v>
      </c>
      <c r="E451" s="329"/>
      <c r="F451" s="449"/>
      <c r="G451" s="451"/>
      <c r="H451" s="252" t="str">
        <f>IF(B447="","",IF(E451="","",IF(E451=999,999,IF(E451+F451+G451=0,"",E451*60+F451+G451/100))))</f>
        <v/>
      </c>
      <c r="I451" s="258"/>
      <c r="J451" s="251" t="str">
        <f>IF(H451="","",ABS(H451-I448))</f>
        <v/>
      </c>
      <c r="K451" s="271" t="str">
        <f>IF(J451="","",RANK(J451,J447:J451))</f>
        <v/>
      </c>
      <c r="L451" s="251" t="str">
        <f t="shared" si="9"/>
        <v/>
      </c>
      <c r="M451" s="251" t="str">
        <f>IF(B447="","",IF(H447="","",TRIMMEAN(H447:H451,0.4)))</f>
        <v/>
      </c>
      <c r="N451" s="763"/>
      <c r="O451" s="765"/>
      <c r="P451" s="768"/>
    </row>
    <row r="452" spans="1:16" x14ac:dyDescent="0.25">
      <c r="A452" s="744" t="str">
        <f>IF('Names And Totals'!A94="","",'Names And Totals'!A94)</f>
        <v/>
      </c>
      <c r="B452" s="747" t="str">
        <f>IF('Names And Totals'!B94="","",'Names And Totals'!B94)</f>
        <v/>
      </c>
      <c r="C452" s="584" t="str">
        <f>IF(P452="DQ","DQ",IF(O452="","",RANK(O452,$O$7:$O$502,0)))</f>
        <v/>
      </c>
      <c r="D452" s="20" t="s">
        <v>7</v>
      </c>
      <c r="E452" s="301"/>
      <c r="F452" s="312"/>
      <c r="G452" s="312"/>
      <c r="H452" s="253" t="str">
        <f>IF(B452="","",IF(E452="","",IF(E452=999,999,E452*60+F452+G452/100)))</f>
        <v/>
      </c>
      <c r="I452" s="259"/>
      <c r="J452" s="406" t="str">
        <f>IF(H452="","",ABS(H452-I453))</f>
        <v/>
      </c>
      <c r="K452" s="272" t="str">
        <f>IF(J452="","",RANK(J452,J452:J456))</f>
        <v/>
      </c>
      <c r="L452" s="406" t="str">
        <f t="shared" si="9"/>
        <v/>
      </c>
      <c r="M452" s="406" t="str">
        <f>IF(B452="","",H452)</f>
        <v/>
      </c>
      <c r="N452" s="614" t="str">
        <f>IF(B452="","",IF(P452="DQ","DQ",IF(H452=999,999,IF(H453="",M452,IF(H454="",M453,IF(H455="",M454,IF(H456="",M455,M456)))))))</f>
        <v/>
      </c>
      <c r="O452" s="757" t="str">
        <f>IF(B452="","",IF(P452="DQ","DQ",IF(N452="","",IF(E452=999,0,IF((20-(N452-$O$3)/$O$4)&gt;0,(20-(N452-$O$3)/$O$4),0)))))</f>
        <v/>
      </c>
      <c r="P452" s="760"/>
    </row>
    <row r="453" spans="1:16" x14ac:dyDescent="0.25">
      <c r="A453" s="745"/>
      <c r="B453" s="748"/>
      <c r="C453" s="585"/>
      <c r="D453" s="21" t="s">
        <v>4</v>
      </c>
      <c r="E453" s="303"/>
      <c r="F453" s="293"/>
      <c r="G453" s="293"/>
      <c r="H453" s="254" t="str">
        <f>IF(B452="","",IF(E453="","",IF(E453=999,999,E453*60+F453+G453/100)))</f>
        <v/>
      </c>
      <c r="I453" s="260" t="str">
        <f>IF(B452="","",IF(H452="","",AVERAGE(H452:H456)))</f>
        <v/>
      </c>
      <c r="J453" s="407" t="str">
        <f>IF(H453="","",ABS(H453-I453))</f>
        <v/>
      </c>
      <c r="K453" s="273" t="str">
        <f>IF(J453="","",RANK(J453,J452:J456))</f>
        <v/>
      </c>
      <c r="L453" s="407" t="str">
        <f t="shared" si="9"/>
        <v/>
      </c>
      <c r="M453" s="407" t="str">
        <f>IF(B452="","",IF(H452="","",AVERAGE(H452:H453)))</f>
        <v/>
      </c>
      <c r="N453" s="615"/>
      <c r="O453" s="758"/>
      <c r="P453" s="761"/>
    </row>
    <row r="454" spans="1:16" x14ac:dyDescent="0.25">
      <c r="A454" s="745"/>
      <c r="B454" s="748"/>
      <c r="C454" s="585"/>
      <c r="D454" s="21" t="s">
        <v>8</v>
      </c>
      <c r="E454" s="303"/>
      <c r="F454" s="293"/>
      <c r="G454" s="293"/>
      <c r="H454" s="254" t="str">
        <f>IF(B452="","",IF(E454="","",IF(E454=999,999,E454*60+F454+G454/100)))</f>
        <v/>
      </c>
      <c r="I454" s="260"/>
      <c r="J454" s="407" t="str">
        <f>IF(H454="","",ABS(H454-I453))</f>
        <v/>
      </c>
      <c r="K454" s="273" t="str">
        <f>IF(J454="","",RANK(J454,J452:J456))</f>
        <v/>
      </c>
      <c r="L454" s="407" t="str">
        <f t="shared" si="9"/>
        <v/>
      </c>
      <c r="M454" s="407" t="str">
        <f>IF(B452="","",IF(H452="","",AVERAGE(H452:H454)))</f>
        <v/>
      </c>
      <c r="N454" s="615"/>
      <c r="O454" s="758"/>
      <c r="P454" s="761"/>
    </row>
    <row r="455" spans="1:16" x14ac:dyDescent="0.25">
      <c r="A455" s="745"/>
      <c r="B455" s="748"/>
      <c r="C455" s="585"/>
      <c r="D455" s="21" t="s">
        <v>5</v>
      </c>
      <c r="E455" s="303"/>
      <c r="F455" s="293"/>
      <c r="G455" s="293"/>
      <c r="H455" s="254" t="str">
        <f>IF(B452="","",IF(E455="","",IF(E455=999,999,IF(E455+F455+G455=0,"",E455*60+F455+G455/100))))</f>
        <v/>
      </c>
      <c r="I455" s="260"/>
      <c r="J455" s="407" t="str">
        <f>IF(H455="","",ABS(H455-I453))</f>
        <v/>
      </c>
      <c r="K455" s="273" t="str">
        <f>IF(J455="","",RANK(J455,J452:J456))</f>
        <v/>
      </c>
      <c r="L455" s="407" t="str">
        <f t="shared" si="9"/>
        <v/>
      </c>
      <c r="M455" s="407" t="str">
        <f>IF(B452="","",IF(H452="","",AVERAGE(H452:H455)))</f>
        <v/>
      </c>
      <c r="N455" s="615"/>
      <c r="O455" s="758"/>
      <c r="P455" s="761"/>
    </row>
    <row r="456" spans="1:16" ht="15.75" thickBot="1" x14ac:dyDescent="0.3">
      <c r="A456" s="746"/>
      <c r="B456" s="749"/>
      <c r="C456" s="586"/>
      <c r="D456" s="22" t="s">
        <v>6</v>
      </c>
      <c r="E456" s="305"/>
      <c r="F456" s="332"/>
      <c r="G456" s="332"/>
      <c r="H456" s="255" t="str">
        <f>IF(B452="","",IF(E456="","",IF(E456=999,999,IF(E456+F456+G456=0,"",E456*60+F456+G456/100))))</f>
        <v/>
      </c>
      <c r="I456" s="261"/>
      <c r="J456" s="408" t="str">
        <f>IF(H456="","",ABS(H456-I453))</f>
        <v/>
      </c>
      <c r="K456" s="274" t="str">
        <f>IF(J456="","",RANK(J456,J452:J456))</f>
        <v/>
      </c>
      <c r="L456" s="408" t="str">
        <f t="shared" si="9"/>
        <v/>
      </c>
      <c r="M456" s="408" t="str">
        <f>IF(B452="","",IF(H452="","",TRIMMEAN(H452:H456,0.4)))</f>
        <v/>
      </c>
      <c r="N456" s="616"/>
      <c r="O456" s="759"/>
      <c r="P456" s="762"/>
    </row>
    <row r="457" spans="1:16" x14ac:dyDescent="0.25">
      <c r="A457" s="750" t="str">
        <f>IF('Names And Totals'!A95="","",'Names And Totals'!A95)</f>
        <v/>
      </c>
      <c r="B457" s="753" t="str">
        <f>IF('Names And Totals'!B95="","",'Names And Totals'!B95)</f>
        <v/>
      </c>
      <c r="C457" s="642" t="str">
        <f>IF(P457="DQ","DQ",IF(O457="","",RANK(O457,$O$7:$O$502,0)))</f>
        <v/>
      </c>
      <c r="D457" s="18" t="s">
        <v>7</v>
      </c>
      <c r="E457" s="297"/>
      <c r="F457" s="290"/>
      <c r="G457" s="310"/>
      <c r="H457" s="252" t="str">
        <f>IF(B457="","",IF(E457="","",IF(E457=999,999,E457*60+F457+G457/100)))</f>
        <v/>
      </c>
      <c r="I457" s="257"/>
      <c r="J457" s="429" t="str">
        <f>IF(H457="","",ABS(H457-I458))</f>
        <v/>
      </c>
      <c r="K457" s="270" t="str">
        <f>IF(J457="","",RANK(J457,J457:J461))</f>
        <v/>
      </c>
      <c r="L457" s="429" t="str">
        <f t="shared" si="9"/>
        <v/>
      </c>
      <c r="M457" s="429" t="str">
        <f>IF(B457="","",H457)</f>
        <v/>
      </c>
      <c r="N457" s="601" t="str">
        <f>IF(B457="","",IF(P457="DQ","DQ",IF(H457=999,999,IF(H458="",M457,IF(H459="",M458,IF(H460="",M459,IF(H461="",M460,M461)))))))</f>
        <v/>
      </c>
      <c r="O457" s="764" t="str">
        <f>IF(B457="","",IF(P457="DQ","DQ",IF(N457="","",IF(E457=999,0,IF((20-(N457-$O$3)/$O$4)&gt;0,(20-(N457-$O$3)/$O$4),0)))))</f>
        <v/>
      </c>
      <c r="P457" s="766"/>
    </row>
    <row r="458" spans="1:16" x14ac:dyDescent="0.25">
      <c r="A458" s="751"/>
      <c r="B458" s="754"/>
      <c r="C458" s="756"/>
      <c r="D458" s="18" t="s">
        <v>4</v>
      </c>
      <c r="E458" s="297"/>
      <c r="F458" s="290"/>
      <c r="G458" s="310"/>
      <c r="H458" s="252" t="str">
        <f>IF(B457="","",IF(E458="","",IF(E458=999,999,E458*60+F458+G458/100)))</f>
        <v/>
      </c>
      <c r="I458" s="257" t="str">
        <f>IF(B457="","",IF(H457="","",AVERAGE(H457:H461)))</f>
        <v/>
      </c>
      <c r="J458" s="429" t="str">
        <f>IF(H458="","",ABS(H458-I458))</f>
        <v/>
      </c>
      <c r="K458" s="270" t="str">
        <f>IF(J458="","",RANK(J458,J457:J461))</f>
        <v/>
      </c>
      <c r="L458" s="429" t="str">
        <f t="shared" si="9"/>
        <v/>
      </c>
      <c r="M458" s="429" t="str">
        <f>IF(B457="","",IF(H457="","",AVERAGE(H457:H458)))</f>
        <v/>
      </c>
      <c r="N458" s="763"/>
      <c r="O458" s="765"/>
      <c r="P458" s="767"/>
    </row>
    <row r="459" spans="1:16" x14ac:dyDescent="0.25">
      <c r="A459" s="751"/>
      <c r="B459" s="754"/>
      <c r="C459" s="756"/>
      <c r="D459" s="19" t="s">
        <v>8</v>
      </c>
      <c r="E459" s="299"/>
      <c r="F459" s="448"/>
      <c r="G459" s="450"/>
      <c r="H459" s="252" t="str">
        <f>IF(B457="","",IF(E459="","",IF(E459=999,999,E459*60+F459+G459/100)))</f>
        <v/>
      </c>
      <c r="I459" s="257"/>
      <c r="J459" s="429" t="str">
        <f>IF(H459="","",ABS(H459-I458))</f>
        <v/>
      </c>
      <c r="K459" s="270" t="str">
        <f>IF(J459="","",RANK(J459,J457:J461))</f>
        <v/>
      </c>
      <c r="L459" s="429" t="str">
        <f t="shared" si="9"/>
        <v/>
      </c>
      <c r="M459" s="429" t="str">
        <f>IF(B457="","",IF(H457="","",AVERAGE(H457:H459)))</f>
        <v/>
      </c>
      <c r="N459" s="763"/>
      <c r="O459" s="765"/>
      <c r="P459" s="767"/>
    </row>
    <row r="460" spans="1:16" x14ac:dyDescent="0.25">
      <c r="A460" s="751"/>
      <c r="B460" s="754"/>
      <c r="C460" s="756"/>
      <c r="D460" s="18" t="s">
        <v>5</v>
      </c>
      <c r="E460" s="297"/>
      <c r="F460" s="290"/>
      <c r="G460" s="310"/>
      <c r="H460" s="252" t="str">
        <f>IF(B457="","",IF(E460="","",IF(E460=999,999,IF(E460+F460+G460=0,"",E460*60+F460+G460/100))))</f>
        <v/>
      </c>
      <c r="I460" s="257"/>
      <c r="J460" s="429" t="str">
        <f>IF(H460="","",ABS(H460-I458))</f>
        <v/>
      </c>
      <c r="K460" s="270" t="str">
        <f>IF(J460="","",RANK(J460,J457:J461))</f>
        <v/>
      </c>
      <c r="L460" s="429" t="str">
        <f t="shared" si="9"/>
        <v/>
      </c>
      <c r="M460" s="429" t="str">
        <f>IF(B457="","",IF(H457="","",AVERAGE(H457:H460)))</f>
        <v/>
      </c>
      <c r="N460" s="763"/>
      <c r="O460" s="765"/>
      <c r="P460" s="767"/>
    </row>
    <row r="461" spans="1:16" ht="15.75" thickBot="1" x14ac:dyDescent="0.3">
      <c r="A461" s="752"/>
      <c r="B461" s="755"/>
      <c r="C461" s="756"/>
      <c r="D461" s="81" t="s">
        <v>6</v>
      </c>
      <c r="E461" s="329"/>
      <c r="F461" s="449"/>
      <c r="G461" s="451"/>
      <c r="H461" s="252" t="str">
        <f>IF(B457="","",IF(E461="","",IF(E461=999,999,IF(E461+F461+G461=0,"",E461*60+F461+G461/100))))</f>
        <v/>
      </c>
      <c r="I461" s="258"/>
      <c r="J461" s="251" t="str">
        <f>IF(H461="","",ABS(H461-I458))</f>
        <v/>
      </c>
      <c r="K461" s="271" t="str">
        <f>IF(J461="","",RANK(J461,J457:J461))</f>
        <v/>
      </c>
      <c r="L461" s="251" t="str">
        <f t="shared" si="9"/>
        <v/>
      </c>
      <c r="M461" s="251" t="str">
        <f>IF(B457="","",IF(H457="","",TRIMMEAN(H457:H461,0.4)))</f>
        <v/>
      </c>
      <c r="N461" s="763"/>
      <c r="O461" s="765"/>
      <c r="P461" s="768"/>
    </row>
    <row r="462" spans="1:16" x14ac:dyDescent="0.25">
      <c r="A462" s="744" t="str">
        <f>IF('Names And Totals'!A96="","",'Names And Totals'!A96)</f>
        <v/>
      </c>
      <c r="B462" s="747" t="str">
        <f>IF('Names And Totals'!B96="","",'Names And Totals'!B96)</f>
        <v/>
      </c>
      <c r="C462" s="584" t="str">
        <f>IF(P462="DQ","DQ",IF(O462="","",RANK(O462,$O$7:$O$502,0)))</f>
        <v/>
      </c>
      <c r="D462" s="20" t="s">
        <v>7</v>
      </c>
      <c r="E462" s="301"/>
      <c r="F462" s="312"/>
      <c r="G462" s="312"/>
      <c r="H462" s="253" t="str">
        <f>IF(B462="","",IF(E462="","",IF(E462=999,999,E462*60+F462+G462/100)))</f>
        <v/>
      </c>
      <c r="I462" s="259"/>
      <c r="J462" s="406" t="str">
        <f>IF(H462="","",ABS(H462-I463))</f>
        <v/>
      </c>
      <c r="K462" s="272" t="str">
        <f>IF(J462="","",RANK(J462,J462:J466))</f>
        <v/>
      </c>
      <c r="L462" s="406" t="str">
        <f t="shared" si="9"/>
        <v/>
      </c>
      <c r="M462" s="406" t="str">
        <f>IF(B462="","",H462)</f>
        <v/>
      </c>
      <c r="N462" s="614" t="str">
        <f>IF(B462="","",IF(P462="DQ","DQ",IF(H462=999,999,IF(H463="",M462,IF(H464="",M463,IF(H465="",M464,IF(H466="",M465,M466)))))))</f>
        <v/>
      </c>
      <c r="O462" s="757" t="str">
        <f>IF(B462="","",IF(P462="DQ","DQ",IF(N462="","",IF(E462=999,0,IF((20-(N462-$O$3)/$O$4)&gt;0,(20-(N462-$O$3)/$O$4),0)))))</f>
        <v/>
      </c>
      <c r="P462" s="760"/>
    </row>
    <row r="463" spans="1:16" x14ac:dyDescent="0.25">
      <c r="A463" s="745"/>
      <c r="B463" s="748"/>
      <c r="C463" s="585"/>
      <c r="D463" s="21" t="s">
        <v>4</v>
      </c>
      <c r="E463" s="303"/>
      <c r="F463" s="293"/>
      <c r="G463" s="293"/>
      <c r="H463" s="254" t="str">
        <f>IF(B462="","",IF(E463="","",IF(E463=999,999,E463*60+F463+G463/100)))</f>
        <v/>
      </c>
      <c r="I463" s="260" t="str">
        <f>IF(B462="","",IF(H462="","",AVERAGE(H462:H466)))</f>
        <v/>
      </c>
      <c r="J463" s="407" t="str">
        <f>IF(H463="","",ABS(H463-I463))</f>
        <v/>
      </c>
      <c r="K463" s="273" t="str">
        <f>IF(J463="","",RANK(J463,J462:J466))</f>
        <v/>
      </c>
      <c r="L463" s="407" t="str">
        <f t="shared" si="9"/>
        <v/>
      </c>
      <c r="M463" s="407" t="str">
        <f>IF(B462="","",IF(H462="","",AVERAGE(H462:H463)))</f>
        <v/>
      </c>
      <c r="N463" s="615"/>
      <c r="O463" s="758"/>
      <c r="P463" s="761"/>
    </row>
    <row r="464" spans="1:16" x14ac:dyDescent="0.25">
      <c r="A464" s="745"/>
      <c r="B464" s="748"/>
      <c r="C464" s="585"/>
      <c r="D464" s="21" t="s">
        <v>8</v>
      </c>
      <c r="E464" s="303"/>
      <c r="F464" s="293"/>
      <c r="G464" s="293"/>
      <c r="H464" s="254" t="str">
        <f>IF(B462="","",IF(E464="","",IF(E464=999,999,E464*60+F464+G464/100)))</f>
        <v/>
      </c>
      <c r="I464" s="260"/>
      <c r="J464" s="407" t="str">
        <f>IF(H464="","",ABS(H464-I463))</f>
        <v/>
      </c>
      <c r="K464" s="273" t="str">
        <f>IF(J464="","",RANK(J464,J462:J466))</f>
        <v/>
      </c>
      <c r="L464" s="407" t="str">
        <f t="shared" si="9"/>
        <v/>
      </c>
      <c r="M464" s="407" t="str">
        <f>IF(B462="","",IF(H462="","",AVERAGE(H462:H464)))</f>
        <v/>
      </c>
      <c r="N464" s="615"/>
      <c r="O464" s="758"/>
      <c r="P464" s="761"/>
    </row>
    <row r="465" spans="1:16" x14ac:dyDescent="0.25">
      <c r="A465" s="745"/>
      <c r="B465" s="748"/>
      <c r="C465" s="585"/>
      <c r="D465" s="21" t="s">
        <v>5</v>
      </c>
      <c r="E465" s="303"/>
      <c r="F465" s="293"/>
      <c r="G465" s="293"/>
      <c r="H465" s="254" t="str">
        <f>IF(B462="","",IF(E465="","",IF(E465=999,999,IF(E465+F465+G465=0,"",E465*60+F465+G465/100))))</f>
        <v/>
      </c>
      <c r="I465" s="260"/>
      <c r="J465" s="407" t="str">
        <f>IF(H465="","",ABS(H465-I463))</f>
        <v/>
      </c>
      <c r="K465" s="273" t="str">
        <f>IF(J465="","",RANK(J465,J462:J466))</f>
        <v/>
      </c>
      <c r="L465" s="407" t="str">
        <f t="shared" si="9"/>
        <v/>
      </c>
      <c r="M465" s="407" t="str">
        <f>IF(B462="","",IF(H462="","",AVERAGE(H462:H465)))</f>
        <v/>
      </c>
      <c r="N465" s="615"/>
      <c r="O465" s="758"/>
      <c r="P465" s="761"/>
    </row>
    <row r="466" spans="1:16" ht="15.75" thickBot="1" x14ac:dyDescent="0.3">
      <c r="A466" s="746"/>
      <c r="B466" s="749"/>
      <c r="C466" s="586"/>
      <c r="D466" s="22" t="s">
        <v>6</v>
      </c>
      <c r="E466" s="305"/>
      <c r="F466" s="332"/>
      <c r="G466" s="332"/>
      <c r="H466" s="255" t="str">
        <f>IF(B462="","",IF(E466="","",IF(E466=999,999,IF(E466+F466+G466=0,"",E466*60+F466+G466/100))))</f>
        <v/>
      </c>
      <c r="I466" s="261"/>
      <c r="J466" s="408" t="str">
        <f>IF(H466="","",ABS(H466-I463))</f>
        <v/>
      </c>
      <c r="K466" s="274" t="str">
        <f>IF(J466="","",RANK(J466,J462:J466))</f>
        <v/>
      </c>
      <c r="L466" s="408" t="str">
        <f t="shared" si="9"/>
        <v/>
      </c>
      <c r="M466" s="408" t="str">
        <f>IF(B462="","",IF(H462="","",TRIMMEAN(H462:H466,0.4)))</f>
        <v/>
      </c>
      <c r="N466" s="616"/>
      <c r="O466" s="759"/>
      <c r="P466" s="762"/>
    </row>
    <row r="467" spans="1:16" x14ac:dyDescent="0.25">
      <c r="A467" s="750" t="str">
        <f>IF('Names And Totals'!A97="","",'Names And Totals'!A97)</f>
        <v/>
      </c>
      <c r="B467" s="753" t="str">
        <f>IF('Names And Totals'!B97="","",'Names And Totals'!B97)</f>
        <v/>
      </c>
      <c r="C467" s="642" t="str">
        <f>IF(P467="DQ","DQ",IF(O467="","",RANK(O467,$O$7:$O$502,0)))</f>
        <v/>
      </c>
      <c r="D467" s="18" t="s">
        <v>7</v>
      </c>
      <c r="E467" s="297"/>
      <c r="F467" s="290"/>
      <c r="G467" s="310"/>
      <c r="H467" s="252" t="str">
        <f>IF(B467="","",IF(E467="","",IF(E467=999,999,E467*60+F467+G467/100)))</f>
        <v/>
      </c>
      <c r="I467" s="257"/>
      <c r="J467" s="429" t="str">
        <f>IF(H467="","",ABS(H467-I468))</f>
        <v/>
      </c>
      <c r="K467" s="270" t="str">
        <f>IF(J467="","",RANK(J467,J467:J471))</f>
        <v/>
      </c>
      <c r="L467" s="429" t="str">
        <f t="shared" si="9"/>
        <v/>
      </c>
      <c r="M467" s="429" t="str">
        <f>IF(B467="","",H467)</f>
        <v/>
      </c>
      <c r="N467" s="601" t="str">
        <f>IF(B467="","",IF(P467="DQ","DQ",IF(H467=999,999,IF(H468="",M467,IF(H469="",M468,IF(H470="",M469,IF(H471="",M470,M471)))))))</f>
        <v/>
      </c>
      <c r="O467" s="764" t="str">
        <f>IF(B467="","",IF(P467="DQ","DQ",IF(N467="","",IF(E467=999,0,IF((20-(N467-$O$3)/$O$4)&gt;0,(20-(N467-$O$3)/$O$4),0)))))</f>
        <v/>
      </c>
      <c r="P467" s="766"/>
    </row>
    <row r="468" spans="1:16" x14ac:dyDescent="0.25">
      <c r="A468" s="751"/>
      <c r="B468" s="754"/>
      <c r="C468" s="756"/>
      <c r="D468" s="18" t="s">
        <v>4</v>
      </c>
      <c r="E468" s="297"/>
      <c r="F468" s="290"/>
      <c r="G468" s="310"/>
      <c r="H468" s="252" t="str">
        <f>IF(B467="","",IF(E468="","",IF(E468=999,999,E468*60+F468+G468/100)))</f>
        <v/>
      </c>
      <c r="I468" s="257" t="str">
        <f>IF(B467="","",IF(H467="","",AVERAGE(H467:H471)))</f>
        <v/>
      </c>
      <c r="J468" s="429" t="str">
        <f>IF(H468="","",ABS(H468-I468))</f>
        <v/>
      </c>
      <c r="K468" s="270" t="str">
        <f>IF(J468="","",RANK(J468,J467:J471))</f>
        <v/>
      </c>
      <c r="L468" s="429" t="str">
        <f t="shared" si="9"/>
        <v/>
      </c>
      <c r="M468" s="429" t="str">
        <f>IF(B467="","",IF(H467="","",AVERAGE(H467:H468)))</f>
        <v/>
      </c>
      <c r="N468" s="763"/>
      <c r="O468" s="765"/>
      <c r="P468" s="767"/>
    </row>
    <row r="469" spans="1:16" x14ac:dyDescent="0.25">
      <c r="A469" s="751"/>
      <c r="B469" s="754"/>
      <c r="C469" s="756"/>
      <c r="D469" s="19" t="s">
        <v>8</v>
      </c>
      <c r="E469" s="299"/>
      <c r="F469" s="448"/>
      <c r="G469" s="450"/>
      <c r="H469" s="252" t="str">
        <f>IF(B467="","",IF(E469="","",IF(E469=999,999,E469*60+F469+G469/100)))</f>
        <v/>
      </c>
      <c r="I469" s="257"/>
      <c r="J469" s="429" t="str">
        <f>IF(H469="","",ABS(H469-I468))</f>
        <v/>
      </c>
      <c r="K469" s="270" t="str">
        <f>IF(J469="","",RANK(J469,J467:J471))</f>
        <v/>
      </c>
      <c r="L469" s="429" t="str">
        <f t="shared" si="9"/>
        <v/>
      </c>
      <c r="M469" s="429" t="str">
        <f>IF(B467="","",IF(H467="","",AVERAGE(H467:H469)))</f>
        <v/>
      </c>
      <c r="N469" s="763"/>
      <c r="O469" s="765"/>
      <c r="P469" s="767"/>
    </row>
    <row r="470" spans="1:16" x14ac:dyDescent="0.25">
      <c r="A470" s="751"/>
      <c r="B470" s="754"/>
      <c r="C470" s="756"/>
      <c r="D470" s="18" t="s">
        <v>5</v>
      </c>
      <c r="E470" s="297"/>
      <c r="F470" s="290"/>
      <c r="G470" s="310"/>
      <c r="H470" s="252" t="str">
        <f>IF(B467="","",IF(E470="","",IF(E470=999,999,IF(E470+F470+G470=0,"",E470*60+F470+G470/100))))</f>
        <v/>
      </c>
      <c r="I470" s="257"/>
      <c r="J470" s="429" t="str">
        <f>IF(H470="","",ABS(H470-I468))</f>
        <v/>
      </c>
      <c r="K470" s="270" t="str">
        <f>IF(J470="","",RANK(J470,J467:J471))</f>
        <v/>
      </c>
      <c r="L470" s="429" t="str">
        <f t="shared" si="9"/>
        <v/>
      </c>
      <c r="M470" s="429" t="str">
        <f>IF(B467="","",IF(H467="","",AVERAGE(H467:H470)))</f>
        <v/>
      </c>
      <c r="N470" s="763"/>
      <c r="O470" s="765"/>
      <c r="P470" s="767"/>
    </row>
    <row r="471" spans="1:16" ht="15.75" thickBot="1" x14ac:dyDescent="0.3">
      <c r="A471" s="752"/>
      <c r="B471" s="755"/>
      <c r="C471" s="756"/>
      <c r="D471" s="81" t="s">
        <v>6</v>
      </c>
      <c r="E471" s="329"/>
      <c r="F471" s="449"/>
      <c r="G471" s="451"/>
      <c r="H471" s="252" t="str">
        <f>IF(B467="","",IF(E471="","",IF(E471=999,999,IF(E471+F471+G471=0,"",E471*60+F471+G471/100))))</f>
        <v/>
      </c>
      <c r="I471" s="258"/>
      <c r="J471" s="251" t="str">
        <f>IF(H471="","",ABS(H471-I468))</f>
        <v/>
      </c>
      <c r="K471" s="271" t="str">
        <f>IF(J471="","",RANK(J471,J467:J471))</f>
        <v/>
      </c>
      <c r="L471" s="251" t="str">
        <f t="shared" si="9"/>
        <v/>
      </c>
      <c r="M471" s="251" t="str">
        <f>IF(B467="","",IF(H467="","",TRIMMEAN(H467:H471,0.4)))</f>
        <v/>
      </c>
      <c r="N471" s="763"/>
      <c r="O471" s="765"/>
      <c r="P471" s="768"/>
    </row>
    <row r="472" spans="1:16" x14ac:dyDescent="0.25">
      <c r="A472" s="744" t="str">
        <f>IF('Names And Totals'!A98="","",'Names And Totals'!A98)</f>
        <v/>
      </c>
      <c r="B472" s="747" t="str">
        <f>IF('Names And Totals'!B98="","",'Names And Totals'!B98)</f>
        <v/>
      </c>
      <c r="C472" s="584" t="str">
        <f>IF(P472="DQ","DQ",IF(O472="","",RANK(O472,$O$7:$O$502,0)))</f>
        <v/>
      </c>
      <c r="D472" s="20" t="s">
        <v>7</v>
      </c>
      <c r="E472" s="301"/>
      <c r="F472" s="312"/>
      <c r="G472" s="312"/>
      <c r="H472" s="253" t="str">
        <f>IF(B472="","",IF(E472="","",IF(E472=999,999,E472*60+F472+G472/100)))</f>
        <v/>
      </c>
      <c r="I472" s="259"/>
      <c r="J472" s="406" t="str">
        <f>IF(H472="","",ABS(H472-I473))</f>
        <v/>
      </c>
      <c r="K472" s="272" t="str">
        <f>IF(J472="","",RANK(J472,J472:J476))</f>
        <v/>
      </c>
      <c r="L472" s="406" t="str">
        <f t="shared" si="9"/>
        <v/>
      </c>
      <c r="M472" s="406" t="str">
        <f>IF(B472="","",H472)</f>
        <v/>
      </c>
      <c r="N472" s="614" t="str">
        <f>IF(B472="","",IF(P472="DQ","DQ",IF(H472=999,999,IF(H473="",M472,IF(H474="",M473,IF(H475="",M474,IF(H476="",M475,M476)))))))</f>
        <v/>
      </c>
      <c r="O472" s="757" t="str">
        <f>IF(B472="","",IF(P472="DQ","DQ",IF(N472="","",IF(E472=999,0,IF((20-(N472-$O$3)/$O$4)&gt;0,(20-(N472-$O$3)/$O$4),0)))))</f>
        <v/>
      </c>
      <c r="P472" s="760"/>
    </row>
    <row r="473" spans="1:16" x14ac:dyDescent="0.25">
      <c r="A473" s="745"/>
      <c r="B473" s="748"/>
      <c r="C473" s="585"/>
      <c r="D473" s="21" t="s">
        <v>4</v>
      </c>
      <c r="E473" s="303"/>
      <c r="F473" s="293"/>
      <c r="G473" s="293"/>
      <c r="H473" s="254" t="str">
        <f>IF(B472="","",IF(E473="","",IF(E473=999,999,E473*60+F473+G473/100)))</f>
        <v/>
      </c>
      <c r="I473" s="260" t="str">
        <f>IF(B472="","",IF(H472="","",AVERAGE(H472:H476)))</f>
        <v/>
      </c>
      <c r="J473" s="407" t="str">
        <f>IF(H473="","",ABS(H473-I473))</f>
        <v/>
      </c>
      <c r="K473" s="273" t="str">
        <f>IF(J473="","",RANK(J473,J472:J476))</f>
        <v/>
      </c>
      <c r="L473" s="407" t="str">
        <f t="shared" si="9"/>
        <v/>
      </c>
      <c r="M473" s="407" t="str">
        <f>IF(B472="","",IF(H472="","",AVERAGE(H472:H473)))</f>
        <v/>
      </c>
      <c r="N473" s="615"/>
      <c r="O473" s="758"/>
      <c r="P473" s="761"/>
    </row>
    <row r="474" spans="1:16" x14ac:dyDescent="0.25">
      <c r="A474" s="745"/>
      <c r="B474" s="748"/>
      <c r="C474" s="585"/>
      <c r="D474" s="21" t="s">
        <v>8</v>
      </c>
      <c r="E474" s="303"/>
      <c r="F474" s="293"/>
      <c r="G474" s="293"/>
      <c r="H474" s="254" t="str">
        <f>IF(B472="","",IF(E474="","",IF(E474=999,999,E474*60+F474+G474/100)))</f>
        <v/>
      </c>
      <c r="I474" s="260"/>
      <c r="J474" s="407" t="str">
        <f>IF(H474="","",ABS(H474-I473))</f>
        <v/>
      </c>
      <c r="K474" s="273" t="str">
        <f>IF(J474="","",RANK(J474,J472:J476))</f>
        <v/>
      </c>
      <c r="L474" s="407" t="str">
        <f t="shared" si="9"/>
        <v/>
      </c>
      <c r="M474" s="407" t="str">
        <f>IF(B472="","",IF(H472="","",AVERAGE(H472:H474)))</f>
        <v/>
      </c>
      <c r="N474" s="615"/>
      <c r="O474" s="758"/>
      <c r="P474" s="761"/>
    </row>
    <row r="475" spans="1:16" x14ac:dyDescent="0.25">
      <c r="A475" s="745"/>
      <c r="B475" s="748"/>
      <c r="C475" s="585"/>
      <c r="D475" s="21" t="s">
        <v>5</v>
      </c>
      <c r="E475" s="303"/>
      <c r="F475" s="293"/>
      <c r="G475" s="293"/>
      <c r="H475" s="254" t="str">
        <f>IF(B472="","",IF(E475="","",IF(E475=999,999,IF(E475+F475+G475=0,"",E475*60+F475+G475/100))))</f>
        <v/>
      </c>
      <c r="I475" s="260"/>
      <c r="J475" s="407" t="str">
        <f>IF(H475="","",ABS(H475-I473))</f>
        <v/>
      </c>
      <c r="K475" s="273" t="str">
        <f>IF(J475="","",RANK(J475,J472:J476))</f>
        <v/>
      </c>
      <c r="L475" s="407" t="str">
        <f t="shared" si="9"/>
        <v/>
      </c>
      <c r="M475" s="407" t="str">
        <f>IF(B472="","",IF(H472="","",AVERAGE(H472:H475)))</f>
        <v/>
      </c>
      <c r="N475" s="615"/>
      <c r="O475" s="758"/>
      <c r="P475" s="761"/>
    </row>
    <row r="476" spans="1:16" ht="15.75" thickBot="1" x14ac:dyDescent="0.3">
      <c r="A476" s="746"/>
      <c r="B476" s="749"/>
      <c r="C476" s="586"/>
      <c r="D476" s="22" t="s">
        <v>6</v>
      </c>
      <c r="E476" s="305"/>
      <c r="F476" s="332"/>
      <c r="G476" s="332"/>
      <c r="H476" s="255" t="str">
        <f>IF(B472="","",IF(E476="","",IF(E476=999,999,IF(E476+F476+G476=0,"",E476*60+F476+G476/100))))</f>
        <v/>
      </c>
      <c r="I476" s="261"/>
      <c r="J476" s="408" t="str">
        <f>IF(H476="","",ABS(H476-I473))</f>
        <v/>
      </c>
      <c r="K476" s="274" t="str">
        <f>IF(J476="","",RANK(J476,J472:J476))</f>
        <v/>
      </c>
      <c r="L476" s="408" t="str">
        <f t="shared" si="9"/>
        <v/>
      </c>
      <c r="M476" s="408" t="str">
        <f>IF(B472="","",IF(H472="","",TRIMMEAN(H472:H476,0.4)))</f>
        <v/>
      </c>
      <c r="N476" s="616"/>
      <c r="O476" s="759"/>
      <c r="P476" s="762"/>
    </row>
    <row r="477" spans="1:16" x14ac:dyDescent="0.25">
      <c r="A477" s="750" t="str">
        <f>IF('Names And Totals'!A99="","",'Names And Totals'!A99)</f>
        <v/>
      </c>
      <c r="B477" s="753" t="str">
        <f>IF('Names And Totals'!B99="","",'Names And Totals'!B99)</f>
        <v/>
      </c>
      <c r="C477" s="642" t="str">
        <f>IF(P477="DQ","DQ",IF(O477="","",RANK(O477,$O$7:$O$502,0)))</f>
        <v/>
      </c>
      <c r="D477" s="18" t="s">
        <v>7</v>
      </c>
      <c r="E477" s="297"/>
      <c r="F477" s="290"/>
      <c r="G477" s="310"/>
      <c r="H477" s="252" t="str">
        <f>IF(B477="","",IF(E477="","",IF(E477=999,999,E477*60+F477+G477/100)))</f>
        <v/>
      </c>
      <c r="I477" s="257"/>
      <c r="J477" s="429" t="str">
        <f>IF(H477="","",ABS(H477-I478))</f>
        <v/>
      </c>
      <c r="K477" s="270" t="str">
        <f>IF(J477="","",RANK(J477,J477:J481))</f>
        <v/>
      </c>
      <c r="L477" s="429" t="str">
        <f t="shared" si="9"/>
        <v/>
      </c>
      <c r="M477" s="429" t="str">
        <f>IF(B477="","",H477)</f>
        <v/>
      </c>
      <c r="N477" s="601" t="str">
        <f>IF(B477="","",IF(P477="DQ","DQ",IF(H477=999,999,IF(H478="",M477,IF(H479="",M478,IF(H480="",M479,IF(H481="",M480,M481)))))))</f>
        <v/>
      </c>
      <c r="O477" s="764" t="str">
        <f>IF(B477="","",IF(P477="DQ","DQ",IF(N477="","",IF(E477=999,0,IF((20-(N477-$O$3)/$O$4)&gt;0,(20-(N477-$O$3)/$O$4),0)))))</f>
        <v/>
      </c>
      <c r="P477" s="766"/>
    </row>
    <row r="478" spans="1:16" x14ac:dyDescent="0.25">
      <c r="A478" s="751"/>
      <c r="B478" s="754"/>
      <c r="C478" s="756"/>
      <c r="D478" s="18" t="s">
        <v>4</v>
      </c>
      <c r="E478" s="297"/>
      <c r="F478" s="290"/>
      <c r="G478" s="310"/>
      <c r="H478" s="252" t="str">
        <f>IF(B477="","",IF(E478="","",IF(E478=999,999,E478*60+F478+G478/100)))</f>
        <v/>
      </c>
      <c r="I478" s="257" t="str">
        <f>IF(B477="","",IF(H477="","",AVERAGE(H477:H481)))</f>
        <v/>
      </c>
      <c r="J478" s="429" t="str">
        <f>IF(H478="","",ABS(H478-I478))</f>
        <v/>
      </c>
      <c r="K478" s="270" t="str">
        <f>IF(J478="","",RANK(J478,J477:J481))</f>
        <v/>
      </c>
      <c r="L478" s="429" t="str">
        <f t="shared" si="9"/>
        <v/>
      </c>
      <c r="M478" s="429" t="str">
        <f>IF(B477="","",IF(H477="","",AVERAGE(H477:H478)))</f>
        <v/>
      </c>
      <c r="N478" s="763"/>
      <c r="O478" s="765"/>
      <c r="P478" s="767"/>
    </row>
    <row r="479" spans="1:16" x14ac:dyDescent="0.25">
      <c r="A479" s="751"/>
      <c r="B479" s="754"/>
      <c r="C479" s="756"/>
      <c r="D479" s="19" t="s">
        <v>8</v>
      </c>
      <c r="E479" s="299"/>
      <c r="F479" s="448"/>
      <c r="G479" s="450"/>
      <c r="H479" s="252" t="str">
        <f>IF(B477="","",IF(E479="","",IF(E479=999,999,E479*60+F479+G479/100)))</f>
        <v/>
      </c>
      <c r="I479" s="257"/>
      <c r="J479" s="429" t="str">
        <f>IF(H479="","",ABS(H479-I478))</f>
        <v/>
      </c>
      <c r="K479" s="270" t="str">
        <f>IF(J479="","",RANK(J479,J477:J481))</f>
        <v/>
      </c>
      <c r="L479" s="429" t="str">
        <f t="shared" si="9"/>
        <v/>
      </c>
      <c r="M479" s="429" t="str">
        <f>IF(B477="","",IF(H477="","",AVERAGE(H477:H479)))</f>
        <v/>
      </c>
      <c r="N479" s="763"/>
      <c r="O479" s="765"/>
      <c r="P479" s="767"/>
    </row>
    <row r="480" spans="1:16" x14ac:dyDescent="0.25">
      <c r="A480" s="751"/>
      <c r="B480" s="754"/>
      <c r="C480" s="756"/>
      <c r="D480" s="18" t="s">
        <v>5</v>
      </c>
      <c r="E480" s="297"/>
      <c r="F480" s="290"/>
      <c r="G480" s="310"/>
      <c r="H480" s="252" t="str">
        <f>IF(B477="","",IF(E480="","",IF(E480=999,999,IF(E480+F480+G480=0,"",E480*60+F480+G480/100))))</f>
        <v/>
      </c>
      <c r="I480" s="257"/>
      <c r="J480" s="429" t="str">
        <f>IF(H480="","",ABS(H480-I478))</f>
        <v/>
      </c>
      <c r="K480" s="270" t="str">
        <f>IF(J480="","",RANK(J480,J477:J481))</f>
        <v/>
      </c>
      <c r="L480" s="429" t="str">
        <f t="shared" si="9"/>
        <v/>
      </c>
      <c r="M480" s="429" t="str">
        <f>IF(B477="","",IF(H477="","",AVERAGE(H477:H480)))</f>
        <v/>
      </c>
      <c r="N480" s="763"/>
      <c r="O480" s="765"/>
      <c r="P480" s="767"/>
    </row>
    <row r="481" spans="1:16" ht="15.75" thickBot="1" x14ac:dyDescent="0.3">
      <c r="A481" s="752"/>
      <c r="B481" s="755"/>
      <c r="C481" s="756"/>
      <c r="D481" s="81" t="s">
        <v>6</v>
      </c>
      <c r="E481" s="329"/>
      <c r="F481" s="449"/>
      <c r="G481" s="451"/>
      <c r="H481" s="252" t="str">
        <f>IF(B477="","",IF(E481="","",IF(E481=999,999,IF(E481+F481+G481=0,"",E481*60+F481+G481/100))))</f>
        <v/>
      </c>
      <c r="I481" s="258"/>
      <c r="J481" s="251" t="str">
        <f>IF(H481="","",ABS(H481-I478))</f>
        <v/>
      </c>
      <c r="K481" s="271" t="str">
        <f>IF(J481="","",RANK(J481,J477:J481))</f>
        <v/>
      </c>
      <c r="L481" s="251" t="str">
        <f t="shared" si="9"/>
        <v/>
      </c>
      <c r="M481" s="251" t="str">
        <f>IF(B477="","",IF(H477="","",TRIMMEAN(H477:H481,0.4)))</f>
        <v/>
      </c>
      <c r="N481" s="763"/>
      <c r="O481" s="765"/>
      <c r="P481" s="768"/>
    </row>
    <row r="482" spans="1:16" x14ac:dyDescent="0.25">
      <c r="A482" s="744" t="str">
        <f>IF('Names And Totals'!A100="","",'Names And Totals'!A100)</f>
        <v/>
      </c>
      <c r="B482" s="747" t="str">
        <f>IF('Names And Totals'!B100="","",'Names And Totals'!B100)</f>
        <v/>
      </c>
      <c r="C482" s="584" t="str">
        <f>IF(P482="DQ","DQ",IF(O482="","",RANK(O482,$O$7:$O$502,0)))</f>
        <v/>
      </c>
      <c r="D482" s="20" t="s">
        <v>7</v>
      </c>
      <c r="E482" s="301"/>
      <c r="F482" s="312"/>
      <c r="G482" s="312"/>
      <c r="H482" s="253" t="str">
        <f>IF(B482="","",IF(E482="","",IF(E482=999,999,E482*60+F482+G482/100)))</f>
        <v/>
      </c>
      <c r="I482" s="259"/>
      <c r="J482" s="406" t="str">
        <f>IF(H482="","",ABS(H482-I483))</f>
        <v/>
      </c>
      <c r="K482" s="272" t="str">
        <f>IF(J482="","",RANK(J482,J482:J486))</f>
        <v/>
      </c>
      <c r="L482" s="406" t="str">
        <f t="shared" si="9"/>
        <v/>
      </c>
      <c r="M482" s="406" t="str">
        <f>IF(B482="","",H482)</f>
        <v/>
      </c>
      <c r="N482" s="614" t="str">
        <f>IF(B482="","",IF(P482="DQ","DQ",IF(H482=999,999,IF(H483="",M482,IF(H484="",M483,IF(H485="",M484,IF(H486="",M485,M486)))))))</f>
        <v/>
      </c>
      <c r="O482" s="757" t="str">
        <f>IF(B482="","",IF(P482="DQ","DQ",IF(N482="","",IF(E482=999,0,IF((20-(N482-$O$3)/$O$4)&gt;0,(20-(N482-$O$3)/$O$4),0)))))</f>
        <v/>
      </c>
      <c r="P482" s="760"/>
    </row>
    <row r="483" spans="1:16" x14ac:dyDescent="0.25">
      <c r="A483" s="745"/>
      <c r="B483" s="748"/>
      <c r="C483" s="585"/>
      <c r="D483" s="21" t="s">
        <v>4</v>
      </c>
      <c r="E483" s="303"/>
      <c r="F483" s="293"/>
      <c r="G483" s="293"/>
      <c r="H483" s="254" t="str">
        <f>IF(B482="","",IF(E483="","",IF(E483=999,999,E483*60+F483+G483/100)))</f>
        <v/>
      </c>
      <c r="I483" s="260" t="str">
        <f>IF(B482="","",IF(H482="","",AVERAGE(H482:H486)))</f>
        <v/>
      </c>
      <c r="J483" s="407" t="str">
        <f>IF(H483="","",ABS(H483-I483))</f>
        <v/>
      </c>
      <c r="K483" s="273" t="str">
        <f>IF(J483="","",RANK(J483,J482:J486))</f>
        <v/>
      </c>
      <c r="L483" s="407" t="str">
        <f t="shared" si="9"/>
        <v/>
      </c>
      <c r="M483" s="407" t="str">
        <f>IF(B482="","",IF(H482="","",AVERAGE(H482:H483)))</f>
        <v/>
      </c>
      <c r="N483" s="615"/>
      <c r="O483" s="758"/>
      <c r="P483" s="761"/>
    </row>
    <row r="484" spans="1:16" x14ac:dyDescent="0.25">
      <c r="A484" s="745"/>
      <c r="B484" s="748"/>
      <c r="C484" s="585"/>
      <c r="D484" s="21" t="s">
        <v>8</v>
      </c>
      <c r="E484" s="303"/>
      <c r="F484" s="293"/>
      <c r="G484" s="293"/>
      <c r="H484" s="254" t="str">
        <f>IF(B482="","",IF(E484="","",IF(E484=999,999,E484*60+F484+G484/100)))</f>
        <v/>
      </c>
      <c r="I484" s="260"/>
      <c r="J484" s="407" t="str">
        <f>IF(H484="","",ABS(H484-I483))</f>
        <v/>
      </c>
      <c r="K484" s="273" t="str">
        <f>IF(J484="","",RANK(J484,J482:J486))</f>
        <v/>
      </c>
      <c r="L484" s="407" t="str">
        <f t="shared" si="9"/>
        <v/>
      </c>
      <c r="M484" s="407" t="str">
        <f>IF(B482="","",IF(H482="","",AVERAGE(H482:H484)))</f>
        <v/>
      </c>
      <c r="N484" s="615"/>
      <c r="O484" s="758"/>
      <c r="P484" s="761"/>
    </row>
    <row r="485" spans="1:16" x14ac:dyDescent="0.25">
      <c r="A485" s="745"/>
      <c r="B485" s="748"/>
      <c r="C485" s="585"/>
      <c r="D485" s="21" t="s">
        <v>5</v>
      </c>
      <c r="E485" s="303"/>
      <c r="F485" s="293"/>
      <c r="G485" s="293"/>
      <c r="H485" s="254" t="str">
        <f>IF(B482="","",IF(E485="","",IF(E485=999,999,IF(E485+F485+G485=0,"",E485*60+F485+G485/100))))</f>
        <v/>
      </c>
      <c r="I485" s="260"/>
      <c r="J485" s="407" t="str">
        <f>IF(H485="","",ABS(H485-I483))</f>
        <v/>
      </c>
      <c r="K485" s="273" t="str">
        <f>IF(J485="","",RANK(J485,J482:J486))</f>
        <v/>
      </c>
      <c r="L485" s="407" t="str">
        <f t="shared" si="9"/>
        <v/>
      </c>
      <c r="M485" s="407" t="str">
        <f>IF(B482="","",IF(H482="","",AVERAGE(H482:H485)))</f>
        <v/>
      </c>
      <c r="N485" s="615"/>
      <c r="O485" s="758"/>
      <c r="P485" s="761"/>
    </row>
    <row r="486" spans="1:16" ht="15.75" thickBot="1" x14ac:dyDescent="0.3">
      <c r="A486" s="746"/>
      <c r="B486" s="749"/>
      <c r="C486" s="586"/>
      <c r="D486" s="22" t="s">
        <v>6</v>
      </c>
      <c r="E486" s="305"/>
      <c r="F486" s="332"/>
      <c r="G486" s="332"/>
      <c r="H486" s="255" t="str">
        <f>IF(B482="","",IF(E486="","",IF(E486=999,999,IF(E486+F486+G486=0,"",E486*60+F486+G486/100))))</f>
        <v/>
      </c>
      <c r="I486" s="261"/>
      <c r="J486" s="408" t="str">
        <f>IF(H486="","",ABS(H486-I483))</f>
        <v/>
      </c>
      <c r="K486" s="274" t="str">
        <f>IF(J486="","",RANK(J486,J482:J486))</f>
        <v/>
      </c>
      <c r="L486" s="408" t="str">
        <f t="shared" si="9"/>
        <v/>
      </c>
      <c r="M486" s="408" t="str">
        <f>IF(B482="","",IF(H482="","",TRIMMEAN(H482:H486,0.4)))</f>
        <v/>
      </c>
      <c r="N486" s="616"/>
      <c r="O486" s="759"/>
      <c r="P486" s="762"/>
    </row>
    <row r="487" spans="1:16" x14ac:dyDescent="0.25">
      <c r="A487" s="750" t="str">
        <f>IF('Names And Totals'!A101="","",'Names And Totals'!A101)</f>
        <v/>
      </c>
      <c r="B487" s="753" t="str">
        <f>IF('Names And Totals'!B101="","",'Names And Totals'!B101)</f>
        <v/>
      </c>
      <c r="C487" s="642" t="str">
        <f>IF(P487="DQ","DQ",IF(O487="","",RANK(O487,$O$7:$O$502,0)))</f>
        <v/>
      </c>
      <c r="D487" s="18" t="s">
        <v>7</v>
      </c>
      <c r="E487" s="297"/>
      <c r="F487" s="290"/>
      <c r="G487" s="310"/>
      <c r="H487" s="252" t="str">
        <f>IF(B487="","",IF(E487="","",IF(E487=999,999,E487*60+F487+G487/100)))</f>
        <v/>
      </c>
      <c r="I487" s="257"/>
      <c r="J487" s="429" t="str">
        <f>IF(H487="","",ABS(H487-I488))</f>
        <v/>
      </c>
      <c r="K487" s="270" t="str">
        <f>IF(J487="","",RANK(J487,J487:J491))</f>
        <v/>
      </c>
      <c r="L487" s="429" t="str">
        <f t="shared" si="9"/>
        <v/>
      </c>
      <c r="M487" s="429" t="str">
        <f>IF(B487="","",H487)</f>
        <v/>
      </c>
      <c r="N487" s="601" t="str">
        <f>IF(B487="","",IF(P487="DQ","DQ",IF(H487=999,999,IF(H488="",M487,IF(H489="",M488,IF(H490="",M489,IF(H491="",M490,M491)))))))</f>
        <v/>
      </c>
      <c r="O487" s="764" t="str">
        <f>IF(B487="","",IF(P487="DQ","DQ",IF(N487="","",IF(E487=999,0,IF((20-(N487-$O$3)/$O$4)&gt;0,(20-(N487-$O$3)/$O$4),0)))))</f>
        <v/>
      </c>
      <c r="P487" s="766"/>
    </row>
    <row r="488" spans="1:16" x14ac:dyDescent="0.25">
      <c r="A488" s="751"/>
      <c r="B488" s="754"/>
      <c r="C488" s="756"/>
      <c r="D488" s="18" t="s">
        <v>4</v>
      </c>
      <c r="E488" s="297"/>
      <c r="F488" s="290"/>
      <c r="G488" s="310"/>
      <c r="H488" s="252" t="str">
        <f>IF(B487="","",IF(E488="","",IF(E488=999,999,E488*60+F488+G488/100)))</f>
        <v/>
      </c>
      <c r="I488" s="257" t="str">
        <f>IF(B487="","",IF(H487="","",AVERAGE(H487:H491)))</f>
        <v/>
      </c>
      <c r="J488" s="429" t="str">
        <f>IF(H488="","",ABS(H488-I488))</f>
        <v/>
      </c>
      <c r="K488" s="270" t="str">
        <f>IF(J488="","",RANK(J488,J487:J491))</f>
        <v/>
      </c>
      <c r="L488" s="429" t="str">
        <f t="shared" si="9"/>
        <v/>
      </c>
      <c r="M488" s="429" t="str">
        <f>IF(B487="","",IF(H487="","",AVERAGE(H487:H488)))</f>
        <v/>
      </c>
      <c r="N488" s="763"/>
      <c r="O488" s="765"/>
      <c r="P488" s="767"/>
    </row>
    <row r="489" spans="1:16" x14ac:dyDescent="0.25">
      <c r="A489" s="751"/>
      <c r="B489" s="754"/>
      <c r="C489" s="756"/>
      <c r="D489" s="19" t="s">
        <v>8</v>
      </c>
      <c r="E489" s="299"/>
      <c r="F489" s="448"/>
      <c r="G489" s="450"/>
      <c r="H489" s="252" t="str">
        <f>IF(B487="","",IF(E489="","",IF(E489=999,999,E489*60+F489+G489/100)))</f>
        <v/>
      </c>
      <c r="I489" s="257"/>
      <c r="J489" s="429" t="str">
        <f>IF(H489="","",ABS(H489-I488))</f>
        <v/>
      </c>
      <c r="K489" s="270" t="str">
        <f>IF(J489="","",RANK(J489,J487:J491))</f>
        <v/>
      </c>
      <c r="L489" s="429" t="str">
        <f t="shared" si="9"/>
        <v/>
      </c>
      <c r="M489" s="429" t="str">
        <f>IF(B487="","",IF(H487="","",AVERAGE(H487:H489)))</f>
        <v/>
      </c>
      <c r="N489" s="763"/>
      <c r="O489" s="765"/>
      <c r="P489" s="767"/>
    </row>
    <row r="490" spans="1:16" x14ac:dyDescent="0.25">
      <c r="A490" s="751"/>
      <c r="B490" s="754"/>
      <c r="C490" s="756"/>
      <c r="D490" s="18" t="s">
        <v>5</v>
      </c>
      <c r="E490" s="297"/>
      <c r="F490" s="290"/>
      <c r="G490" s="310"/>
      <c r="H490" s="252" t="str">
        <f>IF(B487="","",IF(E490="","",IF(E490=999,999,IF(E490+F490+G490=0,"",E490*60+F490+G490/100))))</f>
        <v/>
      </c>
      <c r="I490" s="257"/>
      <c r="J490" s="429" t="str">
        <f>IF(H490="","",ABS(H490-I488))</f>
        <v/>
      </c>
      <c r="K490" s="270" t="str">
        <f>IF(J490="","",RANK(J490,J487:J491))</f>
        <v/>
      </c>
      <c r="L490" s="429" t="str">
        <f t="shared" ref="L490:L506" si="10">IF(H490="","",IF(K490=1,"",H490))</f>
        <v/>
      </c>
      <c r="M490" s="429" t="str">
        <f>IF(B487="","",IF(H487="","",AVERAGE(H487:H490)))</f>
        <v/>
      </c>
      <c r="N490" s="763"/>
      <c r="O490" s="765"/>
      <c r="P490" s="767"/>
    </row>
    <row r="491" spans="1:16" ht="15.75" thickBot="1" x14ac:dyDescent="0.3">
      <c r="A491" s="752"/>
      <c r="B491" s="755"/>
      <c r="C491" s="756"/>
      <c r="D491" s="81" t="s">
        <v>6</v>
      </c>
      <c r="E491" s="329"/>
      <c r="F491" s="449"/>
      <c r="G491" s="451"/>
      <c r="H491" s="252" t="str">
        <f>IF(B487="","",IF(E491="","",IF(E491=999,999,IF(E491+F491+G491=0,"",E491*60+F491+G491/100))))</f>
        <v/>
      </c>
      <c r="I491" s="258"/>
      <c r="J491" s="251" t="str">
        <f>IF(H491="","",ABS(H491-I488))</f>
        <v/>
      </c>
      <c r="K491" s="271" t="str">
        <f>IF(J491="","",RANK(J491,J487:J491))</f>
        <v/>
      </c>
      <c r="L491" s="251" t="str">
        <f t="shared" si="10"/>
        <v/>
      </c>
      <c r="M491" s="251" t="str">
        <f>IF(B487="","",IF(H487="","",TRIMMEAN(H487:H491,0.4)))</f>
        <v/>
      </c>
      <c r="N491" s="763"/>
      <c r="O491" s="765"/>
      <c r="P491" s="768"/>
    </row>
    <row r="492" spans="1:16" x14ac:dyDescent="0.25">
      <c r="A492" s="744" t="str">
        <f>IF('Names And Totals'!A102="","",'Names And Totals'!A102)</f>
        <v/>
      </c>
      <c r="B492" s="747" t="str">
        <f>IF('Names And Totals'!B102="","",'Names And Totals'!B102)</f>
        <v/>
      </c>
      <c r="C492" s="584" t="str">
        <f>IF(P492="DQ","DQ",IF(O492="","",RANK(O492,$O$7:$O$502,0)))</f>
        <v/>
      </c>
      <c r="D492" s="20" t="s">
        <v>7</v>
      </c>
      <c r="E492" s="301"/>
      <c r="F492" s="312"/>
      <c r="G492" s="312"/>
      <c r="H492" s="253" t="str">
        <f>IF(B492="","",IF(E492="","",IF(E492=999,999,E492*60+F492+G492/100)))</f>
        <v/>
      </c>
      <c r="I492" s="259"/>
      <c r="J492" s="406" t="str">
        <f>IF(H492="","",ABS(H492-I493))</f>
        <v/>
      </c>
      <c r="K492" s="272" t="str">
        <f>IF(J492="","",RANK(J492,J492:J496))</f>
        <v/>
      </c>
      <c r="L492" s="406" t="str">
        <f t="shared" si="10"/>
        <v/>
      </c>
      <c r="M492" s="406" t="str">
        <f>IF(B492="","",H492)</f>
        <v/>
      </c>
      <c r="N492" s="614" t="str">
        <f>IF(B492="","",IF(P492="DQ","DQ",IF(H492=999,999,IF(H493="",M492,IF(H494="",M493,IF(H495="",M494,IF(H496="",M495,M496)))))))</f>
        <v/>
      </c>
      <c r="O492" s="757" t="str">
        <f>IF(B492="","",IF(P492="DQ","DQ",IF(N492="","",IF(E492=999,0,IF((20-(N492-$O$3)/$O$4)&gt;0,(20-(N492-$O$3)/$O$4),0)))))</f>
        <v/>
      </c>
      <c r="P492" s="760"/>
    </row>
    <row r="493" spans="1:16" x14ac:dyDescent="0.25">
      <c r="A493" s="745"/>
      <c r="B493" s="748"/>
      <c r="C493" s="585"/>
      <c r="D493" s="21" t="s">
        <v>4</v>
      </c>
      <c r="E493" s="303"/>
      <c r="F493" s="293"/>
      <c r="G493" s="293"/>
      <c r="H493" s="254" t="str">
        <f>IF(B492="","",IF(E493="","",IF(E493=999,999,E493*60+F493+G493/100)))</f>
        <v/>
      </c>
      <c r="I493" s="260" t="str">
        <f>IF(B492="","",IF(H492="","",AVERAGE(H492:H496)))</f>
        <v/>
      </c>
      <c r="J493" s="407" t="str">
        <f>IF(H493="","",ABS(H493-I493))</f>
        <v/>
      </c>
      <c r="K493" s="273" t="str">
        <f>IF(J493="","",RANK(J493,J492:J496))</f>
        <v/>
      </c>
      <c r="L493" s="407" t="str">
        <f t="shared" si="10"/>
        <v/>
      </c>
      <c r="M493" s="407" t="str">
        <f>IF(B492="","",IF(H492="","",AVERAGE(H492:H493)))</f>
        <v/>
      </c>
      <c r="N493" s="615"/>
      <c r="O493" s="758"/>
      <c r="P493" s="761"/>
    </row>
    <row r="494" spans="1:16" x14ac:dyDescent="0.25">
      <c r="A494" s="745"/>
      <c r="B494" s="748"/>
      <c r="C494" s="585"/>
      <c r="D494" s="21" t="s">
        <v>8</v>
      </c>
      <c r="E494" s="303"/>
      <c r="F494" s="293"/>
      <c r="G494" s="293"/>
      <c r="H494" s="254" t="str">
        <f>IF(B492="","",IF(E494="","",IF(E494=999,999,E494*60+F494+G494/100)))</f>
        <v/>
      </c>
      <c r="I494" s="260"/>
      <c r="J494" s="407" t="str">
        <f>IF(H494="","",ABS(H494-I493))</f>
        <v/>
      </c>
      <c r="K494" s="273" t="str">
        <f>IF(J494="","",RANK(J494,J492:J496))</f>
        <v/>
      </c>
      <c r="L494" s="407" t="str">
        <f t="shared" si="10"/>
        <v/>
      </c>
      <c r="M494" s="407" t="str">
        <f>IF(B492="","",IF(H492="","",AVERAGE(H492:H494)))</f>
        <v/>
      </c>
      <c r="N494" s="615"/>
      <c r="O494" s="758"/>
      <c r="P494" s="761"/>
    </row>
    <row r="495" spans="1:16" x14ac:dyDescent="0.25">
      <c r="A495" s="745"/>
      <c r="B495" s="748"/>
      <c r="C495" s="585"/>
      <c r="D495" s="21" t="s">
        <v>5</v>
      </c>
      <c r="E495" s="303"/>
      <c r="F495" s="293"/>
      <c r="G495" s="293"/>
      <c r="H495" s="254" t="str">
        <f>IF(B492="","",IF(E495="","",IF(E495=999,999,IF(E495+F495+G495=0,"",E495*60+F495+G495/100))))</f>
        <v/>
      </c>
      <c r="I495" s="260"/>
      <c r="J495" s="407" t="str">
        <f>IF(H495="","",ABS(H495-I493))</f>
        <v/>
      </c>
      <c r="K495" s="273" t="str">
        <f>IF(J495="","",RANK(J495,J492:J496))</f>
        <v/>
      </c>
      <c r="L495" s="407" t="str">
        <f t="shared" si="10"/>
        <v/>
      </c>
      <c r="M495" s="407" t="str">
        <f>IF(B492="","",IF(H492="","",AVERAGE(H492:H495)))</f>
        <v/>
      </c>
      <c r="N495" s="615"/>
      <c r="O495" s="758"/>
      <c r="P495" s="761"/>
    </row>
    <row r="496" spans="1:16" ht="15.75" thickBot="1" x14ac:dyDescent="0.3">
      <c r="A496" s="746"/>
      <c r="B496" s="749"/>
      <c r="C496" s="586"/>
      <c r="D496" s="22" t="s">
        <v>6</v>
      </c>
      <c r="E496" s="305"/>
      <c r="F496" s="332"/>
      <c r="G496" s="332"/>
      <c r="H496" s="255" t="str">
        <f>IF(B492="","",IF(E496="","",IF(E496=999,999,IF(E496+F496+G496=0,"",E496*60+F496+G496/100))))</f>
        <v/>
      </c>
      <c r="I496" s="261"/>
      <c r="J496" s="408" t="str">
        <f>IF(H496="","",ABS(H496-I493))</f>
        <v/>
      </c>
      <c r="K496" s="274" t="str">
        <f>IF(J496="","",RANK(J496,J492:J496))</f>
        <v/>
      </c>
      <c r="L496" s="408" t="str">
        <f t="shared" si="10"/>
        <v/>
      </c>
      <c r="M496" s="408" t="str">
        <f>IF(B492="","",IF(H492="","",TRIMMEAN(H492:H496,0.4)))</f>
        <v/>
      </c>
      <c r="N496" s="616"/>
      <c r="O496" s="759"/>
      <c r="P496" s="762"/>
    </row>
    <row r="497" spans="1:16" x14ac:dyDescent="0.25">
      <c r="A497" s="750" t="str">
        <f>IF('Names And Totals'!A103="","",'Names And Totals'!A103)</f>
        <v/>
      </c>
      <c r="B497" s="753" t="str">
        <f>IF('Names And Totals'!B103="","",'Names And Totals'!B103)</f>
        <v/>
      </c>
      <c r="C497" s="642" t="str">
        <f>IF(P497="DQ","DQ",IF(O497="","",RANK(O497,$O$7:$O$502,0)))</f>
        <v/>
      </c>
      <c r="D497" s="18" t="s">
        <v>7</v>
      </c>
      <c r="E497" s="297"/>
      <c r="F497" s="290"/>
      <c r="G497" s="310"/>
      <c r="H497" s="252" t="str">
        <f>IF(B497="","",IF(E497="","",IF(E497=999,999,E497*60+F497+G497/100)))</f>
        <v/>
      </c>
      <c r="I497" s="257"/>
      <c r="J497" s="429" t="str">
        <f>IF(H497="","",ABS(H497-I498))</f>
        <v/>
      </c>
      <c r="K497" s="270" t="str">
        <f>IF(J497="","",RANK(J497,J497:J501))</f>
        <v/>
      </c>
      <c r="L497" s="429" t="str">
        <f t="shared" si="10"/>
        <v/>
      </c>
      <c r="M497" s="429" t="str">
        <f>IF(B497="","",H497)</f>
        <v/>
      </c>
      <c r="N497" s="601" t="str">
        <f>IF(B497="","",IF(P497="DQ","DQ",IF(H497=999,999,IF(H498="",M497,IF(H499="",M498,IF(H500="",M499,IF(H501="",M500,M501)))))))</f>
        <v/>
      </c>
      <c r="O497" s="764" t="str">
        <f>IF(B497="","",IF(P497="DQ","DQ",IF(N497="","",IF(E497=999,0,IF((20-(N497-$O$3)/$O$4)&gt;0,(20-(N497-$O$3)/$O$4),0)))))</f>
        <v/>
      </c>
      <c r="P497" s="766"/>
    </row>
    <row r="498" spans="1:16" x14ac:dyDescent="0.25">
      <c r="A498" s="751"/>
      <c r="B498" s="754"/>
      <c r="C498" s="756"/>
      <c r="D498" s="18" t="s">
        <v>4</v>
      </c>
      <c r="E498" s="297"/>
      <c r="F498" s="290"/>
      <c r="G498" s="310"/>
      <c r="H498" s="252" t="str">
        <f>IF(B497="","",IF(E498="","",IF(E498=999,999,E498*60+F498+G498/100)))</f>
        <v/>
      </c>
      <c r="I498" s="257" t="str">
        <f>IF(B497="","",IF(H497="","",AVERAGE(H497:H501)))</f>
        <v/>
      </c>
      <c r="J498" s="429" t="str">
        <f>IF(H498="","",ABS(H498-I498))</f>
        <v/>
      </c>
      <c r="K498" s="270" t="str">
        <f>IF(J498="","",RANK(J498,J497:J501))</f>
        <v/>
      </c>
      <c r="L498" s="429" t="str">
        <f t="shared" si="10"/>
        <v/>
      </c>
      <c r="M498" s="429" t="str">
        <f>IF(B497="","",IF(H497="","",AVERAGE(H497:H498)))</f>
        <v/>
      </c>
      <c r="N498" s="763"/>
      <c r="O498" s="765"/>
      <c r="P498" s="767"/>
    </row>
    <row r="499" spans="1:16" x14ac:dyDescent="0.25">
      <c r="A499" s="751"/>
      <c r="B499" s="754"/>
      <c r="C499" s="756"/>
      <c r="D499" s="19" t="s">
        <v>8</v>
      </c>
      <c r="E499" s="299"/>
      <c r="F499" s="448"/>
      <c r="G499" s="450"/>
      <c r="H499" s="252" t="str">
        <f>IF(B497="","",IF(E499="","",IF(E499=999,999,E499*60+F499+G499/100)))</f>
        <v/>
      </c>
      <c r="I499" s="257"/>
      <c r="J499" s="429" t="str">
        <f>IF(H499="","",ABS(H499-I498))</f>
        <v/>
      </c>
      <c r="K499" s="270" t="str">
        <f>IF(J499="","",RANK(J499,J497:J501))</f>
        <v/>
      </c>
      <c r="L499" s="429" t="str">
        <f t="shared" si="10"/>
        <v/>
      </c>
      <c r="M499" s="429" t="str">
        <f>IF(B497="","",IF(H497="","",AVERAGE(H497:H499)))</f>
        <v/>
      </c>
      <c r="N499" s="763"/>
      <c r="O499" s="765"/>
      <c r="P499" s="767"/>
    </row>
    <row r="500" spans="1:16" x14ac:dyDescent="0.25">
      <c r="A500" s="751"/>
      <c r="B500" s="754"/>
      <c r="C500" s="756"/>
      <c r="D500" s="18" t="s">
        <v>5</v>
      </c>
      <c r="E500" s="297"/>
      <c r="F500" s="290"/>
      <c r="G500" s="310"/>
      <c r="H500" s="252" t="str">
        <f>IF(B497="","",IF(E500="","",IF(E500=999,999,IF(E500+F500+G500=0,"",E500*60+F500+G500/100))))</f>
        <v/>
      </c>
      <c r="I500" s="257"/>
      <c r="J500" s="429" t="str">
        <f>IF(H500="","",ABS(H500-I498))</f>
        <v/>
      </c>
      <c r="K500" s="270" t="str">
        <f>IF(J500="","",RANK(J500,J497:J501))</f>
        <v/>
      </c>
      <c r="L500" s="429" t="str">
        <f t="shared" si="10"/>
        <v/>
      </c>
      <c r="M500" s="429" t="str">
        <f>IF(B497="","",IF(H497="","",AVERAGE(H497:H500)))</f>
        <v/>
      </c>
      <c r="N500" s="763"/>
      <c r="O500" s="765"/>
      <c r="P500" s="767"/>
    </row>
    <row r="501" spans="1:16" ht="15.75" thickBot="1" x14ac:dyDescent="0.3">
      <c r="A501" s="752"/>
      <c r="B501" s="755"/>
      <c r="C501" s="756"/>
      <c r="D501" s="81" t="s">
        <v>6</v>
      </c>
      <c r="E501" s="329"/>
      <c r="F501" s="449"/>
      <c r="G501" s="451"/>
      <c r="H501" s="252" t="str">
        <f>IF(B497="","",IF(E501="","",IF(E501=999,999,IF(E501+F501+G501=0,"",E501*60+F501+G501/100))))</f>
        <v/>
      </c>
      <c r="I501" s="258"/>
      <c r="J501" s="251" t="str">
        <f>IF(H501="","",ABS(H501-I498))</f>
        <v/>
      </c>
      <c r="K501" s="271" t="str">
        <f>IF(J501="","",RANK(J501,J497:J501))</f>
        <v/>
      </c>
      <c r="L501" s="251" t="str">
        <f t="shared" si="10"/>
        <v/>
      </c>
      <c r="M501" s="251" t="str">
        <f>IF(B497="","",IF(H497="","",TRIMMEAN(H497:H501,0.4)))</f>
        <v/>
      </c>
      <c r="N501" s="763"/>
      <c r="O501" s="765"/>
      <c r="P501" s="768"/>
    </row>
    <row r="502" spans="1:16" x14ac:dyDescent="0.25">
      <c r="A502" s="744" t="str">
        <f>IF('Names And Totals'!A104="","",'Names And Totals'!A104)</f>
        <v/>
      </c>
      <c r="B502" s="747" t="str">
        <f>IF('Names And Totals'!B104="","",'Names And Totals'!B104)</f>
        <v/>
      </c>
      <c r="C502" s="584" t="str">
        <f>IF(P502="DQ","DQ",IF(O502="","",RANK(O502,$O$7:$O$502,0)))</f>
        <v/>
      </c>
      <c r="D502" s="20" t="s">
        <v>7</v>
      </c>
      <c r="E502" s="301"/>
      <c r="F502" s="312"/>
      <c r="G502" s="312"/>
      <c r="H502" s="253" t="str">
        <f>IF(B502="","",IF(E502="","",IF(E502=999,999,E502*60+F502+G502/100)))</f>
        <v/>
      </c>
      <c r="I502" s="259"/>
      <c r="J502" s="406" t="str">
        <f>IF(H502="","",ABS(H502-I503))</f>
        <v/>
      </c>
      <c r="K502" s="272" t="str">
        <f>IF(J502="","",RANK(J502,J502:J506))</f>
        <v/>
      </c>
      <c r="L502" s="406" t="str">
        <f t="shared" si="10"/>
        <v/>
      </c>
      <c r="M502" s="406" t="str">
        <f>IF(B502="","",H502)</f>
        <v/>
      </c>
      <c r="N502" s="614" t="str">
        <f>IF(B502="","",IF(P502="DQ","DQ",IF(H502=999,999,IF(H503="",M502,IF(H504="",M503,IF(H505="",M504,IF(H506="",M505,M506)))))))</f>
        <v/>
      </c>
      <c r="O502" s="757" t="str">
        <f>IF(B502="","",IF(P502="DQ","DQ",IF(N502="","",IF(E502=999,0,IF((20-(N502-$O$3)/$O$4)&gt;0,(20-(N502-$O$3)/$O$4),0)))))</f>
        <v/>
      </c>
      <c r="P502" s="760"/>
    </row>
    <row r="503" spans="1:16" x14ac:dyDescent="0.25">
      <c r="A503" s="745"/>
      <c r="B503" s="748"/>
      <c r="C503" s="585"/>
      <c r="D503" s="21" t="s">
        <v>4</v>
      </c>
      <c r="E503" s="303"/>
      <c r="F503" s="293"/>
      <c r="G503" s="293"/>
      <c r="H503" s="254" t="str">
        <f>IF(B502="","",IF(E503="","",IF(E503=999,999,E503*60+F503+G503/100)))</f>
        <v/>
      </c>
      <c r="I503" s="260" t="str">
        <f>IF(B502="","",IF(H502="","",AVERAGE(H502:H506)))</f>
        <v/>
      </c>
      <c r="J503" s="407" t="str">
        <f>IF(H503="","",ABS(H503-I503))</f>
        <v/>
      </c>
      <c r="K503" s="273" t="str">
        <f>IF(J503="","",RANK(J503,J502:J506))</f>
        <v/>
      </c>
      <c r="L503" s="407" t="str">
        <f t="shared" si="10"/>
        <v/>
      </c>
      <c r="M503" s="407" t="str">
        <f>IF(B502="","",IF(H502="","",AVERAGE(H502:H503)))</f>
        <v/>
      </c>
      <c r="N503" s="615"/>
      <c r="O503" s="758"/>
      <c r="P503" s="761"/>
    </row>
    <row r="504" spans="1:16" x14ac:dyDescent="0.25">
      <c r="A504" s="745"/>
      <c r="B504" s="748"/>
      <c r="C504" s="585"/>
      <c r="D504" s="21" t="s">
        <v>8</v>
      </c>
      <c r="E504" s="303"/>
      <c r="F504" s="293"/>
      <c r="G504" s="293"/>
      <c r="H504" s="254" t="str">
        <f>IF(B502="","",IF(E504="","",IF(E504=999,999,E504*60+F504+G504/100)))</f>
        <v/>
      </c>
      <c r="I504" s="260"/>
      <c r="J504" s="407" t="str">
        <f>IF(H504="","",ABS(H504-I503))</f>
        <v/>
      </c>
      <c r="K504" s="273" t="str">
        <f>IF(J504="","",RANK(J504,J502:J506))</f>
        <v/>
      </c>
      <c r="L504" s="407" t="str">
        <f t="shared" si="10"/>
        <v/>
      </c>
      <c r="M504" s="407" t="str">
        <f>IF(B502="","",IF(H502="","",AVERAGE(H502:H504)))</f>
        <v/>
      </c>
      <c r="N504" s="615"/>
      <c r="O504" s="758"/>
      <c r="P504" s="761"/>
    </row>
    <row r="505" spans="1:16" x14ac:dyDescent="0.25">
      <c r="A505" s="745"/>
      <c r="B505" s="748"/>
      <c r="C505" s="585"/>
      <c r="D505" s="21" t="s">
        <v>5</v>
      </c>
      <c r="E505" s="303"/>
      <c r="F505" s="293"/>
      <c r="G505" s="293"/>
      <c r="H505" s="254" t="str">
        <f>IF(B502="","",IF(E505="","",IF(E505=999,999,IF(E505+F505+G505=0,"",E505*60+F505+G505/100))))</f>
        <v/>
      </c>
      <c r="I505" s="260"/>
      <c r="J505" s="407" t="str">
        <f>IF(H505="","",ABS(H505-I503))</f>
        <v/>
      </c>
      <c r="K505" s="273" t="str">
        <f>IF(J505="","",RANK(J505,J502:J506))</f>
        <v/>
      </c>
      <c r="L505" s="407" t="str">
        <f t="shared" si="10"/>
        <v/>
      </c>
      <c r="M505" s="407" t="str">
        <f>IF(B502="","",IF(H502="","",AVERAGE(H502:H505)))</f>
        <v/>
      </c>
      <c r="N505" s="615"/>
      <c r="O505" s="758"/>
      <c r="P505" s="761"/>
    </row>
    <row r="506" spans="1:16" ht="15.75" thickBot="1" x14ac:dyDescent="0.3">
      <c r="A506" s="746"/>
      <c r="B506" s="749"/>
      <c r="C506" s="586"/>
      <c r="D506" s="22" t="s">
        <v>6</v>
      </c>
      <c r="E506" s="305"/>
      <c r="F506" s="332"/>
      <c r="G506" s="332"/>
      <c r="H506" s="255" t="str">
        <f>IF(B502="","",IF(E506="","",IF(E506=999,999,IF(E506+F506+G506=0,"",E506*60+F506+G506/100))))</f>
        <v/>
      </c>
      <c r="I506" s="261"/>
      <c r="J506" s="408" t="str">
        <f>IF(H506="","",ABS(H506-I503))</f>
        <v/>
      </c>
      <c r="K506" s="274" t="str">
        <f>IF(J506="","",RANK(J506,J502:J506))</f>
        <v/>
      </c>
      <c r="L506" s="408" t="str">
        <f t="shared" si="10"/>
        <v/>
      </c>
      <c r="M506" s="408" t="str">
        <f>IF(B502="","",IF(H502="","",TRIMMEAN(H502:H506,0.4)))</f>
        <v/>
      </c>
      <c r="N506" s="616"/>
      <c r="O506" s="759"/>
      <c r="P506" s="762"/>
    </row>
  </sheetData>
  <sheetProtection algorithmName="SHA-512" hashValue="o4+JUolHAbKUyZIlcdz6Mx0a0JfIvdSSO7iMYNrYdPiMQI3Mo4/3VgswB5CKwjXsa8hkQ3Ix88SiZUWwOYnJHQ==" saltValue="WRPwFAe2I+K06MPq+n4rXw==" spinCount="100000" sheet="1" objects="1" scenarios="1"/>
  <mergeCells count="616">
    <mergeCell ref="O4:P4"/>
    <mergeCell ref="A3:G4"/>
    <mergeCell ref="P137:P141"/>
    <mergeCell ref="P142:P146"/>
    <mergeCell ref="P147:P151"/>
    <mergeCell ref="P152:P156"/>
    <mergeCell ref="A2:P2"/>
    <mergeCell ref="N1:P1"/>
    <mergeCell ref="O3:P3"/>
    <mergeCell ref="P92:P96"/>
    <mergeCell ref="P97:P101"/>
    <mergeCell ref="P102:P106"/>
    <mergeCell ref="P107:P111"/>
    <mergeCell ref="P112:P116"/>
    <mergeCell ref="P117:P121"/>
    <mergeCell ref="P122:P126"/>
    <mergeCell ref="P127:P131"/>
    <mergeCell ref="P132:P136"/>
    <mergeCell ref="P47:P51"/>
    <mergeCell ref="P52:P56"/>
    <mergeCell ref="P57:P61"/>
    <mergeCell ref="P62:P66"/>
    <mergeCell ref="P67:P71"/>
    <mergeCell ref="P72:P76"/>
    <mergeCell ref="P77:P81"/>
    <mergeCell ref="P82:P86"/>
    <mergeCell ref="P87:P91"/>
    <mergeCell ref="P5:P6"/>
    <mergeCell ref="P7:P11"/>
    <mergeCell ref="P12:P16"/>
    <mergeCell ref="P17:P21"/>
    <mergeCell ref="P22:P26"/>
    <mergeCell ref="P27:P31"/>
    <mergeCell ref="P32:P36"/>
    <mergeCell ref="P37:P41"/>
    <mergeCell ref="P42:P46"/>
    <mergeCell ref="A1:C1"/>
    <mergeCell ref="C5:C6"/>
    <mergeCell ref="D1:G1"/>
    <mergeCell ref="I5:M6"/>
    <mergeCell ref="N42:N46"/>
    <mergeCell ref="B52:B56"/>
    <mergeCell ref="A52:A56"/>
    <mergeCell ref="C52:C56"/>
    <mergeCell ref="N17:N21"/>
    <mergeCell ref="N22:N26"/>
    <mergeCell ref="N27:N31"/>
    <mergeCell ref="A17:A21"/>
    <mergeCell ref="B17:B21"/>
    <mergeCell ref="C17:C21"/>
    <mergeCell ref="O7:O11"/>
    <mergeCell ref="O12:O16"/>
    <mergeCell ref="A7:A11"/>
    <mergeCell ref="D5:D6"/>
    <mergeCell ref="H5:H6"/>
    <mergeCell ref="N5:N6"/>
    <mergeCell ref="O5:O6"/>
    <mergeCell ref="A5:B5"/>
    <mergeCell ref="N12:N16"/>
    <mergeCell ref="C7:C11"/>
    <mergeCell ref="B7:B11"/>
    <mergeCell ref="N7:N11"/>
    <mergeCell ref="A12:A16"/>
    <mergeCell ref="B12:B16"/>
    <mergeCell ref="C12:C16"/>
    <mergeCell ref="E5:G5"/>
    <mergeCell ref="N117:N121"/>
    <mergeCell ref="N62:N66"/>
    <mergeCell ref="N67:N71"/>
    <mergeCell ref="N72:N76"/>
    <mergeCell ref="N77:N81"/>
    <mergeCell ref="N82:N86"/>
    <mergeCell ref="N87:N91"/>
    <mergeCell ref="N52:N56"/>
    <mergeCell ref="N57:N61"/>
    <mergeCell ref="O17:O21"/>
    <mergeCell ref="A22:A26"/>
    <mergeCell ref="A27:A31"/>
    <mergeCell ref="B22:B26"/>
    <mergeCell ref="B27:B31"/>
    <mergeCell ref="C22:C26"/>
    <mergeCell ref="C27:C31"/>
    <mergeCell ref="O22:O26"/>
    <mergeCell ref="O27:O31"/>
    <mergeCell ref="O52:O56"/>
    <mergeCell ref="A57:A61"/>
    <mergeCell ref="B57:B61"/>
    <mergeCell ref="C57:C61"/>
    <mergeCell ref="O57:O61"/>
    <mergeCell ref="O32:O36"/>
    <mergeCell ref="O37:O41"/>
    <mergeCell ref="O42:O46"/>
    <mergeCell ref="O47:O51"/>
    <mergeCell ref="B42:B46"/>
    <mergeCell ref="C42:C46"/>
    <mergeCell ref="C47:C51"/>
    <mergeCell ref="B47:B51"/>
    <mergeCell ref="A37:A41"/>
    <mergeCell ref="A42:A46"/>
    <mergeCell ref="A47:A51"/>
    <mergeCell ref="B32:B36"/>
    <mergeCell ref="B37:B41"/>
    <mergeCell ref="C32:C36"/>
    <mergeCell ref="C37:C41"/>
    <mergeCell ref="N47:N51"/>
    <mergeCell ref="A32:A36"/>
    <mergeCell ref="N32:N36"/>
    <mergeCell ref="N37:N41"/>
    <mergeCell ref="O62:O66"/>
    <mergeCell ref="O67:O71"/>
    <mergeCell ref="O72:O76"/>
    <mergeCell ref="A62:A66"/>
    <mergeCell ref="A67:A71"/>
    <mergeCell ref="B62:B66"/>
    <mergeCell ref="B67:B71"/>
    <mergeCell ref="C62:C66"/>
    <mergeCell ref="C67:C71"/>
    <mergeCell ref="A72:A76"/>
    <mergeCell ref="A77:A81"/>
    <mergeCell ref="A82:A86"/>
    <mergeCell ref="O77:O81"/>
    <mergeCell ref="O82:O86"/>
    <mergeCell ref="C87:C91"/>
    <mergeCell ref="C72:C76"/>
    <mergeCell ref="C77:C81"/>
    <mergeCell ref="C82:C86"/>
    <mergeCell ref="B82:B86"/>
    <mergeCell ref="B77:B81"/>
    <mergeCell ref="B72:B76"/>
    <mergeCell ref="A87:A91"/>
    <mergeCell ref="A92:A96"/>
    <mergeCell ref="C102:C106"/>
    <mergeCell ref="C107:C111"/>
    <mergeCell ref="A97:A101"/>
    <mergeCell ref="A102:A106"/>
    <mergeCell ref="A107:A111"/>
    <mergeCell ref="C92:C96"/>
    <mergeCell ref="C97:C101"/>
    <mergeCell ref="C112:C116"/>
    <mergeCell ref="A112:A116"/>
    <mergeCell ref="C117:C121"/>
    <mergeCell ref="C122:C126"/>
    <mergeCell ref="O112:O116"/>
    <mergeCell ref="O117:O121"/>
    <mergeCell ref="O122:O126"/>
    <mergeCell ref="O107:O111"/>
    <mergeCell ref="B87:B91"/>
    <mergeCell ref="B92:B96"/>
    <mergeCell ref="O87:O91"/>
    <mergeCell ref="O92:O96"/>
    <mergeCell ref="O97:O101"/>
    <mergeCell ref="O102:O106"/>
    <mergeCell ref="B122:B126"/>
    <mergeCell ref="B117:B121"/>
    <mergeCell ref="B112:B116"/>
    <mergeCell ref="B107:B111"/>
    <mergeCell ref="B102:B106"/>
    <mergeCell ref="B97:B101"/>
    <mergeCell ref="N122:N126"/>
    <mergeCell ref="N92:N96"/>
    <mergeCell ref="N97:N101"/>
    <mergeCell ref="N102:N106"/>
    <mergeCell ref="N107:N111"/>
    <mergeCell ref="N112:N116"/>
    <mergeCell ref="C127:C131"/>
    <mergeCell ref="C132:C136"/>
    <mergeCell ref="C137:C141"/>
    <mergeCell ref="C142:C146"/>
    <mergeCell ref="C147:C151"/>
    <mergeCell ref="C152:C156"/>
    <mergeCell ref="O127:O131"/>
    <mergeCell ref="O132:O136"/>
    <mergeCell ref="O137:O141"/>
    <mergeCell ref="O142:O146"/>
    <mergeCell ref="O147:O151"/>
    <mergeCell ref="O152:O156"/>
    <mergeCell ref="N152:N156"/>
    <mergeCell ref="N127:N131"/>
    <mergeCell ref="N132:N136"/>
    <mergeCell ref="N137:N141"/>
    <mergeCell ref="N142:N146"/>
    <mergeCell ref="N147:N151"/>
    <mergeCell ref="A117:A121"/>
    <mergeCell ref="A122:A126"/>
    <mergeCell ref="A127:A131"/>
    <mergeCell ref="A132:A136"/>
    <mergeCell ref="A137:A141"/>
    <mergeCell ref="B152:B156"/>
    <mergeCell ref="B147:B151"/>
    <mergeCell ref="B142:B146"/>
    <mergeCell ref="B137:B141"/>
    <mergeCell ref="B132:B136"/>
    <mergeCell ref="B127:B131"/>
    <mergeCell ref="A142:A146"/>
    <mergeCell ref="A147:A151"/>
    <mergeCell ref="A152:A156"/>
    <mergeCell ref="N157:N161"/>
    <mergeCell ref="O157:O161"/>
    <mergeCell ref="P157:P161"/>
    <mergeCell ref="N162:N166"/>
    <mergeCell ref="O162:O166"/>
    <mergeCell ref="P162:P166"/>
    <mergeCell ref="N167:N171"/>
    <mergeCell ref="O167:O171"/>
    <mergeCell ref="P167:P171"/>
    <mergeCell ref="N172:N176"/>
    <mergeCell ref="O172:O176"/>
    <mergeCell ref="P172:P176"/>
    <mergeCell ref="N177:N181"/>
    <mergeCell ref="O177:O181"/>
    <mergeCell ref="P177:P181"/>
    <mergeCell ref="N182:N186"/>
    <mergeCell ref="O182:O186"/>
    <mergeCell ref="P182:P186"/>
    <mergeCell ref="N187:N191"/>
    <mergeCell ref="O187:O191"/>
    <mergeCell ref="P187:P191"/>
    <mergeCell ref="N192:N196"/>
    <mergeCell ref="O192:O196"/>
    <mergeCell ref="P192:P196"/>
    <mergeCell ref="N197:N201"/>
    <mergeCell ref="O197:O201"/>
    <mergeCell ref="P197:P201"/>
    <mergeCell ref="N202:N206"/>
    <mergeCell ref="O202:O206"/>
    <mergeCell ref="P202:P206"/>
    <mergeCell ref="N207:N211"/>
    <mergeCell ref="O207:O211"/>
    <mergeCell ref="P207:P211"/>
    <mergeCell ref="N212:N216"/>
    <mergeCell ref="O212:O216"/>
    <mergeCell ref="P212:P216"/>
    <mergeCell ref="N217:N221"/>
    <mergeCell ref="O217:O221"/>
    <mergeCell ref="P217:P221"/>
    <mergeCell ref="N222:N226"/>
    <mergeCell ref="O222:O226"/>
    <mergeCell ref="P222:P226"/>
    <mergeCell ref="N227:N231"/>
    <mergeCell ref="O227:O231"/>
    <mergeCell ref="P227:P231"/>
    <mergeCell ref="N232:N236"/>
    <mergeCell ref="O232:O236"/>
    <mergeCell ref="P232:P236"/>
    <mergeCell ref="N237:N241"/>
    <mergeCell ref="O237:O241"/>
    <mergeCell ref="P237:P241"/>
    <mergeCell ref="N242:N246"/>
    <mergeCell ref="O242:O246"/>
    <mergeCell ref="P242:P246"/>
    <mergeCell ref="N247:N251"/>
    <mergeCell ref="O247:O251"/>
    <mergeCell ref="P247:P251"/>
    <mergeCell ref="N252:N256"/>
    <mergeCell ref="O252:O256"/>
    <mergeCell ref="P252:P256"/>
    <mergeCell ref="N257:N261"/>
    <mergeCell ref="O257:O261"/>
    <mergeCell ref="P257:P261"/>
    <mergeCell ref="N262:N266"/>
    <mergeCell ref="O262:O266"/>
    <mergeCell ref="P262:P266"/>
    <mergeCell ref="N267:N271"/>
    <mergeCell ref="O267:O271"/>
    <mergeCell ref="P267:P271"/>
    <mergeCell ref="N272:N276"/>
    <mergeCell ref="O272:O276"/>
    <mergeCell ref="P272:P276"/>
    <mergeCell ref="N277:N281"/>
    <mergeCell ref="O277:O281"/>
    <mergeCell ref="P277:P281"/>
    <mergeCell ref="N282:N286"/>
    <mergeCell ref="O282:O286"/>
    <mergeCell ref="P282:P286"/>
    <mergeCell ref="N287:N291"/>
    <mergeCell ref="O287:O291"/>
    <mergeCell ref="P287:P291"/>
    <mergeCell ref="N292:N296"/>
    <mergeCell ref="O292:O296"/>
    <mergeCell ref="P292:P296"/>
    <mergeCell ref="N297:N301"/>
    <mergeCell ref="O297:O301"/>
    <mergeCell ref="P297:P301"/>
    <mergeCell ref="N302:N306"/>
    <mergeCell ref="O302:O306"/>
    <mergeCell ref="P302:P306"/>
    <mergeCell ref="N307:N311"/>
    <mergeCell ref="O307:O311"/>
    <mergeCell ref="P307:P311"/>
    <mergeCell ref="N312:N316"/>
    <mergeCell ref="O312:O316"/>
    <mergeCell ref="P312:P316"/>
    <mergeCell ref="N317:N321"/>
    <mergeCell ref="O317:O321"/>
    <mergeCell ref="P317:P321"/>
    <mergeCell ref="N322:N326"/>
    <mergeCell ref="O322:O326"/>
    <mergeCell ref="P322:P326"/>
    <mergeCell ref="N327:N331"/>
    <mergeCell ref="O327:O331"/>
    <mergeCell ref="P327:P331"/>
    <mergeCell ref="N332:N336"/>
    <mergeCell ref="O332:O336"/>
    <mergeCell ref="P332:P336"/>
    <mergeCell ref="N337:N341"/>
    <mergeCell ref="O337:O341"/>
    <mergeCell ref="P337:P341"/>
    <mergeCell ref="N342:N346"/>
    <mergeCell ref="O342:O346"/>
    <mergeCell ref="P342:P346"/>
    <mergeCell ref="N347:N351"/>
    <mergeCell ref="O347:O351"/>
    <mergeCell ref="P347:P351"/>
    <mergeCell ref="N352:N356"/>
    <mergeCell ref="O352:O356"/>
    <mergeCell ref="P352:P356"/>
    <mergeCell ref="N357:N361"/>
    <mergeCell ref="O357:O361"/>
    <mergeCell ref="P357:P361"/>
    <mergeCell ref="N362:N366"/>
    <mergeCell ref="O362:O366"/>
    <mergeCell ref="P362:P366"/>
    <mergeCell ref="N367:N371"/>
    <mergeCell ref="O367:O371"/>
    <mergeCell ref="P367:P371"/>
    <mergeCell ref="N372:N376"/>
    <mergeCell ref="O372:O376"/>
    <mergeCell ref="P372:P376"/>
    <mergeCell ref="N377:N381"/>
    <mergeCell ref="O377:O381"/>
    <mergeCell ref="P377:P381"/>
    <mergeCell ref="N382:N386"/>
    <mergeCell ref="O382:O386"/>
    <mergeCell ref="P382:P386"/>
    <mergeCell ref="N387:N391"/>
    <mergeCell ref="O387:O391"/>
    <mergeCell ref="P387:P391"/>
    <mergeCell ref="N392:N396"/>
    <mergeCell ref="O392:O396"/>
    <mergeCell ref="P392:P396"/>
    <mergeCell ref="N397:N401"/>
    <mergeCell ref="O397:O401"/>
    <mergeCell ref="P397:P401"/>
    <mergeCell ref="N402:N406"/>
    <mergeCell ref="O402:O406"/>
    <mergeCell ref="P402:P406"/>
    <mergeCell ref="N407:N411"/>
    <mergeCell ref="O407:O411"/>
    <mergeCell ref="P407:P411"/>
    <mergeCell ref="N412:N416"/>
    <mergeCell ref="O412:O416"/>
    <mergeCell ref="P412:P416"/>
    <mergeCell ref="N417:N421"/>
    <mergeCell ref="O417:O421"/>
    <mergeCell ref="P417:P421"/>
    <mergeCell ref="N422:N426"/>
    <mergeCell ref="O422:O426"/>
    <mergeCell ref="P422:P426"/>
    <mergeCell ref="N427:N431"/>
    <mergeCell ref="O427:O431"/>
    <mergeCell ref="P427:P431"/>
    <mergeCell ref="N432:N436"/>
    <mergeCell ref="O432:O436"/>
    <mergeCell ref="P432:P436"/>
    <mergeCell ref="N437:N441"/>
    <mergeCell ref="O437:O441"/>
    <mergeCell ref="P437:P441"/>
    <mergeCell ref="N442:N446"/>
    <mergeCell ref="O442:O446"/>
    <mergeCell ref="P442:P446"/>
    <mergeCell ref="N447:N451"/>
    <mergeCell ref="O447:O451"/>
    <mergeCell ref="P447:P451"/>
    <mergeCell ref="N452:N456"/>
    <mergeCell ref="O452:O456"/>
    <mergeCell ref="P452:P456"/>
    <mergeCell ref="N457:N461"/>
    <mergeCell ref="O457:O461"/>
    <mergeCell ref="P457:P461"/>
    <mergeCell ref="N462:N466"/>
    <mergeCell ref="O462:O466"/>
    <mergeCell ref="P462:P466"/>
    <mergeCell ref="N467:N471"/>
    <mergeCell ref="O467:O471"/>
    <mergeCell ref="P467:P471"/>
    <mergeCell ref="N472:N476"/>
    <mergeCell ref="O472:O476"/>
    <mergeCell ref="P472:P476"/>
    <mergeCell ref="N477:N481"/>
    <mergeCell ref="O477:O481"/>
    <mergeCell ref="P477:P481"/>
    <mergeCell ref="N482:N486"/>
    <mergeCell ref="O482:O486"/>
    <mergeCell ref="P482:P486"/>
    <mergeCell ref="N487:N491"/>
    <mergeCell ref="O487:O491"/>
    <mergeCell ref="P487:P491"/>
    <mergeCell ref="N492:N496"/>
    <mergeCell ref="O492:O496"/>
    <mergeCell ref="P492:P496"/>
    <mergeCell ref="N497:N501"/>
    <mergeCell ref="O497:O501"/>
    <mergeCell ref="P497:P501"/>
    <mergeCell ref="N502:N506"/>
    <mergeCell ref="O502:O506"/>
    <mergeCell ref="P502:P506"/>
    <mergeCell ref="A157:A161"/>
    <mergeCell ref="B157:B161"/>
    <mergeCell ref="C157:C161"/>
    <mergeCell ref="A162:A166"/>
    <mergeCell ref="B162:B166"/>
    <mergeCell ref="C162:C166"/>
    <mergeCell ref="A167:A171"/>
    <mergeCell ref="B167:B171"/>
    <mergeCell ref="C167:C171"/>
    <mergeCell ref="A172:A176"/>
    <mergeCell ref="B172:B176"/>
    <mergeCell ref="C172:C176"/>
    <mergeCell ref="A177:A181"/>
    <mergeCell ref="B177:B181"/>
    <mergeCell ref="C177:C181"/>
    <mergeCell ref="A182:A186"/>
    <mergeCell ref="B182:B186"/>
    <mergeCell ref="C182:C186"/>
    <mergeCell ref="A187:A191"/>
    <mergeCell ref="B187:B191"/>
    <mergeCell ref="C187:C191"/>
    <mergeCell ref="A192:A196"/>
    <mergeCell ref="B192:B196"/>
    <mergeCell ref="C192:C196"/>
    <mergeCell ref="A197:A201"/>
    <mergeCell ref="B197:B201"/>
    <mergeCell ref="C197:C201"/>
    <mergeCell ref="A202:A206"/>
    <mergeCell ref="B202:B206"/>
    <mergeCell ref="C202:C206"/>
    <mergeCell ref="A207:A211"/>
    <mergeCell ref="B207:B211"/>
    <mergeCell ref="C207:C211"/>
    <mergeCell ref="A212:A216"/>
    <mergeCell ref="B212:B216"/>
    <mergeCell ref="C212:C216"/>
    <mergeCell ref="A217:A221"/>
    <mergeCell ref="B217:B221"/>
    <mergeCell ref="C217:C221"/>
    <mergeCell ref="A222:A226"/>
    <mergeCell ref="B222:B226"/>
    <mergeCell ref="C222:C226"/>
    <mergeCell ref="A227:A231"/>
    <mergeCell ref="B227:B231"/>
    <mergeCell ref="C227:C231"/>
    <mergeCell ref="A232:A236"/>
    <mergeCell ref="B232:B236"/>
    <mergeCell ref="C232:C236"/>
    <mergeCell ref="A237:A241"/>
    <mergeCell ref="B237:B241"/>
    <mergeCell ref="C237:C241"/>
    <mergeCell ref="A242:A246"/>
    <mergeCell ref="B242:B246"/>
    <mergeCell ref="C242:C246"/>
    <mergeCell ref="A247:A251"/>
    <mergeCell ref="B247:B251"/>
    <mergeCell ref="C247:C251"/>
    <mergeCell ref="A252:A256"/>
    <mergeCell ref="B252:B256"/>
    <mergeCell ref="C252:C256"/>
    <mergeCell ref="A257:A261"/>
    <mergeCell ref="B257:B261"/>
    <mergeCell ref="C257:C261"/>
    <mergeCell ref="A262:A266"/>
    <mergeCell ref="B262:B266"/>
    <mergeCell ref="C262:C266"/>
    <mergeCell ref="A267:A271"/>
    <mergeCell ref="B267:B271"/>
    <mergeCell ref="C267:C271"/>
    <mergeCell ref="A272:A276"/>
    <mergeCell ref="B272:B276"/>
    <mergeCell ref="C272:C276"/>
    <mergeCell ref="A277:A281"/>
    <mergeCell ref="B277:B281"/>
    <mergeCell ref="C277:C281"/>
    <mergeCell ref="A282:A286"/>
    <mergeCell ref="B282:B286"/>
    <mergeCell ref="C282:C286"/>
    <mergeCell ref="A287:A291"/>
    <mergeCell ref="B287:B291"/>
    <mergeCell ref="C287:C291"/>
    <mergeCell ref="A292:A296"/>
    <mergeCell ref="B292:B296"/>
    <mergeCell ref="C292:C296"/>
    <mergeCell ref="A297:A301"/>
    <mergeCell ref="B297:B301"/>
    <mergeCell ref="C297:C301"/>
    <mergeCell ref="A302:A306"/>
    <mergeCell ref="B302:B306"/>
    <mergeCell ref="C302:C306"/>
    <mergeCell ref="A307:A311"/>
    <mergeCell ref="B307:B311"/>
    <mergeCell ref="C307:C311"/>
    <mergeCell ref="A312:A316"/>
    <mergeCell ref="B312:B316"/>
    <mergeCell ref="C312:C316"/>
    <mergeCell ref="A317:A321"/>
    <mergeCell ref="B317:B321"/>
    <mergeCell ref="C317:C321"/>
    <mergeCell ref="A322:A326"/>
    <mergeCell ref="B322:B326"/>
    <mergeCell ref="C322:C326"/>
    <mergeCell ref="A327:A331"/>
    <mergeCell ref="B327:B331"/>
    <mergeCell ref="C327:C331"/>
    <mergeCell ref="A332:A336"/>
    <mergeCell ref="B332:B336"/>
    <mergeCell ref="C332:C336"/>
    <mergeCell ref="A337:A341"/>
    <mergeCell ref="B337:B341"/>
    <mergeCell ref="C337:C341"/>
    <mergeCell ref="A342:A346"/>
    <mergeCell ref="B342:B346"/>
    <mergeCell ref="C342:C346"/>
    <mergeCell ref="A347:A351"/>
    <mergeCell ref="B347:B351"/>
    <mergeCell ref="C347:C351"/>
    <mergeCell ref="A352:A356"/>
    <mergeCell ref="B352:B356"/>
    <mergeCell ref="C352:C356"/>
    <mergeCell ref="A357:A361"/>
    <mergeCell ref="B357:B361"/>
    <mergeCell ref="C357:C361"/>
    <mergeCell ref="A362:A366"/>
    <mergeCell ref="B362:B366"/>
    <mergeCell ref="C362:C366"/>
    <mergeCell ref="A367:A371"/>
    <mergeCell ref="B367:B371"/>
    <mergeCell ref="C367:C371"/>
    <mergeCell ref="A372:A376"/>
    <mergeCell ref="B372:B376"/>
    <mergeCell ref="C372:C376"/>
    <mergeCell ref="A377:A381"/>
    <mergeCell ref="B377:B381"/>
    <mergeCell ref="C377:C381"/>
    <mergeCell ref="A382:A386"/>
    <mergeCell ref="B382:B386"/>
    <mergeCell ref="C382:C386"/>
    <mergeCell ref="A387:A391"/>
    <mergeCell ref="B387:B391"/>
    <mergeCell ref="C387:C391"/>
    <mergeCell ref="A392:A396"/>
    <mergeCell ref="B392:B396"/>
    <mergeCell ref="C392:C396"/>
    <mergeCell ref="A397:A401"/>
    <mergeCell ref="B397:B401"/>
    <mergeCell ref="C397:C401"/>
    <mergeCell ref="A402:A406"/>
    <mergeCell ref="B402:B406"/>
    <mergeCell ref="C402:C406"/>
    <mergeCell ref="A407:A411"/>
    <mergeCell ref="B407:B411"/>
    <mergeCell ref="C407:C411"/>
    <mergeCell ref="A412:A416"/>
    <mergeCell ref="B412:B416"/>
    <mergeCell ref="C412:C416"/>
    <mergeCell ref="A417:A421"/>
    <mergeCell ref="B417:B421"/>
    <mergeCell ref="C417:C421"/>
    <mergeCell ref="A422:A426"/>
    <mergeCell ref="B422:B426"/>
    <mergeCell ref="C422:C426"/>
    <mergeCell ref="A427:A431"/>
    <mergeCell ref="B427:B431"/>
    <mergeCell ref="C427:C431"/>
    <mergeCell ref="A432:A436"/>
    <mergeCell ref="B432:B436"/>
    <mergeCell ref="C432:C436"/>
    <mergeCell ref="A437:A441"/>
    <mergeCell ref="B437:B441"/>
    <mergeCell ref="C437:C441"/>
    <mergeCell ref="A442:A446"/>
    <mergeCell ref="B442:B446"/>
    <mergeCell ref="C442:C446"/>
    <mergeCell ref="A447:A451"/>
    <mergeCell ref="B447:B451"/>
    <mergeCell ref="C447:C451"/>
    <mergeCell ref="A452:A456"/>
    <mergeCell ref="B452:B456"/>
    <mergeCell ref="C452:C456"/>
    <mergeCell ref="A457:A461"/>
    <mergeCell ref="B457:B461"/>
    <mergeCell ref="C457:C461"/>
    <mergeCell ref="A462:A466"/>
    <mergeCell ref="B462:B466"/>
    <mergeCell ref="C462:C466"/>
    <mergeCell ref="A467:A471"/>
    <mergeCell ref="B467:B471"/>
    <mergeCell ref="C467:C471"/>
    <mergeCell ref="A472:A476"/>
    <mergeCell ref="B472:B476"/>
    <mergeCell ref="C472:C476"/>
    <mergeCell ref="A477:A481"/>
    <mergeCell ref="B477:B481"/>
    <mergeCell ref="C477:C481"/>
    <mergeCell ref="A482:A486"/>
    <mergeCell ref="B482:B486"/>
    <mergeCell ref="C482:C486"/>
    <mergeCell ref="A487:A491"/>
    <mergeCell ref="B487:B491"/>
    <mergeCell ref="C487:C491"/>
    <mergeCell ref="A492:A496"/>
    <mergeCell ref="B492:B496"/>
    <mergeCell ref="C492:C496"/>
    <mergeCell ref="A497:A501"/>
    <mergeCell ref="B497:B501"/>
    <mergeCell ref="C497:C501"/>
    <mergeCell ref="A502:A506"/>
    <mergeCell ref="B502:B506"/>
    <mergeCell ref="C502:C506"/>
  </mergeCells>
  <conditionalFormatting sqref="E7:G16">
    <cfRule type="containsBlanks" dxfId="1379" priority="245">
      <formula>LEN(TRIM(E7))=0</formula>
    </cfRule>
  </conditionalFormatting>
  <conditionalFormatting sqref="E127:G136">
    <cfRule type="containsBlanks" dxfId="1378" priority="124">
      <formula>LEN(TRIM(E127))=0</formula>
    </cfRule>
  </conditionalFormatting>
  <conditionalFormatting sqref="C7:C16">
    <cfRule type="cellIs" dxfId="1377" priority="243" operator="lessThan">
      <formula>4</formula>
    </cfRule>
  </conditionalFormatting>
  <conditionalFormatting sqref="E137:G146">
    <cfRule type="containsBlanks" dxfId="1376" priority="122">
      <formula>LEN(TRIM(E137))=0</formula>
    </cfRule>
  </conditionalFormatting>
  <conditionalFormatting sqref="E117:G126">
    <cfRule type="containsBlanks" dxfId="1375" priority="126">
      <formula>LEN(TRIM(E117))=0</formula>
    </cfRule>
  </conditionalFormatting>
  <conditionalFormatting sqref="E107:G116">
    <cfRule type="containsBlanks" dxfId="1374" priority="128">
      <formula>LEN(TRIM(E107))=0</formula>
    </cfRule>
  </conditionalFormatting>
  <conditionalFormatting sqref="E97:G106">
    <cfRule type="containsBlanks" dxfId="1373" priority="130">
      <formula>LEN(TRIM(E97))=0</formula>
    </cfRule>
  </conditionalFormatting>
  <conditionalFormatting sqref="E87:G96">
    <cfRule type="containsBlanks" dxfId="1372" priority="132">
      <formula>LEN(TRIM(E87))=0</formula>
    </cfRule>
  </conditionalFormatting>
  <conditionalFormatting sqref="E77:G86">
    <cfRule type="containsBlanks" dxfId="1371" priority="134">
      <formula>LEN(TRIM(E77))=0</formula>
    </cfRule>
  </conditionalFormatting>
  <conditionalFormatting sqref="E67:G76">
    <cfRule type="containsBlanks" dxfId="1370" priority="136">
      <formula>LEN(TRIM(E67))=0</formula>
    </cfRule>
  </conditionalFormatting>
  <conditionalFormatting sqref="E57:G66">
    <cfRule type="containsBlanks" dxfId="1369" priority="138">
      <formula>LEN(TRIM(E57))=0</formula>
    </cfRule>
  </conditionalFormatting>
  <conditionalFormatting sqref="E47:G56">
    <cfRule type="containsBlanks" dxfId="1368" priority="140">
      <formula>LEN(TRIM(E47))=0</formula>
    </cfRule>
  </conditionalFormatting>
  <conditionalFormatting sqref="E37:G46">
    <cfRule type="containsBlanks" dxfId="1367" priority="142">
      <formula>LEN(TRIM(E37))=0</formula>
    </cfRule>
  </conditionalFormatting>
  <conditionalFormatting sqref="E27:G36">
    <cfRule type="containsBlanks" dxfId="1366" priority="144">
      <formula>LEN(TRIM(E27))=0</formula>
    </cfRule>
  </conditionalFormatting>
  <conditionalFormatting sqref="E17:G26">
    <cfRule type="containsBlanks" dxfId="1365" priority="146">
      <formula>LEN(TRIM(E17))=0</formula>
    </cfRule>
  </conditionalFormatting>
  <conditionalFormatting sqref="C257:C266">
    <cfRule type="cellIs" dxfId="1364" priority="25" operator="lessThan">
      <formula>4</formula>
    </cfRule>
  </conditionalFormatting>
  <conditionalFormatting sqref="C277:C286">
    <cfRule type="cellIs" dxfId="1363" priority="23" operator="lessThan">
      <formula>4</formula>
    </cfRule>
  </conditionalFormatting>
  <conditionalFormatting sqref="C17:C26">
    <cfRule type="cellIs" dxfId="1362" priority="145" operator="lessThan">
      <formula>4</formula>
    </cfRule>
  </conditionalFormatting>
  <conditionalFormatting sqref="E147:G156">
    <cfRule type="containsBlanks" dxfId="1361" priority="120">
      <formula>LEN(TRIM(E147))=0</formula>
    </cfRule>
  </conditionalFormatting>
  <conditionalFormatting sqref="E157:G166">
    <cfRule type="containsBlanks" dxfId="1360" priority="118">
      <formula>LEN(TRIM(E157))=0</formula>
    </cfRule>
  </conditionalFormatting>
  <conditionalFormatting sqref="E167:G176">
    <cfRule type="containsBlanks" dxfId="1359" priority="116">
      <formula>LEN(TRIM(E167))=0</formula>
    </cfRule>
  </conditionalFormatting>
  <conditionalFormatting sqref="E177:G186">
    <cfRule type="containsBlanks" dxfId="1358" priority="114">
      <formula>LEN(TRIM(E177))=0</formula>
    </cfRule>
  </conditionalFormatting>
  <conditionalFormatting sqref="E187:G196">
    <cfRule type="containsBlanks" dxfId="1357" priority="112">
      <formula>LEN(TRIM(E187))=0</formula>
    </cfRule>
  </conditionalFormatting>
  <conditionalFormatting sqref="E197:G206">
    <cfRule type="containsBlanks" dxfId="1356" priority="110">
      <formula>LEN(TRIM(E197))=0</formula>
    </cfRule>
  </conditionalFormatting>
  <conditionalFormatting sqref="E207:G216">
    <cfRule type="containsBlanks" dxfId="1355" priority="108">
      <formula>LEN(TRIM(E207))=0</formula>
    </cfRule>
  </conditionalFormatting>
  <conditionalFormatting sqref="E217:G226">
    <cfRule type="containsBlanks" dxfId="1354" priority="106">
      <formula>LEN(TRIM(E217))=0</formula>
    </cfRule>
  </conditionalFormatting>
  <conditionalFormatting sqref="E227:G236">
    <cfRule type="containsBlanks" dxfId="1353" priority="104">
      <formula>LEN(TRIM(E227))=0</formula>
    </cfRule>
  </conditionalFormatting>
  <conditionalFormatting sqref="E237:G246">
    <cfRule type="containsBlanks" dxfId="1352" priority="102">
      <formula>LEN(TRIM(E237))=0</formula>
    </cfRule>
  </conditionalFormatting>
  <conditionalFormatting sqref="E247:G256">
    <cfRule type="containsBlanks" dxfId="1351" priority="100">
      <formula>LEN(TRIM(E247))=0</formula>
    </cfRule>
  </conditionalFormatting>
  <conditionalFormatting sqref="E257:G266">
    <cfRule type="containsBlanks" dxfId="1350" priority="98">
      <formula>LEN(TRIM(E257))=0</formula>
    </cfRule>
  </conditionalFormatting>
  <conditionalFormatting sqref="E267:G276">
    <cfRule type="containsBlanks" dxfId="1349" priority="96">
      <formula>LEN(TRIM(E267))=0</formula>
    </cfRule>
  </conditionalFormatting>
  <conditionalFormatting sqref="E277:G286">
    <cfRule type="containsBlanks" dxfId="1348" priority="94">
      <formula>LEN(TRIM(E277))=0</formula>
    </cfRule>
  </conditionalFormatting>
  <conditionalFormatting sqref="E287:G296">
    <cfRule type="containsBlanks" dxfId="1347" priority="92">
      <formula>LEN(TRIM(E287))=0</formula>
    </cfRule>
  </conditionalFormatting>
  <conditionalFormatting sqref="E297:G306">
    <cfRule type="containsBlanks" dxfId="1346" priority="90">
      <formula>LEN(TRIM(E297))=0</formula>
    </cfRule>
  </conditionalFormatting>
  <conditionalFormatting sqref="E307:G316">
    <cfRule type="containsBlanks" dxfId="1345" priority="88">
      <formula>LEN(TRIM(E307))=0</formula>
    </cfRule>
  </conditionalFormatting>
  <conditionalFormatting sqref="E317:G326">
    <cfRule type="containsBlanks" dxfId="1344" priority="86">
      <formula>LEN(TRIM(E317))=0</formula>
    </cfRule>
  </conditionalFormatting>
  <conditionalFormatting sqref="E327:G336">
    <cfRule type="containsBlanks" dxfId="1343" priority="84">
      <formula>LEN(TRIM(E327))=0</formula>
    </cfRule>
  </conditionalFormatting>
  <conditionalFormatting sqref="E337:G346">
    <cfRule type="containsBlanks" dxfId="1342" priority="82">
      <formula>LEN(TRIM(E337))=0</formula>
    </cfRule>
  </conditionalFormatting>
  <conditionalFormatting sqref="E347:G356">
    <cfRule type="containsBlanks" dxfId="1341" priority="80">
      <formula>LEN(TRIM(E347))=0</formula>
    </cfRule>
  </conditionalFormatting>
  <conditionalFormatting sqref="E357:G366">
    <cfRule type="containsBlanks" dxfId="1340" priority="78">
      <formula>LEN(TRIM(E357))=0</formula>
    </cfRule>
  </conditionalFormatting>
  <conditionalFormatting sqref="E367:G376">
    <cfRule type="containsBlanks" dxfId="1339" priority="76">
      <formula>LEN(TRIM(E367))=0</formula>
    </cfRule>
  </conditionalFormatting>
  <conditionalFormatting sqref="E377:G386">
    <cfRule type="containsBlanks" dxfId="1338" priority="74">
      <formula>LEN(TRIM(E377))=0</formula>
    </cfRule>
  </conditionalFormatting>
  <conditionalFormatting sqref="E387:G396">
    <cfRule type="containsBlanks" dxfId="1337" priority="72">
      <formula>LEN(TRIM(E387))=0</formula>
    </cfRule>
  </conditionalFormatting>
  <conditionalFormatting sqref="E397:G406">
    <cfRule type="containsBlanks" dxfId="1336" priority="70">
      <formula>LEN(TRIM(E397))=0</formula>
    </cfRule>
  </conditionalFormatting>
  <conditionalFormatting sqref="E407:G416">
    <cfRule type="containsBlanks" dxfId="1335" priority="68">
      <formula>LEN(TRIM(E407))=0</formula>
    </cfRule>
  </conditionalFormatting>
  <conditionalFormatting sqref="E417:G426">
    <cfRule type="containsBlanks" dxfId="1334" priority="66">
      <formula>LEN(TRIM(E417))=0</formula>
    </cfRule>
  </conditionalFormatting>
  <conditionalFormatting sqref="E427:G436">
    <cfRule type="containsBlanks" dxfId="1333" priority="64">
      <formula>LEN(TRIM(E427))=0</formula>
    </cfRule>
  </conditionalFormatting>
  <conditionalFormatting sqref="E437:G446">
    <cfRule type="containsBlanks" dxfId="1332" priority="62">
      <formula>LEN(TRIM(E437))=0</formula>
    </cfRule>
  </conditionalFormatting>
  <conditionalFormatting sqref="E447:G456">
    <cfRule type="containsBlanks" dxfId="1331" priority="60">
      <formula>LEN(TRIM(E447))=0</formula>
    </cfRule>
  </conditionalFormatting>
  <conditionalFormatting sqref="E457:G466">
    <cfRule type="containsBlanks" dxfId="1330" priority="58">
      <formula>LEN(TRIM(E457))=0</formula>
    </cfRule>
  </conditionalFormatting>
  <conditionalFormatting sqref="E467:G476">
    <cfRule type="containsBlanks" dxfId="1329" priority="56">
      <formula>LEN(TRIM(E467))=0</formula>
    </cfRule>
  </conditionalFormatting>
  <conditionalFormatting sqref="E477:G486">
    <cfRule type="containsBlanks" dxfId="1328" priority="54">
      <formula>LEN(TRIM(E477))=0</formula>
    </cfRule>
  </conditionalFormatting>
  <conditionalFormatting sqref="E487:G496">
    <cfRule type="containsBlanks" dxfId="1327" priority="52">
      <formula>LEN(TRIM(E487))=0</formula>
    </cfRule>
  </conditionalFormatting>
  <conditionalFormatting sqref="E497:G506">
    <cfRule type="containsBlanks" dxfId="1326" priority="50">
      <formula>LEN(TRIM(E497))=0</formula>
    </cfRule>
  </conditionalFormatting>
  <conditionalFormatting sqref="C37:C46">
    <cfRule type="cellIs" dxfId="1325" priority="47" operator="lessThan">
      <formula>4</formula>
    </cfRule>
  </conditionalFormatting>
  <conditionalFormatting sqref="C27:C36">
    <cfRule type="cellIs" dxfId="1324" priority="48" operator="lessThan">
      <formula>4</formula>
    </cfRule>
  </conditionalFormatting>
  <conditionalFormatting sqref="C47:C56">
    <cfRule type="cellIs" dxfId="1323" priority="46" operator="lessThan">
      <formula>4</formula>
    </cfRule>
  </conditionalFormatting>
  <conditionalFormatting sqref="C57:C66">
    <cfRule type="cellIs" dxfId="1322" priority="45" operator="lessThan">
      <formula>4</formula>
    </cfRule>
  </conditionalFormatting>
  <conditionalFormatting sqref="C67:C76">
    <cfRule type="cellIs" dxfId="1321" priority="44" operator="lessThan">
      <formula>4</formula>
    </cfRule>
  </conditionalFormatting>
  <conditionalFormatting sqref="C77:C86">
    <cfRule type="cellIs" dxfId="1320" priority="43" operator="lessThan">
      <formula>4</formula>
    </cfRule>
  </conditionalFormatting>
  <conditionalFormatting sqref="C87:C96">
    <cfRule type="cellIs" dxfId="1319" priority="42" operator="lessThan">
      <formula>4</formula>
    </cfRule>
  </conditionalFormatting>
  <conditionalFormatting sqref="C97:C106">
    <cfRule type="cellIs" dxfId="1318" priority="41" operator="lessThan">
      <formula>4</formula>
    </cfRule>
  </conditionalFormatting>
  <conditionalFormatting sqref="C107:C116">
    <cfRule type="cellIs" dxfId="1317" priority="40" operator="lessThan">
      <formula>4</formula>
    </cfRule>
  </conditionalFormatting>
  <conditionalFormatting sqref="C117:C126">
    <cfRule type="cellIs" dxfId="1316" priority="39" operator="lessThan">
      <formula>4</formula>
    </cfRule>
  </conditionalFormatting>
  <conditionalFormatting sqref="C127:C136">
    <cfRule type="cellIs" dxfId="1315" priority="38" operator="lessThan">
      <formula>4</formula>
    </cfRule>
  </conditionalFormatting>
  <conditionalFormatting sqref="C137:C146">
    <cfRule type="cellIs" dxfId="1314" priority="37" operator="lessThan">
      <formula>4</formula>
    </cfRule>
  </conditionalFormatting>
  <conditionalFormatting sqref="C147:C156">
    <cfRule type="cellIs" dxfId="1313" priority="36" operator="lessThan">
      <formula>4</formula>
    </cfRule>
  </conditionalFormatting>
  <conditionalFormatting sqref="C157:C166">
    <cfRule type="cellIs" dxfId="1312" priority="35" operator="lessThan">
      <formula>4</formula>
    </cfRule>
  </conditionalFormatting>
  <conditionalFormatting sqref="C167:C176">
    <cfRule type="cellIs" dxfId="1311" priority="34" operator="lessThan">
      <formula>4</formula>
    </cfRule>
  </conditionalFormatting>
  <conditionalFormatting sqref="C177:C186">
    <cfRule type="cellIs" dxfId="1310" priority="33" operator="lessThan">
      <formula>4</formula>
    </cfRule>
  </conditionalFormatting>
  <conditionalFormatting sqref="C187:C196">
    <cfRule type="cellIs" dxfId="1309" priority="32" operator="lessThan">
      <formula>4</formula>
    </cfRule>
  </conditionalFormatting>
  <conditionalFormatting sqref="C197:C206">
    <cfRule type="cellIs" dxfId="1308" priority="31" operator="lessThan">
      <formula>4</formula>
    </cfRule>
  </conditionalFormatting>
  <conditionalFormatting sqref="C207:C216">
    <cfRule type="cellIs" dxfId="1307" priority="30" operator="lessThan">
      <formula>4</formula>
    </cfRule>
  </conditionalFormatting>
  <conditionalFormatting sqref="C217:C226">
    <cfRule type="cellIs" dxfId="1306" priority="29" operator="lessThan">
      <formula>4</formula>
    </cfRule>
  </conditionalFormatting>
  <conditionalFormatting sqref="C227:C236">
    <cfRule type="cellIs" dxfId="1305" priority="28" operator="lessThan">
      <formula>4</formula>
    </cfRule>
  </conditionalFormatting>
  <conditionalFormatting sqref="C237:C246">
    <cfRule type="cellIs" dxfId="1304" priority="27" operator="lessThan">
      <formula>4</formula>
    </cfRule>
  </conditionalFormatting>
  <conditionalFormatting sqref="C247:C256">
    <cfRule type="cellIs" dxfId="1303" priority="26" operator="lessThan">
      <formula>4</formula>
    </cfRule>
  </conditionalFormatting>
  <conditionalFormatting sqref="C267:C276">
    <cfRule type="cellIs" dxfId="1302" priority="24" operator="lessThan">
      <formula>4</formula>
    </cfRule>
  </conditionalFormatting>
  <conditionalFormatting sqref="C287:C296">
    <cfRule type="cellIs" dxfId="1301" priority="22" operator="lessThan">
      <formula>4</formula>
    </cfRule>
  </conditionalFormatting>
  <conditionalFormatting sqref="C297:C306">
    <cfRule type="cellIs" dxfId="1300" priority="21" operator="lessThan">
      <formula>4</formula>
    </cfRule>
  </conditionalFormatting>
  <conditionalFormatting sqref="C307:C316">
    <cfRule type="cellIs" dxfId="1299" priority="20" operator="lessThan">
      <formula>4</formula>
    </cfRule>
  </conditionalFormatting>
  <conditionalFormatting sqref="C317:C326">
    <cfRule type="cellIs" dxfId="1298" priority="19" operator="lessThan">
      <formula>4</formula>
    </cfRule>
  </conditionalFormatting>
  <conditionalFormatting sqref="C327:C336">
    <cfRule type="cellIs" dxfId="1297" priority="18" operator="lessThan">
      <formula>4</formula>
    </cfRule>
  </conditionalFormatting>
  <conditionalFormatting sqref="C337:C346">
    <cfRule type="cellIs" dxfId="1296" priority="17" operator="lessThan">
      <formula>4</formula>
    </cfRule>
  </conditionalFormatting>
  <conditionalFormatting sqref="C347:C356">
    <cfRule type="cellIs" dxfId="1295" priority="16" operator="lessThan">
      <formula>4</formula>
    </cfRule>
  </conditionalFormatting>
  <conditionalFormatting sqref="C357:C366">
    <cfRule type="cellIs" dxfId="1294" priority="15" operator="lessThan">
      <formula>4</formula>
    </cfRule>
  </conditionalFormatting>
  <conditionalFormatting sqref="C367:C376">
    <cfRule type="cellIs" dxfId="1293" priority="14" operator="lessThan">
      <formula>4</formula>
    </cfRule>
  </conditionalFormatting>
  <conditionalFormatting sqref="C377:C386">
    <cfRule type="cellIs" dxfId="1292" priority="13" operator="lessThan">
      <formula>4</formula>
    </cfRule>
  </conditionalFormatting>
  <conditionalFormatting sqref="C387:C396">
    <cfRule type="cellIs" dxfId="1291" priority="12" operator="lessThan">
      <formula>4</formula>
    </cfRule>
  </conditionalFormatting>
  <conditionalFormatting sqref="C397:C406">
    <cfRule type="cellIs" dxfId="1290" priority="11" operator="lessThan">
      <formula>4</formula>
    </cfRule>
  </conditionalFormatting>
  <conditionalFormatting sqref="C407:C416">
    <cfRule type="cellIs" dxfId="1289" priority="10" operator="lessThan">
      <formula>4</formula>
    </cfRule>
  </conditionalFormatting>
  <conditionalFormatting sqref="C417:C426">
    <cfRule type="cellIs" dxfId="1288" priority="9" operator="lessThan">
      <formula>4</formula>
    </cfRule>
  </conditionalFormatting>
  <conditionalFormatting sqref="C427:C436">
    <cfRule type="cellIs" dxfId="1287" priority="8" operator="lessThan">
      <formula>4</formula>
    </cfRule>
  </conditionalFormatting>
  <conditionalFormatting sqref="C437:C446">
    <cfRule type="cellIs" dxfId="1286" priority="7" operator="lessThan">
      <formula>4</formula>
    </cfRule>
  </conditionalFormatting>
  <conditionalFormatting sqref="C447:C456">
    <cfRule type="cellIs" dxfId="1285" priority="6" operator="lessThan">
      <formula>4</formula>
    </cfRule>
  </conditionalFormatting>
  <conditionalFormatting sqref="C457:C466">
    <cfRule type="cellIs" dxfId="1284" priority="5" operator="lessThan">
      <formula>4</formula>
    </cfRule>
  </conditionalFormatting>
  <conditionalFormatting sqref="C467:C476">
    <cfRule type="cellIs" dxfId="1283" priority="4" operator="lessThan">
      <formula>4</formula>
    </cfRule>
  </conditionalFormatting>
  <conditionalFormatting sqref="C477:C486">
    <cfRule type="cellIs" dxfId="1282" priority="3" operator="lessThan">
      <formula>4</formula>
    </cfRule>
  </conditionalFormatting>
  <conditionalFormatting sqref="C487:C496">
    <cfRule type="cellIs" dxfId="1281" priority="2" operator="lessThan">
      <formula>4</formula>
    </cfRule>
  </conditionalFormatting>
  <conditionalFormatting sqref="C497:C506">
    <cfRule type="cellIs" dxfId="1280" priority="1" operator="lessThan">
      <formula>4</formula>
    </cfRule>
  </conditionalFormatting>
  <dataValidations count="6">
    <dataValidation type="list" allowBlank="1" showInputMessage="1" showErrorMessage="1" errorTitle="Entry Error" error="Entries must be between 0 and 10, or DQ." sqref="E5:E6 E507:E1048576">
      <formula1>"0,1,2,3,4,5,6,7,8,9,10,999"</formula1>
    </dataValidation>
    <dataValidation type="whole" allowBlank="1" showInputMessage="1" showErrorMessage="1" errorTitle="Entry Error" error="Entries must be between 0 and 59." sqref="F5:F1048576">
      <formula1>0</formula1>
      <formula2>59</formula2>
    </dataValidation>
    <dataValidation type="whole" allowBlank="1" showInputMessage="1" showErrorMessage="1" errorTitle="Entry Error" error="Entries must be between 0 and 99." sqref="G5:G1048576">
      <formula1>0</formula1>
      <formula2>99</formula2>
    </dataValidation>
    <dataValidation type="list" allowBlank="1" showInputMessage="1" showErrorMessage="1" errorTitle="Entry Error" error="Entries must be between 0 and 10, or 999." sqref="E7:E506">
      <formula1>"0,1,2,3,4,5,6,7,8,9,10,999"</formula1>
    </dataValidation>
    <dataValidation type="list" allowBlank="1" showInputMessage="1" showErrorMessage="1" errorTitle="Entry Error" error="This cell is only to be filled if the contestant was disqualified from the event." sqref="P7:P506">
      <formula1>"DQ"</formula1>
    </dataValidation>
    <dataValidation type="list" allowBlank="1" showInputMessage="1" showErrorMessage="1" errorTitle="Entry Error" error="Entries must be 1 or 2. If the fastest time is expected to be under 30 seconds, enter 1. If the faster time is expected to be over 30 seconds, enter 2 (default)." sqref="O4:P4">
      <formula1>"1,2"</formula1>
    </dataValidation>
  </dataValidations>
  <pageMargins left="0.25" right="0.25" top="0.75" bottom="0.75" header="0.3" footer="0.3"/>
  <pageSetup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5"/>
  <sheetViews>
    <sheetView workbookViewId="0">
      <pane xSplit="2" ySplit="5" topLeftCell="C6" activePane="bottomRight" state="frozen"/>
      <selection pane="topRight" activeCell="C1" sqref="C1"/>
      <selection pane="bottomLeft" activeCell="A6" sqref="A6"/>
      <selection pane="bottomRight" activeCell="Y3" sqref="Y3:Z3"/>
    </sheetView>
  </sheetViews>
  <sheetFormatPr defaultRowHeight="15" x14ac:dyDescent="0.25"/>
  <cols>
    <col min="1" max="1" width="5" style="1" customWidth="1"/>
    <col min="2" max="2" width="31.7109375" style="1" customWidth="1"/>
    <col min="3" max="3" width="10.28515625" style="1" customWidth="1"/>
    <col min="4" max="4" width="7" style="1" customWidth="1"/>
    <col min="5" max="5" width="9.140625" style="1"/>
    <col min="6" max="8" width="6.85546875" style="1" customWidth="1"/>
    <col min="9" max="9" width="9.5703125" style="197" customWidth="1"/>
    <col min="10" max="11" width="7.5703125" style="236" hidden="1" customWidth="1"/>
    <col min="12" max="12" width="7.5703125" style="237" hidden="1" customWidth="1"/>
    <col min="13" max="13" width="7.5703125" style="236" hidden="1" customWidth="1"/>
    <col min="14" max="15" width="7.5703125" style="197" hidden="1" customWidth="1"/>
    <col min="16" max="16" width="7.5703125" style="202" hidden="1" customWidth="1"/>
    <col min="17" max="19" width="7.5703125" style="197" hidden="1" customWidth="1"/>
    <col min="20" max="20" width="7.5703125" style="202" hidden="1" customWidth="1"/>
    <col min="21" max="22" width="7.5703125" style="197" hidden="1" customWidth="1"/>
    <col min="23" max="23" width="7.5703125" style="208" hidden="1" customWidth="1"/>
    <col min="24" max="24" width="13.140625" style="201" customWidth="1"/>
    <col min="25" max="25" width="7.5703125" style="197" customWidth="1"/>
    <col min="26" max="26" width="5.140625" style="1" customWidth="1"/>
  </cols>
  <sheetData>
    <row r="1" spans="1:26" ht="22.5" customHeight="1" thickBot="1" x14ac:dyDescent="0.3">
      <c r="A1" s="786" t="s">
        <v>3</v>
      </c>
      <c r="B1" s="787"/>
      <c r="C1" s="788"/>
      <c r="D1" s="696">
        <f>'Names And Totals'!C2</f>
        <v>0</v>
      </c>
      <c r="E1" s="697"/>
      <c r="F1" s="697"/>
      <c r="G1" s="697"/>
      <c r="H1" s="698"/>
      <c r="I1" s="65" t="s">
        <v>0</v>
      </c>
      <c r="J1" s="68"/>
      <c r="K1" s="68"/>
      <c r="L1" s="69"/>
      <c r="M1" s="68"/>
      <c r="N1" s="203"/>
      <c r="O1" s="203"/>
      <c r="P1" s="204"/>
      <c r="Q1" s="203"/>
      <c r="R1" s="203"/>
      <c r="S1" s="203"/>
      <c r="T1" s="204"/>
      <c r="U1" s="203"/>
      <c r="V1" s="203"/>
      <c r="W1" s="205"/>
      <c r="X1" s="731">
        <f>'Names And Totals'!H2</f>
        <v>0</v>
      </c>
      <c r="Y1" s="732"/>
      <c r="Z1" s="733"/>
    </row>
    <row r="2" spans="1:26" ht="6" customHeight="1" thickBot="1" x14ac:dyDescent="0.3">
      <c r="A2" s="131"/>
      <c r="B2" s="132"/>
      <c r="C2" s="132"/>
      <c r="D2" s="132"/>
      <c r="E2" s="132"/>
      <c r="F2" s="132"/>
      <c r="G2" s="132"/>
      <c r="H2" s="132"/>
      <c r="I2" s="167"/>
      <c r="J2" s="167"/>
      <c r="K2" s="167"/>
      <c r="L2" s="206"/>
      <c r="M2" s="167"/>
      <c r="N2" s="167"/>
      <c r="O2" s="167"/>
      <c r="P2" s="206"/>
      <c r="Q2" s="167"/>
      <c r="R2" s="167"/>
      <c r="S2" s="167"/>
      <c r="T2" s="206"/>
      <c r="U2" s="167"/>
      <c r="V2" s="167"/>
      <c r="W2" s="167"/>
      <c r="X2" s="132"/>
      <c r="Y2" s="132"/>
      <c r="Z2" s="133"/>
    </row>
    <row r="3" spans="1:26" s="7" customFormat="1" ht="62.25" customHeight="1" thickBot="1" x14ac:dyDescent="0.3">
      <c r="A3" s="836" t="s">
        <v>156</v>
      </c>
      <c r="B3" s="837"/>
      <c r="C3" s="837"/>
      <c r="D3" s="837"/>
      <c r="E3" s="837"/>
      <c r="F3" s="837"/>
      <c r="G3" s="837"/>
      <c r="H3" s="837"/>
      <c r="I3" s="837"/>
      <c r="J3" s="208"/>
      <c r="K3" s="208"/>
      <c r="L3" s="209"/>
      <c r="M3" s="208"/>
      <c r="N3" s="210"/>
      <c r="O3" s="210"/>
      <c r="P3" s="211"/>
      <c r="Q3" s="210"/>
      <c r="R3" s="210"/>
      <c r="S3" s="210"/>
      <c r="T3" s="211"/>
      <c r="U3" s="210"/>
      <c r="V3" s="210"/>
      <c r="W3" s="210"/>
      <c r="X3" s="212" t="s">
        <v>35</v>
      </c>
      <c r="Y3" s="851">
        <f>MIN(X6:X501)</f>
        <v>0</v>
      </c>
      <c r="Z3" s="852"/>
    </row>
    <row r="4" spans="1:26" ht="18.75" customHeight="1" x14ac:dyDescent="0.3">
      <c r="A4" s="833" t="s">
        <v>37</v>
      </c>
      <c r="B4" s="834"/>
      <c r="C4" s="835" t="s">
        <v>138</v>
      </c>
      <c r="D4" s="838" t="s">
        <v>30</v>
      </c>
      <c r="E4" s="853" t="s">
        <v>38</v>
      </c>
      <c r="F4" s="683" t="s">
        <v>32</v>
      </c>
      <c r="G4" s="684"/>
      <c r="H4" s="685"/>
      <c r="I4" s="839" t="s">
        <v>39</v>
      </c>
      <c r="J4" s="845" t="s">
        <v>58</v>
      </c>
      <c r="K4" s="846"/>
      <c r="L4" s="846"/>
      <c r="M4" s="846"/>
      <c r="N4" s="846"/>
      <c r="O4" s="846"/>
      <c r="P4" s="846"/>
      <c r="Q4" s="846"/>
      <c r="R4" s="846"/>
      <c r="S4" s="846"/>
      <c r="T4" s="846"/>
      <c r="U4" s="846"/>
      <c r="V4" s="846"/>
      <c r="W4" s="847"/>
      <c r="X4" s="841" t="s">
        <v>137</v>
      </c>
      <c r="Y4" s="841" t="s">
        <v>34</v>
      </c>
      <c r="Z4" s="843" t="s">
        <v>50</v>
      </c>
    </row>
    <row r="5" spans="1:26" ht="26.25" customHeight="1" thickBot="1" x14ac:dyDescent="0.3">
      <c r="A5" s="70" t="s">
        <v>41</v>
      </c>
      <c r="B5" s="71" t="s">
        <v>114</v>
      </c>
      <c r="C5" s="779"/>
      <c r="D5" s="775"/>
      <c r="E5" s="854"/>
      <c r="F5" s="146" t="s">
        <v>14</v>
      </c>
      <c r="G5" s="147" t="s">
        <v>15</v>
      </c>
      <c r="H5" s="148" t="s">
        <v>16</v>
      </c>
      <c r="I5" s="840"/>
      <c r="J5" s="848"/>
      <c r="K5" s="849"/>
      <c r="L5" s="849"/>
      <c r="M5" s="849"/>
      <c r="N5" s="849"/>
      <c r="O5" s="849"/>
      <c r="P5" s="849"/>
      <c r="Q5" s="849"/>
      <c r="R5" s="849"/>
      <c r="S5" s="849"/>
      <c r="T5" s="849"/>
      <c r="U5" s="849"/>
      <c r="V5" s="849"/>
      <c r="W5" s="850"/>
      <c r="X5" s="842"/>
      <c r="Y5" s="842"/>
      <c r="Z5" s="844"/>
    </row>
    <row r="6" spans="1:26" x14ac:dyDescent="0.25">
      <c r="A6" s="830" t="str">
        <f>IF('Names And Totals'!A5="","",'Names And Totals'!A5)</f>
        <v/>
      </c>
      <c r="B6" s="831" t="str">
        <f>IF('Names And Totals'!B5="","",'Names And Totals'!B5)</f>
        <v/>
      </c>
      <c r="C6" s="824" t="str">
        <f>IF(B6="","",IF(Y6="DQ","DQ",IF(Y6="TO","TO",IF(Y6="NV","NV",IF(Y6="","",RANK(Y6,$Y$6:$Y$501,0))))))</f>
        <v/>
      </c>
      <c r="D6" s="23" t="s">
        <v>7</v>
      </c>
      <c r="E6" s="341"/>
      <c r="F6" s="324"/>
      <c r="G6" s="334"/>
      <c r="H6" s="325"/>
      <c r="I6" s="213" t="str">
        <f>IF(B6="","",IF(F6=999,999,IF(F6+G6+H6=0,"",(F6*60+G6+H6/100)+E6)))</f>
        <v/>
      </c>
      <c r="J6" s="80" t="str">
        <f>IF(B6="","",MAX(I6:I10)-MIN(I6:I10))</f>
        <v/>
      </c>
      <c r="K6" s="80" t="str">
        <f>IF(I6="","",ABS(I6-J7))</f>
        <v/>
      </c>
      <c r="L6" s="214" t="str">
        <f>IF(K6="","",RANK(K6,K6:K10))</f>
        <v/>
      </c>
      <c r="M6" s="80" t="str">
        <f>IF(I6="","",IF(L6=1,"",I6))</f>
        <v/>
      </c>
      <c r="N6" s="82" t="str">
        <f>IF(B6="","",MAX(M6:M10)-MIN(M6:M10))</f>
        <v/>
      </c>
      <c r="O6" s="82" t="str">
        <f>IF(M6="","",ABS(M6-N7))</f>
        <v/>
      </c>
      <c r="P6" s="215" t="str">
        <f>IF(O6="","",RANK(O6,O6:O10))</f>
        <v/>
      </c>
      <c r="Q6" s="82" t="str">
        <f>IF(O6="","",IF(P6=1,"",I6))</f>
        <v/>
      </c>
      <c r="R6" s="83" t="str">
        <f>IF(B6="","",MAX(Q6:Q10)-MIN(Q6:Q10))</f>
        <v/>
      </c>
      <c r="S6" s="83" t="str">
        <f>IF(Q6="","",ABS(Q6-R7))</f>
        <v/>
      </c>
      <c r="T6" s="216" t="str">
        <f>IF(S6="","",RANK(S6,S6:S10))</f>
        <v/>
      </c>
      <c r="U6" s="83" t="str">
        <f>IF(T6="","",IF(T6=1,"",Q6))</f>
        <v/>
      </c>
      <c r="V6" s="84" t="str">
        <f>IF(B6="","",MAX(U6:U10)-MIN(U6:U10))</f>
        <v/>
      </c>
      <c r="W6" s="217" t="str">
        <f>IF(B6="","",I6)</f>
        <v/>
      </c>
      <c r="X6" s="810" t="str">
        <f>IF(B6="","",IF(Z6="DQ","DQ",IF(I6=999,"TO",IF(I6="","",IF(I7="",W6,IF(I8="",W7,IF(I9="",W8,IF(I10="",W9,W10))))))))</f>
        <v/>
      </c>
      <c r="Y6" s="812" t="str">
        <f>IF(B6="","",IF(Z6="DQ","DQ",IF(X6="TO","TO",IF(X6="","",IF(X6="NV","NV",IF((20-(X6-$Y$3))&gt;0,(20-(X6-$Y$3)),0))))))</f>
        <v/>
      </c>
      <c r="Z6" s="815"/>
    </row>
    <row r="7" spans="1:26" x14ac:dyDescent="0.25">
      <c r="A7" s="621"/>
      <c r="B7" s="624"/>
      <c r="C7" s="641"/>
      <c r="D7" s="18" t="s">
        <v>4</v>
      </c>
      <c r="E7" s="139" t="str">
        <f>IF(F7&lt;&gt;"",E6,"")</f>
        <v/>
      </c>
      <c r="F7" s="289"/>
      <c r="G7" s="290"/>
      <c r="H7" s="310"/>
      <c r="I7" s="218" t="str">
        <f>IF(B6="","",IF(F7=999,999,IF(F7+G7+H7=0,"",(F7*60+G7+H7/100)+E7)))</f>
        <v/>
      </c>
      <c r="J7" s="72" t="str">
        <f>IF(B6="","",AVERAGE(I6:I10))</f>
        <v/>
      </c>
      <c r="K7" s="72" t="str">
        <f>IF(I7="","",ABS(I7-J7))</f>
        <v/>
      </c>
      <c r="L7" s="219" t="str">
        <f>IF(K7="","",RANK(K7,K6:K10))</f>
        <v/>
      </c>
      <c r="M7" s="220" t="str">
        <f t="shared" ref="M7:M10" si="0">IF(I7="","",IF(L7=1,"",I7))</f>
        <v/>
      </c>
      <c r="N7" s="73" t="str">
        <f>IF(B6="","",AVERAGE(M6:M10))</f>
        <v/>
      </c>
      <c r="O7" s="73" t="str">
        <f>IF(M7="","",ABS(M7-N7))</f>
        <v/>
      </c>
      <c r="P7" s="221" t="str">
        <f>IF(O7="","",RANK(O7,O6:O10))</f>
        <v/>
      </c>
      <c r="Q7" s="222" t="str">
        <f t="shared" ref="Q7:Q10" si="1">IF(O7="","",IF(P7=1,"",I7))</f>
        <v/>
      </c>
      <c r="R7" s="74" t="str">
        <f>IF(B6="","",AVERAGE(Q6:Q10))</f>
        <v/>
      </c>
      <c r="S7" s="74" t="str">
        <f>IF(Q7="","",ABS(Q7-R7))</f>
        <v/>
      </c>
      <c r="T7" s="223" t="str">
        <f>IF(S7="","",RANK(S7,S6:S10))</f>
        <v/>
      </c>
      <c r="U7" s="224" t="str">
        <f t="shared" ref="U7:U10" si="2">IF(T7="","",IF(T7=1,"",Q7))</f>
        <v/>
      </c>
      <c r="V7" s="75" t="str">
        <f>IF(B6="","",AVERAGE(U6:U10))</f>
        <v/>
      </c>
      <c r="W7" s="225" t="str">
        <f>IF(B6="","",IF(J6&lt;0.5,J7,"NV"))</f>
        <v/>
      </c>
      <c r="X7" s="763"/>
      <c r="Y7" s="813"/>
      <c r="Z7" s="816"/>
    </row>
    <row r="8" spans="1:26" x14ac:dyDescent="0.25">
      <c r="A8" s="621"/>
      <c r="B8" s="624"/>
      <c r="C8" s="641"/>
      <c r="D8" s="18" t="s">
        <v>8</v>
      </c>
      <c r="E8" s="139" t="str">
        <f>IF(F8&lt;&gt;"",E6,"")</f>
        <v/>
      </c>
      <c r="F8" s="289"/>
      <c r="G8" s="290"/>
      <c r="H8" s="310"/>
      <c r="I8" s="218" t="str">
        <f>IF(B6="","",IF(F8=999,999,IF(F8+G8+H8=0,"",(F8*60+G8+H8/100)+E8)))</f>
        <v/>
      </c>
      <c r="J8" s="72"/>
      <c r="K8" s="72" t="str">
        <f>IF(I8="","",ABS(I8-J7))</f>
        <v/>
      </c>
      <c r="L8" s="219" t="str">
        <f>IF(K8="","",RANK(K8,K6:K10))</f>
        <v/>
      </c>
      <c r="M8" s="220" t="str">
        <f t="shared" si="0"/>
        <v/>
      </c>
      <c r="N8" s="73"/>
      <c r="O8" s="73" t="str">
        <f>IF(M8="","",ABS(M8-N7))</f>
        <v/>
      </c>
      <c r="P8" s="221" t="str">
        <f>IF(O8="","",RANK(O8,O6:O10))</f>
        <v/>
      </c>
      <c r="Q8" s="222" t="str">
        <f t="shared" si="1"/>
        <v/>
      </c>
      <c r="R8" s="74"/>
      <c r="S8" s="74" t="str">
        <f>IF(Q8="","",ABS(Q8-R7))</f>
        <v/>
      </c>
      <c r="T8" s="223" t="str">
        <f>IF(S8="","",RANK(S8,S6:S10))</f>
        <v/>
      </c>
      <c r="U8" s="224" t="str">
        <f t="shared" si="2"/>
        <v/>
      </c>
      <c r="V8" s="75"/>
      <c r="W8" s="225" t="str">
        <f>IF(B6="","",IF(J6&lt;0.5,J7,IF(N6&lt;0.5,N7,"NV")))</f>
        <v/>
      </c>
      <c r="X8" s="763"/>
      <c r="Y8" s="813"/>
      <c r="Z8" s="816"/>
    </row>
    <row r="9" spans="1:26" x14ac:dyDescent="0.25">
      <c r="A9" s="621"/>
      <c r="B9" s="624"/>
      <c r="C9" s="641"/>
      <c r="D9" s="18" t="s">
        <v>5</v>
      </c>
      <c r="E9" s="139" t="str">
        <f>IF(F9&lt;&gt;"",E6,"")</f>
        <v/>
      </c>
      <c r="F9" s="289"/>
      <c r="G9" s="290"/>
      <c r="H9" s="310"/>
      <c r="I9" s="218" t="str">
        <f>IF(B6="","",IF(F9=999,999,IF(F9+G9+H9=0,"",(F9*60+G9+H9/100)+E9)))</f>
        <v/>
      </c>
      <c r="J9" s="72"/>
      <c r="K9" s="72" t="str">
        <f>IF(I9="","",ABS(I9-J7))</f>
        <v/>
      </c>
      <c r="L9" s="219" t="str">
        <f>IF(K9="","",RANK(K9,K6:K10))</f>
        <v/>
      </c>
      <c r="M9" s="220" t="str">
        <f t="shared" si="0"/>
        <v/>
      </c>
      <c r="N9" s="73"/>
      <c r="O9" s="73" t="str">
        <f>IF(M9="","",ABS(M9-N7))</f>
        <v/>
      </c>
      <c r="P9" s="221" t="str">
        <f>IF(O9="","",RANK(O9,O6:O10))</f>
        <v/>
      </c>
      <c r="Q9" s="222" t="str">
        <f t="shared" si="1"/>
        <v/>
      </c>
      <c r="R9" s="74"/>
      <c r="S9" s="74" t="str">
        <f>IF(Q9="","",ABS(Q9-R7))</f>
        <v/>
      </c>
      <c r="T9" s="223" t="str">
        <f>IF(S9="","",RANK(S9,S6:S10))</f>
        <v/>
      </c>
      <c r="U9" s="224" t="str">
        <f t="shared" si="2"/>
        <v/>
      </c>
      <c r="V9" s="75"/>
      <c r="W9" s="225" t="str">
        <f>IF(B6="","",IF(N6=0,J7,IF(N6&lt;0.5,N7,IF(R6&lt;0.5,R7,"NV"))))</f>
        <v/>
      </c>
      <c r="X9" s="763"/>
      <c r="Y9" s="813"/>
      <c r="Z9" s="816"/>
    </row>
    <row r="10" spans="1:26" ht="15.75" thickBot="1" x14ac:dyDescent="0.3">
      <c r="A10" s="622"/>
      <c r="B10" s="625"/>
      <c r="C10" s="825"/>
      <c r="D10" s="24" t="s">
        <v>6</v>
      </c>
      <c r="E10" s="140" t="str">
        <f>IF(F10&lt;&gt;"",E6,"")</f>
        <v/>
      </c>
      <c r="F10" s="295"/>
      <c r="G10" s="296"/>
      <c r="H10" s="335"/>
      <c r="I10" s="226" t="str">
        <f>IF(B6="","",IF(F10=999,999,IF(F10+G10+H10=0,"",(F10*60+G10+H10/100)+E10)))</f>
        <v/>
      </c>
      <c r="J10" s="76"/>
      <c r="K10" s="76" t="str">
        <f>IF(I10="","",ABS(I10-J7))</f>
        <v/>
      </c>
      <c r="L10" s="227" t="str">
        <f>IF(K10="","",RANK(K10,K6:K10))</f>
        <v/>
      </c>
      <c r="M10" s="228" t="str">
        <f t="shared" si="0"/>
        <v/>
      </c>
      <c r="N10" s="77"/>
      <c r="O10" s="77" t="str">
        <f>IF(M10="","",ABS(M10-N7))</f>
        <v/>
      </c>
      <c r="P10" s="229" t="str">
        <f>IF(O10="","",RANK(O10,O6:O10))</f>
        <v/>
      </c>
      <c r="Q10" s="230" t="str">
        <f t="shared" si="1"/>
        <v/>
      </c>
      <c r="R10" s="78"/>
      <c r="S10" s="78" t="str">
        <f>IF(Q10="","",ABS(Q10-R7))</f>
        <v/>
      </c>
      <c r="T10" s="231" t="str">
        <f>IF(S10="","",RANK(S10,S6:S10))</f>
        <v/>
      </c>
      <c r="U10" s="232" t="str">
        <f t="shared" si="2"/>
        <v/>
      </c>
      <c r="V10" s="79"/>
      <c r="W10" s="233" t="str">
        <f>IF(B6="","",IF(R6&lt;0.5,TRIMMEAN(I6:I10,0.4),IF(V6&lt;0.5,V7,"NV")))</f>
        <v/>
      </c>
      <c r="X10" s="811"/>
      <c r="Y10" s="814"/>
      <c r="Z10" s="817"/>
    </row>
    <row r="11" spans="1:26" x14ac:dyDescent="0.25">
      <c r="A11" s="826" t="str">
        <f>IF('Names And Totals'!A6="","",'Names And Totals'!A6)</f>
        <v/>
      </c>
      <c r="B11" s="828" t="str">
        <f>IF('Names And Totals'!B6="","",'Names And Totals'!B6)</f>
        <v/>
      </c>
      <c r="C11" s="821" t="str">
        <f>IF(B11="","",IF(Y11="DQ","DQ",IF(Y11="TO","TO",IF(Y11="NV","NV",IF(Y11="","",RANK(Y11,$Y$6:$Y$501,0))))))</f>
        <v/>
      </c>
      <c r="D11" s="67" t="s">
        <v>7</v>
      </c>
      <c r="E11" s="342"/>
      <c r="F11" s="336"/>
      <c r="G11" s="333"/>
      <c r="H11" s="337"/>
      <c r="I11" s="263" t="str">
        <f>IF(B11="","",IF(F11=999,999,IF(F11+G11+H11=0,"",(F11*60+G11+H11/100)+E11)))</f>
        <v/>
      </c>
      <c r="J11" s="80" t="str">
        <f>IF(B11="","",MAX(I11:I15)-MIN(I11:I15))</f>
        <v/>
      </c>
      <c r="K11" s="80" t="str">
        <f>IF(I11="","",ABS(I11-J12))</f>
        <v/>
      </c>
      <c r="L11" s="214" t="str">
        <f>IF(K11="","",RANK(K11,K11:K15))</f>
        <v/>
      </c>
      <c r="M11" s="80" t="str">
        <f>IF(I11="","",IF(L11=1,"",I11))</f>
        <v/>
      </c>
      <c r="N11" s="82" t="str">
        <f>IF(B11="","",MAX(M11:M15)-MIN(M11:M15))</f>
        <v/>
      </c>
      <c r="O11" s="82" t="str">
        <f>IF(M11="","",ABS(M11-N12))</f>
        <v/>
      </c>
      <c r="P11" s="215" t="str">
        <f>IF(O11="","",RANK(O11,O11:O15))</f>
        <v/>
      </c>
      <c r="Q11" s="82" t="str">
        <f>IF(O11="","",IF(P11=1,"",I11))</f>
        <v/>
      </c>
      <c r="R11" s="83" t="str">
        <f>IF(B11="","",MAX(Q11:Q15)-MIN(Q11:Q15))</f>
        <v/>
      </c>
      <c r="S11" s="83" t="str">
        <f>IF(Q11="","",ABS(Q11-R12))</f>
        <v/>
      </c>
      <c r="T11" s="216" t="str">
        <f>IF(S11="","",RANK(S11,S11:S15))</f>
        <v/>
      </c>
      <c r="U11" s="83" t="str">
        <f>IF(T11="","",IF(T11=1,"",Q11))</f>
        <v/>
      </c>
      <c r="V11" s="84" t="str">
        <f>IF(B11="","",MAX(U11:U15)-MIN(U11:U15))</f>
        <v/>
      </c>
      <c r="W11" s="217" t="str">
        <f>IF(B11="","",I11)</f>
        <v/>
      </c>
      <c r="X11" s="614" t="str">
        <f>IF(B11="","",IF(Z11="DQ","DQ",IF(I11=999,"TO",IF(I11="","",IF(I12="",W11,IF(I13="",W12,IF(I14="",W13,IF(I15="",W14,W15))))))))</f>
        <v/>
      </c>
      <c r="Y11" s="818" t="str">
        <f>IF(B11="","",IF(Z11="DQ","DQ",IF(X11="TO","TO",IF(X11="","",IF(X11="NV","NV",IF((20-(X11-$Y$3))&gt;0,(20-(X11-$Y$3)),0))))))</f>
        <v/>
      </c>
      <c r="Z11" s="639"/>
    </row>
    <row r="12" spans="1:26" x14ac:dyDescent="0.25">
      <c r="A12" s="627"/>
      <c r="B12" s="630"/>
      <c r="C12" s="822"/>
      <c r="D12" s="21" t="s">
        <v>4</v>
      </c>
      <c r="E12" s="138" t="str">
        <f>IF(F12&lt;&gt;"",E11,"")</f>
        <v/>
      </c>
      <c r="F12" s="292"/>
      <c r="G12" s="293"/>
      <c r="H12" s="314"/>
      <c r="I12" s="234" t="str">
        <f>IF(B11="","",IF(F12=999,999,IF(F12+G12+H12=0,"",(F12*60+G12+H12/100)+E12)))</f>
        <v/>
      </c>
      <c r="J12" s="72" t="str">
        <f>IF(B11="","",AVERAGE(I11:I15))</f>
        <v/>
      </c>
      <c r="K12" s="72" t="str">
        <f>IF(I12="","",ABS(I12-J12))</f>
        <v/>
      </c>
      <c r="L12" s="219" t="str">
        <f>IF(K12="","",RANK(K12,K11:K15))</f>
        <v/>
      </c>
      <c r="M12" s="220" t="str">
        <f t="shared" ref="M12:M15" si="3">IF(I12="","",IF(L12=1,"",I12))</f>
        <v/>
      </c>
      <c r="N12" s="73" t="str">
        <f>IF(B11="","",AVERAGE(M11:M15))</f>
        <v/>
      </c>
      <c r="O12" s="73" t="str">
        <f>IF(M12="","",ABS(M12-N12))</f>
        <v/>
      </c>
      <c r="P12" s="221" t="str">
        <f>IF(O12="","",RANK(O12,O11:O15))</f>
        <v/>
      </c>
      <c r="Q12" s="222" t="str">
        <f t="shared" ref="Q12:Q15" si="4">IF(O12="","",IF(P12=1,"",I12))</f>
        <v/>
      </c>
      <c r="R12" s="74" t="str">
        <f>IF(B11="","",AVERAGE(Q11:Q15))</f>
        <v/>
      </c>
      <c r="S12" s="74" t="str">
        <f>IF(Q12="","",ABS(Q12-R12))</f>
        <v/>
      </c>
      <c r="T12" s="223" t="str">
        <f>IF(S12="","",RANK(S12,S11:S15))</f>
        <v/>
      </c>
      <c r="U12" s="224" t="str">
        <f t="shared" ref="U12:U15" si="5">IF(T12="","",IF(T12=1,"",Q12))</f>
        <v/>
      </c>
      <c r="V12" s="75" t="str">
        <f>IF(B11="","",AVERAGE(U11:U15))</f>
        <v/>
      </c>
      <c r="W12" s="225" t="str">
        <f>IF(B11="","",IF(J11&lt;0.5,J12,"NV"))</f>
        <v/>
      </c>
      <c r="X12" s="615"/>
      <c r="Y12" s="819"/>
      <c r="Z12" s="639"/>
    </row>
    <row r="13" spans="1:26" x14ac:dyDescent="0.25">
      <c r="A13" s="627"/>
      <c r="B13" s="630"/>
      <c r="C13" s="822"/>
      <c r="D13" s="21" t="s">
        <v>8</v>
      </c>
      <c r="E13" s="138" t="str">
        <f>IF(F13&lt;&gt;"",E11,"")</f>
        <v/>
      </c>
      <c r="F13" s="292"/>
      <c r="G13" s="293"/>
      <c r="H13" s="314"/>
      <c r="I13" s="234" t="str">
        <f>IF(B11="","",IF(F13=999,999,IF(F13+G13+H13=0,"",(F13*60+G13+H13/100)+E13)))</f>
        <v/>
      </c>
      <c r="J13" s="72"/>
      <c r="K13" s="72" t="str">
        <f>IF(I13="","",ABS(I13-J12))</f>
        <v/>
      </c>
      <c r="L13" s="219" t="str">
        <f>IF(K13="","",RANK(K13,K11:K15))</f>
        <v/>
      </c>
      <c r="M13" s="220" t="str">
        <f t="shared" si="3"/>
        <v/>
      </c>
      <c r="N13" s="73"/>
      <c r="O13" s="73" t="str">
        <f>IF(M13="","",ABS(M13-N12))</f>
        <v/>
      </c>
      <c r="P13" s="221" t="str">
        <f>IF(O13="","",RANK(O13,O11:O15))</f>
        <v/>
      </c>
      <c r="Q13" s="222" t="str">
        <f t="shared" si="4"/>
        <v/>
      </c>
      <c r="R13" s="74"/>
      <c r="S13" s="74" t="str">
        <f>IF(Q13="","",ABS(Q13-R12))</f>
        <v/>
      </c>
      <c r="T13" s="223" t="str">
        <f>IF(S13="","",RANK(S13,S11:S15))</f>
        <v/>
      </c>
      <c r="U13" s="224" t="str">
        <f t="shared" si="5"/>
        <v/>
      </c>
      <c r="V13" s="75"/>
      <c r="W13" s="225" t="str">
        <f>IF(B11="","",IF(J11&lt;0.5,J12,IF(N11&lt;0.5,N12,"NV")))</f>
        <v/>
      </c>
      <c r="X13" s="615"/>
      <c r="Y13" s="819"/>
      <c r="Z13" s="639"/>
    </row>
    <row r="14" spans="1:26" x14ac:dyDescent="0.25">
      <c r="A14" s="627"/>
      <c r="B14" s="630"/>
      <c r="C14" s="822"/>
      <c r="D14" s="21" t="s">
        <v>5</v>
      </c>
      <c r="E14" s="138" t="str">
        <f>IF(F14&lt;&gt;"",E11,"")</f>
        <v/>
      </c>
      <c r="F14" s="292"/>
      <c r="G14" s="293"/>
      <c r="H14" s="314"/>
      <c r="I14" s="234" t="str">
        <f>IF(B11="","",IF(F14=999,999,IF(F14+G14+H14=0,"",(F14*60+G14+H14/100)+E14)))</f>
        <v/>
      </c>
      <c r="J14" s="72"/>
      <c r="K14" s="72" t="str">
        <f>IF(I14="","",ABS(I14-J12))</f>
        <v/>
      </c>
      <c r="L14" s="219" t="str">
        <f>IF(K14="","",RANK(K14,K11:K15))</f>
        <v/>
      </c>
      <c r="M14" s="220" t="str">
        <f t="shared" si="3"/>
        <v/>
      </c>
      <c r="N14" s="73"/>
      <c r="O14" s="73" t="str">
        <f>IF(M14="","",ABS(M14-N12))</f>
        <v/>
      </c>
      <c r="P14" s="221" t="str">
        <f>IF(O14="","",RANK(O14,O11:O15))</f>
        <v/>
      </c>
      <c r="Q14" s="222" t="str">
        <f t="shared" si="4"/>
        <v/>
      </c>
      <c r="R14" s="74"/>
      <c r="S14" s="74" t="str">
        <f>IF(Q14="","",ABS(Q14-R12))</f>
        <v/>
      </c>
      <c r="T14" s="223" t="str">
        <f>IF(S14="","",RANK(S14,S11:S15))</f>
        <v/>
      </c>
      <c r="U14" s="224" t="str">
        <f t="shared" si="5"/>
        <v/>
      </c>
      <c r="V14" s="75"/>
      <c r="W14" s="225" t="str">
        <f>IF(B11="","",IF(N11=0,J12,IF(N11&lt;0.5,N12,IF(R11&lt;0.5,R12,"NV"))))</f>
        <v/>
      </c>
      <c r="X14" s="615"/>
      <c r="Y14" s="819"/>
      <c r="Z14" s="639"/>
    </row>
    <row r="15" spans="1:26" ht="15.75" thickBot="1" x14ac:dyDescent="0.3">
      <c r="A15" s="827"/>
      <c r="B15" s="829"/>
      <c r="C15" s="823"/>
      <c r="D15" s="66" t="s">
        <v>6</v>
      </c>
      <c r="E15" s="235" t="str">
        <f>IF(F15&lt;&gt;"",E11,"")</f>
        <v/>
      </c>
      <c r="F15" s="338"/>
      <c r="G15" s="339"/>
      <c r="H15" s="340"/>
      <c r="I15" s="264" t="str">
        <f>IF(B11="","",IF(F15=999,999,IF(F15+G15+H15=0,"",(F15*60+G15+H15/100)+E15)))</f>
        <v/>
      </c>
      <c r="J15" s="76"/>
      <c r="K15" s="76" t="str">
        <f>IF(I15="","",ABS(I15-J12))</f>
        <v/>
      </c>
      <c r="L15" s="227" t="str">
        <f>IF(K15="","",RANK(K15,K11:K15))</f>
        <v/>
      </c>
      <c r="M15" s="228" t="str">
        <f t="shared" si="3"/>
        <v/>
      </c>
      <c r="N15" s="77"/>
      <c r="O15" s="77" t="str">
        <f>IF(M15="","",ABS(M15-N12))</f>
        <v/>
      </c>
      <c r="P15" s="229" t="str">
        <f>IF(O15="","",RANK(O15,O11:O15))</f>
        <v/>
      </c>
      <c r="Q15" s="230" t="str">
        <f t="shared" si="4"/>
        <v/>
      </c>
      <c r="R15" s="78"/>
      <c r="S15" s="78" t="str">
        <f>IF(Q15="","",ABS(Q15-R12))</f>
        <v/>
      </c>
      <c r="T15" s="231" t="str">
        <f>IF(S15="","",RANK(S15,S11:S15))</f>
        <v/>
      </c>
      <c r="U15" s="232" t="str">
        <f t="shared" si="5"/>
        <v/>
      </c>
      <c r="V15" s="79"/>
      <c r="W15" s="233" t="str">
        <f>IF(B11="","",IF(R11&lt;0.5,TRIMMEAN(I11:I15,0.4),IF(V11&lt;0.5,V12,"NV")))</f>
        <v/>
      </c>
      <c r="X15" s="616"/>
      <c r="Y15" s="820"/>
      <c r="Z15" s="639"/>
    </row>
    <row r="16" spans="1:26" x14ac:dyDescent="0.25">
      <c r="A16" s="830" t="str">
        <f>IF('Names And Totals'!A7="","",'Names And Totals'!A7)</f>
        <v/>
      </c>
      <c r="B16" s="831" t="str">
        <f>IF('Names And Totals'!B7="","",'Names And Totals'!B7)</f>
        <v/>
      </c>
      <c r="C16" s="824" t="str">
        <f>IF(B16="","",IF(Y16="DQ","DQ",IF(Y16="TO","TO",IF(Y16="NV","NV",IF(Y16="","",RANK(Y16,$Y$6:$Y$501,0))))))</f>
        <v/>
      </c>
      <c r="D16" s="23" t="s">
        <v>7</v>
      </c>
      <c r="E16" s="343"/>
      <c r="F16" s="324"/>
      <c r="G16" s="334"/>
      <c r="H16" s="325"/>
      <c r="I16" s="213" t="str">
        <f>IF(B16="","",IF(F16=999,999,IF(F16+G16+H16=0,"",(F16*60+G16+H16/100)+E16)))</f>
        <v/>
      </c>
      <c r="J16" s="80" t="str">
        <f>IF(B16="","",MAX(I16:I20)-MIN(I16:I20))</f>
        <v/>
      </c>
      <c r="K16" s="80" t="str">
        <f>IF(I16="","",ABS(I16-J17))</f>
        <v/>
      </c>
      <c r="L16" s="214" t="str">
        <f>IF(K16="","",RANK(K16,K16:K20))</f>
        <v/>
      </c>
      <c r="M16" s="80" t="str">
        <f>IF(I16="","",IF(L16=1,"",I16))</f>
        <v/>
      </c>
      <c r="N16" s="82" t="str">
        <f>IF(B16="","",MAX(M16:M20)-MIN(M16:M20))</f>
        <v/>
      </c>
      <c r="O16" s="82" t="str">
        <f>IF(M16="","",ABS(M16-N17))</f>
        <v/>
      </c>
      <c r="P16" s="215" t="str">
        <f>IF(O16="","",RANK(O16,O16:O20))</f>
        <v/>
      </c>
      <c r="Q16" s="82" t="str">
        <f>IF(O16="","",IF(P16=1,"",I16))</f>
        <v/>
      </c>
      <c r="R16" s="83" t="str">
        <f>IF(B16="","",MAX(Q16:Q20)-MIN(Q16:Q20))</f>
        <v/>
      </c>
      <c r="S16" s="83" t="str">
        <f>IF(Q16="","",ABS(Q16-R17))</f>
        <v/>
      </c>
      <c r="T16" s="216" t="str">
        <f>IF(S16="","",RANK(S16,S16:S20))</f>
        <v/>
      </c>
      <c r="U16" s="83" t="str">
        <f>IF(T16="","",IF(T16=1,"",Q16))</f>
        <v/>
      </c>
      <c r="V16" s="84" t="str">
        <f>IF(B16="","",MAX(U16:U20)-MIN(U16:U20))</f>
        <v/>
      </c>
      <c r="W16" s="217" t="str">
        <f>IF(B16="","",I16)</f>
        <v/>
      </c>
      <c r="X16" s="810" t="str">
        <f>IF(B16="","",IF(Z16="DQ","DQ",IF(I16=999,"TO",IF(I16="","",IF(I17="",W16,IF(I18="",W17,IF(I19="",W18,IF(I20="",W19,W20))))))))</f>
        <v/>
      </c>
      <c r="Y16" s="812" t="str">
        <f>IF(B16="","",IF(Z16="DQ","DQ",IF(X16="TO","TO",IF(X16="","",IF(X16="NV","NV",IF((20-(X16-$Y$3))&gt;0,(20-(X16-$Y$3)),0))))))</f>
        <v/>
      </c>
      <c r="Z16" s="815"/>
    </row>
    <row r="17" spans="1:26" x14ac:dyDescent="0.25">
      <c r="A17" s="621"/>
      <c r="B17" s="624"/>
      <c r="C17" s="641"/>
      <c r="D17" s="18" t="s">
        <v>4</v>
      </c>
      <c r="E17" s="139" t="str">
        <f>IF(F17&lt;&gt;"",E16,"")</f>
        <v/>
      </c>
      <c r="F17" s="289"/>
      <c r="G17" s="290"/>
      <c r="H17" s="310"/>
      <c r="I17" s="218" t="str">
        <f>IF(B16="","",IF(F17=999,999,IF(F17+G17+H17=0,"",(F17*60+G17+H17/100)+E17)))</f>
        <v/>
      </c>
      <c r="J17" s="72" t="str">
        <f>IF(B16="","",AVERAGE(I16:I20))</f>
        <v/>
      </c>
      <c r="K17" s="72" t="str">
        <f>IF(I17="","",ABS(I17-J17))</f>
        <v/>
      </c>
      <c r="L17" s="219" t="str">
        <f>IF(K17="","",RANK(K17,K16:K20))</f>
        <v/>
      </c>
      <c r="M17" s="220" t="str">
        <f t="shared" ref="M17:M20" si="6">IF(I17="","",IF(L17=1,"",I17))</f>
        <v/>
      </c>
      <c r="N17" s="73" t="str">
        <f>IF(B16="","",AVERAGE(M16:M20))</f>
        <v/>
      </c>
      <c r="O17" s="73" t="str">
        <f>IF(M17="","",ABS(M17-N17))</f>
        <v/>
      </c>
      <c r="P17" s="221" t="str">
        <f>IF(O17="","",RANK(O17,O16:O20))</f>
        <v/>
      </c>
      <c r="Q17" s="222" t="str">
        <f t="shared" ref="Q17:Q20" si="7">IF(O17="","",IF(P17=1,"",I17))</f>
        <v/>
      </c>
      <c r="R17" s="74" t="str">
        <f>IF(B16="","",AVERAGE(Q16:Q20))</f>
        <v/>
      </c>
      <c r="S17" s="74" t="str">
        <f>IF(Q17="","",ABS(Q17-R17))</f>
        <v/>
      </c>
      <c r="T17" s="223" t="str">
        <f>IF(S17="","",RANK(S17,S16:S20))</f>
        <v/>
      </c>
      <c r="U17" s="224" t="str">
        <f t="shared" ref="U17:U20" si="8">IF(T17="","",IF(T17=1,"",Q17))</f>
        <v/>
      </c>
      <c r="V17" s="75" t="str">
        <f>IF(B16="","",AVERAGE(U16:U20))</f>
        <v/>
      </c>
      <c r="W17" s="225" t="str">
        <f>IF(B16="","",IF(J16&lt;0.5,J17,"NV"))</f>
        <v/>
      </c>
      <c r="X17" s="763"/>
      <c r="Y17" s="813"/>
      <c r="Z17" s="816"/>
    </row>
    <row r="18" spans="1:26" x14ac:dyDescent="0.25">
      <c r="A18" s="621"/>
      <c r="B18" s="624"/>
      <c r="C18" s="641"/>
      <c r="D18" s="18" t="s">
        <v>8</v>
      </c>
      <c r="E18" s="139" t="str">
        <f>IF(F18&lt;&gt;"",E16,"")</f>
        <v/>
      </c>
      <c r="F18" s="289"/>
      <c r="G18" s="290"/>
      <c r="H18" s="310"/>
      <c r="I18" s="218" t="str">
        <f>IF(B16="","",IF(F18=999,999,IF(F18+G18+H18=0,"",(F18*60+G18+H18/100)+E18)))</f>
        <v/>
      </c>
      <c r="J18" s="72"/>
      <c r="K18" s="72" t="str">
        <f>IF(I18="","",ABS(I18-J17))</f>
        <v/>
      </c>
      <c r="L18" s="219" t="str">
        <f>IF(K18="","",RANK(K18,K16:K20))</f>
        <v/>
      </c>
      <c r="M18" s="220" t="str">
        <f t="shared" si="6"/>
        <v/>
      </c>
      <c r="N18" s="73"/>
      <c r="O18" s="73" t="str">
        <f>IF(M18="","",ABS(M18-N17))</f>
        <v/>
      </c>
      <c r="P18" s="221" t="str">
        <f>IF(O18="","",RANK(O18,O16:O20))</f>
        <v/>
      </c>
      <c r="Q18" s="222" t="str">
        <f t="shared" si="7"/>
        <v/>
      </c>
      <c r="R18" s="74"/>
      <c r="S18" s="74" t="str">
        <f>IF(Q18="","",ABS(Q18-R17))</f>
        <v/>
      </c>
      <c r="T18" s="223" t="str">
        <f>IF(S18="","",RANK(S18,S16:S20))</f>
        <v/>
      </c>
      <c r="U18" s="224" t="str">
        <f t="shared" si="8"/>
        <v/>
      </c>
      <c r="V18" s="75"/>
      <c r="W18" s="225" t="str">
        <f>IF(B16="","",IF(J16&lt;0.5,J17,IF(N16&lt;0.5,N17,"NV")))</f>
        <v/>
      </c>
      <c r="X18" s="763"/>
      <c r="Y18" s="813"/>
      <c r="Z18" s="816"/>
    </row>
    <row r="19" spans="1:26" x14ac:dyDescent="0.25">
      <c r="A19" s="621"/>
      <c r="B19" s="624"/>
      <c r="C19" s="641"/>
      <c r="D19" s="18" t="s">
        <v>5</v>
      </c>
      <c r="E19" s="139" t="str">
        <f>IF(F19&lt;&gt;"",E16,"")</f>
        <v/>
      </c>
      <c r="F19" s="289"/>
      <c r="G19" s="290"/>
      <c r="H19" s="310"/>
      <c r="I19" s="218" t="str">
        <f>IF(B16="","",IF(F19=999,999,IF(F19+G19+H19=0,"",(F19*60+G19+H19/100)+E19)))</f>
        <v/>
      </c>
      <c r="J19" s="72"/>
      <c r="K19" s="72" t="str">
        <f>IF(I19="","",ABS(I19-J17))</f>
        <v/>
      </c>
      <c r="L19" s="219" t="str">
        <f>IF(K19="","",RANK(K19,K16:K20))</f>
        <v/>
      </c>
      <c r="M19" s="220" t="str">
        <f t="shared" si="6"/>
        <v/>
      </c>
      <c r="N19" s="73"/>
      <c r="O19" s="73" t="str">
        <f>IF(M19="","",ABS(M19-N17))</f>
        <v/>
      </c>
      <c r="P19" s="221" t="str">
        <f>IF(O19="","",RANK(O19,O16:O20))</f>
        <v/>
      </c>
      <c r="Q19" s="222" t="str">
        <f t="shared" si="7"/>
        <v/>
      </c>
      <c r="R19" s="74"/>
      <c r="S19" s="74" t="str">
        <f>IF(Q19="","",ABS(Q19-R17))</f>
        <v/>
      </c>
      <c r="T19" s="223" t="str">
        <f>IF(S19="","",RANK(S19,S16:S20))</f>
        <v/>
      </c>
      <c r="U19" s="224" t="str">
        <f t="shared" si="8"/>
        <v/>
      </c>
      <c r="V19" s="75"/>
      <c r="W19" s="225" t="str">
        <f>IF(B16="","",IF(N16=0,J17,IF(N16&lt;0.5,N17,IF(R16&lt;0.5,R17,"NV"))))</f>
        <v/>
      </c>
      <c r="X19" s="763"/>
      <c r="Y19" s="813"/>
      <c r="Z19" s="816"/>
    </row>
    <row r="20" spans="1:26" ht="15.75" thickBot="1" x14ac:dyDescent="0.3">
      <c r="A20" s="622"/>
      <c r="B20" s="625"/>
      <c r="C20" s="825"/>
      <c r="D20" s="24" t="s">
        <v>6</v>
      </c>
      <c r="E20" s="140" t="str">
        <f>IF(F20&lt;&gt;"",E16,"")</f>
        <v/>
      </c>
      <c r="F20" s="295"/>
      <c r="G20" s="296"/>
      <c r="H20" s="335"/>
      <c r="I20" s="226" t="str">
        <f>IF(B16="","",IF(F20=999,999,IF(F20+G20+H20=0,"",(F20*60+G20+H20/100)+E20)))</f>
        <v/>
      </c>
      <c r="J20" s="76"/>
      <c r="K20" s="76" t="str">
        <f>IF(I20="","",ABS(I20-J17))</f>
        <v/>
      </c>
      <c r="L20" s="227" t="str">
        <f>IF(K20="","",RANK(K20,K16:K20))</f>
        <v/>
      </c>
      <c r="M20" s="228" t="str">
        <f t="shared" si="6"/>
        <v/>
      </c>
      <c r="N20" s="77"/>
      <c r="O20" s="77" t="str">
        <f>IF(M20="","",ABS(M20-N17))</f>
        <v/>
      </c>
      <c r="P20" s="229" t="str">
        <f>IF(O20="","",RANK(O20,O16:O20))</f>
        <v/>
      </c>
      <c r="Q20" s="230" t="str">
        <f t="shared" si="7"/>
        <v/>
      </c>
      <c r="R20" s="78"/>
      <c r="S20" s="78" t="str">
        <f>IF(Q20="","",ABS(Q20-R17))</f>
        <v/>
      </c>
      <c r="T20" s="231" t="str">
        <f>IF(S20="","",RANK(S20,S16:S20))</f>
        <v/>
      </c>
      <c r="U20" s="232" t="str">
        <f t="shared" si="8"/>
        <v/>
      </c>
      <c r="V20" s="79"/>
      <c r="W20" s="233" t="str">
        <f>IF(B16="","",IF(R16&lt;0.5,TRIMMEAN(I16:I20,0.4),IF(V16&lt;0.5,V17,"NV")))</f>
        <v/>
      </c>
      <c r="X20" s="811"/>
      <c r="Y20" s="814"/>
      <c r="Z20" s="817"/>
    </row>
    <row r="21" spans="1:26" x14ac:dyDescent="0.25">
      <c r="A21" s="826" t="str">
        <f>IF('Names And Totals'!A8="","",'Names And Totals'!A8)</f>
        <v/>
      </c>
      <c r="B21" s="828" t="str">
        <f>IF('Names And Totals'!B8="","",'Names And Totals'!B8)</f>
        <v/>
      </c>
      <c r="C21" s="821" t="str">
        <f>IF(B21="","",IF(Y21="DQ","DQ",IF(Y21="TO","TO",IF(Y21="NV","NV",IF(Y21="","",RANK(Y21,$Y$6:$Y$501,0))))))</f>
        <v/>
      </c>
      <c r="D21" s="67" t="s">
        <v>7</v>
      </c>
      <c r="E21" s="342"/>
      <c r="F21" s="336"/>
      <c r="G21" s="333"/>
      <c r="H21" s="337"/>
      <c r="I21" s="263" t="str">
        <f>IF(B21="","",IF(F21=999,999,IF(F21+G21+H21=0,"",(F21*60+G21+H21/100)+E21)))</f>
        <v/>
      </c>
      <c r="J21" s="80" t="str">
        <f>IF(B21="","",MAX(I21:I25)-MIN(I21:I25))</f>
        <v/>
      </c>
      <c r="K21" s="80" t="str">
        <f>IF(I21="","",ABS(I21-J22))</f>
        <v/>
      </c>
      <c r="L21" s="214" t="str">
        <f>IF(K21="","",RANK(K21,K21:K25))</f>
        <v/>
      </c>
      <c r="M21" s="80" t="str">
        <f>IF(I21="","",IF(L21=1,"",I21))</f>
        <v/>
      </c>
      <c r="N21" s="82" t="str">
        <f>IF(B21="","",MAX(M21:M25)-MIN(M21:M25))</f>
        <v/>
      </c>
      <c r="O21" s="82" t="str">
        <f>IF(M21="","",ABS(M21-N22))</f>
        <v/>
      </c>
      <c r="P21" s="215" t="str">
        <f>IF(O21="","",RANK(O21,O21:O25))</f>
        <v/>
      </c>
      <c r="Q21" s="82" t="str">
        <f>IF(O21="","",IF(P21=1,"",I21))</f>
        <v/>
      </c>
      <c r="R21" s="83" t="str">
        <f>IF(B21="","",MAX(Q21:Q25)-MIN(Q21:Q25))</f>
        <v/>
      </c>
      <c r="S21" s="83" t="str">
        <f>IF(Q21="","",ABS(Q21-R22))</f>
        <v/>
      </c>
      <c r="T21" s="216" t="str">
        <f>IF(S21="","",RANK(S21,S21:S25))</f>
        <v/>
      </c>
      <c r="U21" s="83" t="str">
        <f>IF(T21="","",IF(T21=1,"",Q21))</f>
        <v/>
      </c>
      <c r="V21" s="84" t="str">
        <f>IF(B21="","",MAX(U21:U25)-MIN(U21:U25))</f>
        <v/>
      </c>
      <c r="W21" s="217" t="str">
        <f>IF(B21="","",I21)</f>
        <v/>
      </c>
      <c r="X21" s="614" t="str">
        <f>IF(B21="","",IF(Z21="DQ","DQ",IF(I21=999,"TO",IF(I21="","",IF(I22="",W21,IF(I23="",W22,IF(I24="",W23,IF(I25="",W24,W25))))))))</f>
        <v/>
      </c>
      <c r="Y21" s="818" t="str">
        <f>IF(B21="","",IF(Z21="DQ","DQ",IF(X21="TO","TO",IF(X21="","",IF(X21="NV","NV",IF((20-(X21-$Y$3))&gt;0,(20-(X21-$Y$3)),0))))))</f>
        <v/>
      </c>
      <c r="Z21" s="639"/>
    </row>
    <row r="22" spans="1:26" x14ac:dyDescent="0.25">
      <c r="A22" s="627"/>
      <c r="B22" s="630"/>
      <c r="C22" s="822"/>
      <c r="D22" s="21" t="s">
        <v>4</v>
      </c>
      <c r="E22" s="138" t="str">
        <f>IF(F22&lt;&gt;"",$E$21,"")</f>
        <v/>
      </c>
      <c r="F22" s="292"/>
      <c r="G22" s="293"/>
      <c r="H22" s="314"/>
      <c r="I22" s="234" t="str">
        <f>IF(B21="","",IF(F22=999,999,IF(F22+G22+H22=0,"",(F22*60+G22+H22/100)+E22)))</f>
        <v/>
      </c>
      <c r="J22" s="72" t="str">
        <f>IF(B21="","",AVERAGE(I21:I25))</f>
        <v/>
      </c>
      <c r="K22" s="72" t="str">
        <f>IF(I22="","",ABS(I22-J22))</f>
        <v/>
      </c>
      <c r="L22" s="219" t="str">
        <f>IF(K22="","",RANK(K22,K21:K25))</f>
        <v/>
      </c>
      <c r="M22" s="220" t="str">
        <f t="shared" ref="M22:M25" si="9">IF(I22="","",IF(L22=1,"",I22))</f>
        <v/>
      </c>
      <c r="N22" s="73" t="str">
        <f>IF(B21="","",AVERAGE(M21:M25))</f>
        <v/>
      </c>
      <c r="O22" s="73" t="str">
        <f>IF(M22="","",ABS(M22-N22))</f>
        <v/>
      </c>
      <c r="P22" s="221" t="str">
        <f>IF(O22="","",RANK(O22,O21:O25))</f>
        <v/>
      </c>
      <c r="Q22" s="222" t="str">
        <f t="shared" ref="Q22:Q25" si="10">IF(O22="","",IF(P22=1,"",I22))</f>
        <v/>
      </c>
      <c r="R22" s="74" t="str">
        <f>IF(B21="","",AVERAGE(Q21:Q25))</f>
        <v/>
      </c>
      <c r="S22" s="74" t="str">
        <f>IF(Q22="","",ABS(Q22-R22))</f>
        <v/>
      </c>
      <c r="T22" s="223" t="str">
        <f>IF(S22="","",RANK(S22,S21:S25))</f>
        <v/>
      </c>
      <c r="U22" s="224" t="str">
        <f t="shared" ref="U22:U25" si="11">IF(T22="","",IF(T22=1,"",Q22))</f>
        <v/>
      </c>
      <c r="V22" s="75" t="str">
        <f>IF(B21="","",AVERAGE(U21:U25))</f>
        <v/>
      </c>
      <c r="W22" s="225" t="str">
        <f>IF(B21="","",IF(J21&lt;0.5,J22,"NV"))</f>
        <v/>
      </c>
      <c r="X22" s="615"/>
      <c r="Y22" s="819"/>
      <c r="Z22" s="639"/>
    </row>
    <row r="23" spans="1:26" x14ac:dyDescent="0.25">
      <c r="A23" s="627"/>
      <c r="B23" s="630"/>
      <c r="C23" s="822"/>
      <c r="D23" s="21" t="s">
        <v>8</v>
      </c>
      <c r="E23" s="138" t="str">
        <f>IF(F23&lt;&gt;"",$E$21,"")</f>
        <v/>
      </c>
      <c r="F23" s="292"/>
      <c r="G23" s="293"/>
      <c r="H23" s="314"/>
      <c r="I23" s="234" t="str">
        <f>IF(B21="","",IF(F23=999,999,IF(F23+G23+H23=0,"",(F23*60+G23+H23/100)+E23)))</f>
        <v/>
      </c>
      <c r="J23" s="72"/>
      <c r="K23" s="72" t="str">
        <f>IF(I23="","",ABS(I23-J22))</f>
        <v/>
      </c>
      <c r="L23" s="219" t="str">
        <f>IF(K23="","",RANK(K23,K21:K25))</f>
        <v/>
      </c>
      <c r="M23" s="220" t="str">
        <f t="shared" si="9"/>
        <v/>
      </c>
      <c r="N23" s="73"/>
      <c r="O23" s="73" t="str">
        <f>IF(M23="","",ABS(M23-N22))</f>
        <v/>
      </c>
      <c r="P23" s="221" t="str">
        <f>IF(O23="","",RANK(O23,O21:O25))</f>
        <v/>
      </c>
      <c r="Q23" s="222" t="str">
        <f t="shared" si="10"/>
        <v/>
      </c>
      <c r="R23" s="74"/>
      <c r="S23" s="74" t="str">
        <f>IF(Q23="","",ABS(Q23-R22))</f>
        <v/>
      </c>
      <c r="T23" s="223" t="str">
        <f>IF(S23="","",RANK(S23,S21:S25))</f>
        <v/>
      </c>
      <c r="U23" s="224" t="str">
        <f t="shared" si="11"/>
        <v/>
      </c>
      <c r="V23" s="75"/>
      <c r="W23" s="225" t="str">
        <f>IF(B21="","",IF(J21&lt;0.5,J22,IF(N21&lt;0.5,N22,"NV")))</f>
        <v/>
      </c>
      <c r="X23" s="615"/>
      <c r="Y23" s="819"/>
      <c r="Z23" s="639"/>
    </row>
    <row r="24" spans="1:26" x14ac:dyDescent="0.25">
      <c r="A24" s="627"/>
      <c r="B24" s="630"/>
      <c r="C24" s="822"/>
      <c r="D24" s="21" t="s">
        <v>5</v>
      </c>
      <c r="E24" s="138" t="str">
        <f>IF(F24&lt;&gt;"",$E$21,"")</f>
        <v/>
      </c>
      <c r="F24" s="292"/>
      <c r="G24" s="293"/>
      <c r="H24" s="314"/>
      <c r="I24" s="234" t="str">
        <f>IF(B21="","",IF(F24=999,999,IF(F24+G24+H24=0,"",(F24*60+G24+H24/100)+E24)))</f>
        <v/>
      </c>
      <c r="J24" s="72"/>
      <c r="K24" s="72" t="str">
        <f>IF(I24="","",ABS(I24-J22))</f>
        <v/>
      </c>
      <c r="L24" s="219" t="str">
        <f>IF(K24="","",RANK(K24,K21:K25))</f>
        <v/>
      </c>
      <c r="M24" s="220" t="str">
        <f t="shared" si="9"/>
        <v/>
      </c>
      <c r="N24" s="73"/>
      <c r="O24" s="73" t="str">
        <f>IF(M24="","",ABS(M24-N22))</f>
        <v/>
      </c>
      <c r="P24" s="221" t="str">
        <f>IF(O24="","",RANK(O24,O21:O25))</f>
        <v/>
      </c>
      <c r="Q24" s="222" t="str">
        <f t="shared" si="10"/>
        <v/>
      </c>
      <c r="R24" s="74"/>
      <c r="S24" s="74" t="str">
        <f>IF(Q24="","",ABS(Q24-R22))</f>
        <v/>
      </c>
      <c r="T24" s="223" t="str">
        <f>IF(S24="","",RANK(S24,S21:S25))</f>
        <v/>
      </c>
      <c r="U24" s="224" t="str">
        <f t="shared" si="11"/>
        <v/>
      </c>
      <c r="V24" s="75"/>
      <c r="W24" s="225" t="str">
        <f>IF(B21="","",IF(N21=0,J22,IF(N21&lt;0.5,N22,IF(R21&lt;0.5,R22,"NV"))))</f>
        <v/>
      </c>
      <c r="X24" s="615"/>
      <c r="Y24" s="819"/>
      <c r="Z24" s="639"/>
    </row>
    <row r="25" spans="1:26" ht="15.75" thickBot="1" x14ac:dyDescent="0.3">
      <c r="A25" s="827"/>
      <c r="B25" s="829"/>
      <c r="C25" s="823"/>
      <c r="D25" s="66" t="s">
        <v>6</v>
      </c>
      <c r="E25" s="235" t="str">
        <f>IF(F25&lt;&gt;"",$E$21,"")</f>
        <v/>
      </c>
      <c r="F25" s="338"/>
      <c r="G25" s="339"/>
      <c r="H25" s="340"/>
      <c r="I25" s="264" t="str">
        <f>IF(B21="","",IF(F25=999,999,IF(F25+G25+H25=0,"",(F25*60+G25+H25/100)+E25)))</f>
        <v/>
      </c>
      <c r="J25" s="76"/>
      <c r="K25" s="76" t="str">
        <f>IF(I25="","",ABS(I25-J22))</f>
        <v/>
      </c>
      <c r="L25" s="227" t="str">
        <f>IF(K25="","",RANK(K25,K21:K25))</f>
        <v/>
      </c>
      <c r="M25" s="228" t="str">
        <f t="shared" si="9"/>
        <v/>
      </c>
      <c r="N25" s="77"/>
      <c r="O25" s="77" t="str">
        <f>IF(M25="","",ABS(M25-N22))</f>
        <v/>
      </c>
      <c r="P25" s="229" t="str">
        <f>IF(O25="","",RANK(O25,O21:O25))</f>
        <v/>
      </c>
      <c r="Q25" s="230" t="str">
        <f t="shared" si="10"/>
        <v/>
      </c>
      <c r="R25" s="78"/>
      <c r="S25" s="78" t="str">
        <f>IF(Q25="","",ABS(Q25-R22))</f>
        <v/>
      </c>
      <c r="T25" s="231" t="str">
        <f>IF(S25="","",RANK(S25,S21:S25))</f>
        <v/>
      </c>
      <c r="U25" s="232" t="str">
        <f t="shared" si="11"/>
        <v/>
      </c>
      <c r="V25" s="79"/>
      <c r="W25" s="233" t="str">
        <f>IF(B21="","",IF(R21&lt;0.5,TRIMMEAN(I21:I25,0.4),IF(V21&lt;0.5,V22,"NV")))</f>
        <v/>
      </c>
      <c r="X25" s="616"/>
      <c r="Y25" s="820"/>
      <c r="Z25" s="639"/>
    </row>
    <row r="26" spans="1:26" x14ac:dyDescent="0.25">
      <c r="A26" s="830" t="str">
        <f>IF('Names And Totals'!A9="","",'Names And Totals'!A9)</f>
        <v/>
      </c>
      <c r="B26" s="831" t="str">
        <f>IF('Names And Totals'!B9="","",'Names And Totals'!B9)</f>
        <v/>
      </c>
      <c r="C26" s="824" t="str">
        <f>IF(B26="","",IF(Y26="DQ","DQ",IF(Y26="TO","TO",IF(Y26="NV","NV",IF(Y26="","",RANK(Y26,$Y$6:$Y$501,0))))))</f>
        <v/>
      </c>
      <c r="D26" s="23" t="s">
        <v>7</v>
      </c>
      <c r="E26" s="343"/>
      <c r="F26" s="324"/>
      <c r="G26" s="334"/>
      <c r="H26" s="325"/>
      <c r="I26" s="213" t="str">
        <f>IF(B26="","",IF(F26=999,999,IF(F26+G26+H26=0,"",(F26*60+G26+H26/100)+E26)))</f>
        <v/>
      </c>
      <c r="J26" s="80" t="str">
        <f>IF(B26="","",MAX(I26:I30)-MIN(I26:I30))</f>
        <v/>
      </c>
      <c r="K26" s="80" t="str">
        <f>IF(I26="","",ABS(I26-J27))</f>
        <v/>
      </c>
      <c r="L26" s="214" t="str">
        <f>IF(K26="","",RANK(K26,K26:K30))</f>
        <v/>
      </c>
      <c r="M26" s="80" t="str">
        <f>IF(I26="","",IF(L26=1,"",I26))</f>
        <v/>
      </c>
      <c r="N26" s="82" t="str">
        <f>IF(B26="","",MAX(M26:M30)-MIN(M26:M30))</f>
        <v/>
      </c>
      <c r="O26" s="82" t="str">
        <f>IF(M26="","",ABS(M26-N27))</f>
        <v/>
      </c>
      <c r="P26" s="215" t="str">
        <f>IF(O26="","",RANK(O26,O26:O30))</f>
        <v/>
      </c>
      <c r="Q26" s="82" t="str">
        <f>IF(O26="","",IF(P26=1,"",I26))</f>
        <v/>
      </c>
      <c r="R26" s="83" t="str">
        <f>IF(B26="","",MAX(Q26:Q30)-MIN(Q26:Q30))</f>
        <v/>
      </c>
      <c r="S26" s="83" t="str">
        <f>IF(Q26="","",ABS(Q26-R27))</f>
        <v/>
      </c>
      <c r="T26" s="216" t="str">
        <f>IF(S26="","",RANK(S26,S26:S30))</f>
        <v/>
      </c>
      <c r="U26" s="83" t="str">
        <f>IF(T26="","",IF(T26=1,"",Q26))</f>
        <v/>
      </c>
      <c r="V26" s="84" t="str">
        <f>IF(B26="","",MAX(U26:U30)-MIN(U26:U30))</f>
        <v/>
      </c>
      <c r="W26" s="217" t="str">
        <f>IF(B26="","",I26)</f>
        <v/>
      </c>
      <c r="X26" s="810" t="str">
        <f>IF(B26="","",IF(Z26="DQ","DQ",IF(I26=999,"TO",IF(I26="","",IF(I27="",W26,IF(I28="",W27,IF(I29="",W28,IF(I30="",W29,W30))))))))</f>
        <v/>
      </c>
      <c r="Y26" s="812" t="str">
        <f>IF(B26="","",IF(Z26="DQ","DQ",IF(X26="TO","TO",IF(X26="","",IF(X26="NV","NV",IF((20-(X26-$Y$3))&gt;0,(20-(X26-$Y$3)),0))))))</f>
        <v/>
      </c>
      <c r="Z26" s="815"/>
    </row>
    <row r="27" spans="1:26" x14ac:dyDescent="0.25">
      <c r="A27" s="621"/>
      <c r="B27" s="624"/>
      <c r="C27" s="641"/>
      <c r="D27" s="18" t="s">
        <v>4</v>
      </c>
      <c r="E27" s="139" t="str">
        <f>IF(F27&lt;&gt;"",$E$26,"")</f>
        <v/>
      </c>
      <c r="F27" s="289"/>
      <c r="G27" s="290"/>
      <c r="H27" s="310"/>
      <c r="I27" s="218" t="str">
        <f>IF(B26="","",IF(F27=999,999,IF(F27+G27+H27=0,"",(F27*60+G27+H27/100)+E27)))</f>
        <v/>
      </c>
      <c r="J27" s="72" t="str">
        <f>IF(B26="","",AVERAGE(I26:I30))</f>
        <v/>
      </c>
      <c r="K27" s="72" t="str">
        <f>IF(I27="","",ABS(I27-J27))</f>
        <v/>
      </c>
      <c r="L27" s="219" t="str">
        <f>IF(K27="","",RANK(K27,K26:K30))</f>
        <v/>
      </c>
      <c r="M27" s="220" t="str">
        <f t="shared" ref="M27:M30" si="12">IF(I27="","",IF(L27=1,"",I27))</f>
        <v/>
      </c>
      <c r="N27" s="73" t="str">
        <f>IF(B26="","",AVERAGE(M26:M30))</f>
        <v/>
      </c>
      <c r="O27" s="73" t="str">
        <f>IF(M27="","",ABS(M27-N27))</f>
        <v/>
      </c>
      <c r="P27" s="221" t="str">
        <f>IF(O27="","",RANK(O27,O26:O30))</f>
        <v/>
      </c>
      <c r="Q27" s="222" t="str">
        <f t="shared" ref="Q27:Q30" si="13">IF(O27="","",IF(P27=1,"",I27))</f>
        <v/>
      </c>
      <c r="R27" s="74" t="str">
        <f>IF(B26="","",AVERAGE(Q26:Q30))</f>
        <v/>
      </c>
      <c r="S27" s="74" t="str">
        <f>IF(Q27="","",ABS(Q27-R27))</f>
        <v/>
      </c>
      <c r="T27" s="223" t="str">
        <f>IF(S27="","",RANK(S27,S26:S30))</f>
        <v/>
      </c>
      <c r="U27" s="224" t="str">
        <f t="shared" ref="U27:U30" si="14">IF(T27="","",IF(T27=1,"",Q27))</f>
        <v/>
      </c>
      <c r="V27" s="75" t="str">
        <f>IF(B26="","",AVERAGE(U26:U30))</f>
        <v/>
      </c>
      <c r="W27" s="225" t="str">
        <f>IF(B26="","",IF(J26&lt;0.5,J27,"NV"))</f>
        <v/>
      </c>
      <c r="X27" s="763"/>
      <c r="Y27" s="813"/>
      <c r="Z27" s="816"/>
    </row>
    <row r="28" spans="1:26" x14ac:dyDescent="0.25">
      <c r="A28" s="621"/>
      <c r="B28" s="624"/>
      <c r="C28" s="641"/>
      <c r="D28" s="18" t="s">
        <v>8</v>
      </c>
      <c r="E28" s="139" t="str">
        <f>IF(F28&lt;&gt;"",$E$26,"")</f>
        <v/>
      </c>
      <c r="F28" s="289"/>
      <c r="G28" s="290"/>
      <c r="H28" s="310"/>
      <c r="I28" s="218" t="str">
        <f>IF(B26="","",IF(F28=999,999,IF(F28+G28+H28=0,"",(F28*60+G28+H28/100)+E28)))</f>
        <v/>
      </c>
      <c r="J28" s="72"/>
      <c r="K28" s="72" t="str">
        <f>IF(I28="","",ABS(I28-J27))</f>
        <v/>
      </c>
      <c r="L28" s="219" t="str">
        <f>IF(K28="","",RANK(K28,K26:K30))</f>
        <v/>
      </c>
      <c r="M28" s="220" t="str">
        <f t="shared" si="12"/>
        <v/>
      </c>
      <c r="N28" s="73"/>
      <c r="O28" s="73" t="str">
        <f>IF(M28="","",ABS(M28-N27))</f>
        <v/>
      </c>
      <c r="P28" s="221" t="str">
        <f>IF(O28="","",RANK(O28,O26:O30))</f>
        <v/>
      </c>
      <c r="Q28" s="222" t="str">
        <f t="shared" si="13"/>
        <v/>
      </c>
      <c r="R28" s="74"/>
      <c r="S28" s="74" t="str">
        <f>IF(Q28="","",ABS(Q28-R27))</f>
        <v/>
      </c>
      <c r="T28" s="223" t="str">
        <f>IF(S28="","",RANK(S28,S26:S30))</f>
        <v/>
      </c>
      <c r="U28" s="224" t="str">
        <f t="shared" si="14"/>
        <v/>
      </c>
      <c r="V28" s="75"/>
      <c r="W28" s="225" t="str">
        <f>IF(B26="","",IF(J26&lt;0.5,J27,IF(N26&lt;0.5,N27,"NV")))</f>
        <v/>
      </c>
      <c r="X28" s="763"/>
      <c r="Y28" s="813"/>
      <c r="Z28" s="816"/>
    </row>
    <row r="29" spans="1:26" x14ac:dyDescent="0.25">
      <c r="A29" s="621"/>
      <c r="B29" s="624"/>
      <c r="C29" s="641"/>
      <c r="D29" s="18" t="s">
        <v>5</v>
      </c>
      <c r="E29" s="139" t="str">
        <f>IF(F29&lt;&gt;"",$E$26,"")</f>
        <v/>
      </c>
      <c r="F29" s="289"/>
      <c r="G29" s="290"/>
      <c r="H29" s="310"/>
      <c r="I29" s="218" t="str">
        <f>IF(B26="","",IF(F29=999,999,IF(F29+G29+H29=0,"",(F29*60+G29+H29/100)+E29)))</f>
        <v/>
      </c>
      <c r="J29" s="72"/>
      <c r="K29" s="72" t="str">
        <f>IF(I29="","",ABS(I29-J27))</f>
        <v/>
      </c>
      <c r="L29" s="219" t="str">
        <f>IF(K29="","",RANK(K29,K26:K30))</f>
        <v/>
      </c>
      <c r="M29" s="220" t="str">
        <f t="shared" si="12"/>
        <v/>
      </c>
      <c r="N29" s="73"/>
      <c r="O29" s="73" t="str">
        <f>IF(M29="","",ABS(M29-N27))</f>
        <v/>
      </c>
      <c r="P29" s="221" t="str">
        <f>IF(O29="","",RANK(O29,O26:O30))</f>
        <v/>
      </c>
      <c r="Q29" s="222" t="str">
        <f t="shared" si="13"/>
        <v/>
      </c>
      <c r="R29" s="74"/>
      <c r="S29" s="74" t="str">
        <f>IF(Q29="","",ABS(Q29-R27))</f>
        <v/>
      </c>
      <c r="T29" s="223" t="str">
        <f>IF(S29="","",RANK(S29,S26:S30))</f>
        <v/>
      </c>
      <c r="U29" s="224" t="str">
        <f t="shared" si="14"/>
        <v/>
      </c>
      <c r="V29" s="75"/>
      <c r="W29" s="225" t="str">
        <f>IF(B26="","",IF(N26=0,J27,IF(N26&lt;0.5,N27,IF(R26&lt;0.5,R27,"NV"))))</f>
        <v/>
      </c>
      <c r="X29" s="763"/>
      <c r="Y29" s="813"/>
      <c r="Z29" s="816"/>
    </row>
    <row r="30" spans="1:26" ht="15.75" thickBot="1" x14ac:dyDescent="0.3">
      <c r="A30" s="622"/>
      <c r="B30" s="625"/>
      <c r="C30" s="825"/>
      <c r="D30" s="24" t="s">
        <v>6</v>
      </c>
      <c r="E30" s="140" t="str">
        <f>IF(F30&lt;&gt;"",$E$26,"")</f>
        <v/>
      </c>
      <c r="F30" s="295"/>
      <c r="G30" s="296"/>
      <c r="H30" s="335"/>
      <c r="I30" s="226" t="str">
        <f>IF(B26="","",IF(F30=999,999,IF(F30+G30+H30=0,"",(F30*60+G30+H30/100)+E30)))</f>
        <v/>
      </c>
      <c r="J30" s="76"/>
      <c r="K30" s="76" t="str">
        <f>IF(I30="","",ABS(I30-J27))</f>
        <v/>
      </c>
      <c r="L30" s="227" t="str">
        <f>IF(K30="","",RANK(K30,K26:K30))</f>
        <v/>
      </c>
      <c r="M30" s="228" t="str">
        <f t="shared" si="12"/>
        <v/>
      </c>
      <c r="N30" s="77"/>
      <c r="O30" s="77" t="str">
        <f>IF(M30="","",ABS(M30-N27))</f>
        <v/>
      </c>
      <c r="P30" s="229" t="str">
        <f>IF(O30="","",RANK(O30,O26:O30))</f>
        <v/>
      </c>
      <c r="Q30" s="230" t="str">
        <f t="shared" si="13"/>
        <v/>
      </c>
      <c r="R30" s="78"/>
      <c r="S30" s="78" t="str">
        <f>IF(Q30="","",ABS(Q30-R27))</f>
        <v/>
      </c>
      <c r="T30" s="231" t="str">
        <f>IF(S30="","",RANK(S30,S26:S30))</f>
        <v/>
      </c>
      <c r="U30" s="232" t="str">
        <f t="shared" si="14"/>
        <v/>
      </c>
      <c r="V30" s="79"/>
      <c r="W30" s="233" t="str">
        <f>IF(B26="","",IF(R26&lt;0.5,TRIMMEAN(I26:I30,0.4),IF(V26&lt;0.5,V27,"NV")))</f>
        <v/>
      </c>
      <c r="X30" s="811"/>
      <c r="Y30" s="814"/>
      <c r="Z30" s="817"/>
    </row>
    <row r="31" spans="1:26" x14ac:dyDescent="0.25">
      <c r="A31" s="826" t="str">
        <f>IF('Names And Totals'!A10="","",'Names And Totals'!A10)</f>
        <v/>
      </c>
      <c r="B31" s="828" t="str">
        <f>IF('Names And Totals'!B10="","",'Names And Totals'!B10)</f>
        <v/>
      </c>
      <c r="C31" s="821" t="str">
        <f>IF(B31="","",IF(Y31="DQ","DQ",IF(Y31="TO","TO",IF(Y31="NV","NV",IF(Y31="","",RANK(Y31,$Y$6:$Y$501,0))))))</f>
        <v/>
      </c>
      <c r="D31" s="67" t="s">
        <v>7</v>
      </c>
      <c r="E31" s="342"/>
      <c r="F31" s="336"/>
      <c r="G31" s="333"/>
      <c r="H31" s="337"/>
      <c r="I31" s="263" t="str">
        <f>IF(B31="","",IF(F31=999,999,IF(F31+G31+H31=0,"",(F31*60+G31+H31/100)+E31)))</f>
        <v/>
      </c>
      <c r="J31" s="80" t="str">
        <f>IF(B31="","",MAX(I31:I35)-MIN(I31:I35))</f>
        <v/>
      </c>
      <c r="K31" s="80" t="str">
        <f>IF(I31="","",ABS(I31-J32))</f>
        <v/>
      </c>
      <c r="L31" s="214" t="str">
        <f>IF(K31="","",RANK(K31,K31:K35))</f>
        <v/>
      </c>
      <c r="M31" s="80" t="str">
        <f>IF(I31="","",IF(L31=1,"",I31))</f>
        <v/>
      </c>
      <c r="N31" s="82" t="str">
        <f>IF(B31="","",MAX(M31:M35)-MIN(M31:M35))</f>
        <v/>
      </c>
      <c r="O31" s="82" t="str">
        <f>IF(M31="","",ABS(M31-N32))</f>
        <v/>
      </c>
      <c r="P31" s="215" t="str">
        <f>IF(O31="","",RANK(O31,O31:O35))</f>
        <v/>
      </c>
      <c r="Q31" s="82" t="str">
        <f>IF(O31="","",IF(P31=1,"",I31))</f>
        <v/>
      </c>
      <c r="R31" s="83" t="str">
        <f>IF(B31="","",MAX(Q31:Q35)-MIN(Q31:Q35))</f>
        <v/>
      </c>
      <c r="S31" s="83" t="str">
        <f>IF(Q31="","",ABS(Q31-R32))</f>
        <v/>
      </c>
      <c r="T31" s="216" t="str">
        <f>IF(S31="","",RANK(S31,S31:S35))</f>
        <v/>
      </c>
      <c r="U31" s="83" t="str">
        <f>IF(T31="","",IF(T31=1,"",Q31))</f>
        <v/>
      </c>
      <c r="V31" s="84" t="str">
        <f>IF(B31="","",MAX(U31:U35)-MIN(U31:U35))</f>
        <v/>
      </c>
      <c r="W31" s="217" t="str">
        <f>IF(B31="","",I31)</f>
        <v/>
      </c>
      <c r="X31" s="614" t="str">
        <f>IF(B31="","",IF(Z31="DQ","DQ",IF(I31=999,"TO",IF(I31="","",IF(I32="",W31,IF(I33="",W32,IF(I34="",W33,IF(I35="",W34,W35))))))))</f>
        <v/>
      </c>
      <c r="Y31" s="818" t="str">
        <f>IF(B31="","",IF(Z31="DQ","DQ",IF(X31="TO","TO",IF(X31="","",IF(X31="NV","NV",IF((20-(X31-$Y$3))&gt;0,(20-(X31-$Y$3)),0))))))</f>
        <v/>
      </c>
      <c r="Z31" s="639"/>
    </row>
    <row r="32" spans="1:26" x14ac:dyDescent="0.25">
      <c r="A32" s="627"/>
      <c r="B32" s="630"/>
      <c r="C32" s="822"/>
      <c r="D32" s="21" t="s">
        <v>4</v>
      </c>
      <c r="E32" s="138" t="str">
        <f>IF(F32&lt;&gt;"",$E$31,"")</f>
        <v/>
      </c>
      <c r="F32" s="292"/>
      <c r="G32" s="293"/>
      <c r="H32" s="314"/>
      <c r="I32" s="234" t="str">
        <f>IF(B31="","",IF(F32=999,999,IF(F32+G32+H32=0,"",(F32*60+G32+H32/100)+E32)))</f>
        <v/>
      </c>
      <c r="J32" s="72" t="str">
        <f>IF(B31="","",AVERAGE(I31:I35))</f>
        <v/>
      </c>
      <c r="K32" s="72" t="str">
        <f>IF(I32="","",ABS(I32-J32))</f>
        <v/>
      </c>
      <c r="L32" s="219" t="str">
        <f>IF(K32="","",RANK(K32,K31:K35))</f>
        <v/>
      </c>
      <c r="M32" s="220" t="str">
        <f t="shared" ref="M32:M35" si="15">IF(I32="","",IF(L32=1,"",I32))</f>
        <v/>
      </c>
      <c r="N32" s="73" t="str">
        <f>IF(B31="","",AVERAGE(M31:M35))</f>
        <v/>
      </c>
      <c r="O32" s="73" t="str">
        <f>IF(M32="","",ABS(M32-N32))</f>
        <v/>
      </c>
      <c r="P32" s="221" t="str">
        <f>IF(O32="","",RANK(O32,O31:O35))</f>
        <v/>
      </c>
      <c r="Q32" s="222" t="str">
        <f t="shared" ref="Q32:Q35" si="16">IF(O32="","",IF(P32=1,"",I32))</f>
        <v/>
      </c>
      <c r="R32" s="74" t="str">
        <f>IF(B31="","",AVERAGE(Q31:Q35))</f>
        <v/>
      </c>
      <c r="S32" s="74" t="str">
        <f>IF(Q32="","",ABS(Q32-R32))</f>
        <v/>
      </c>
      <c r="T32" s="223" t="str">
        <f>IF(S32="","",RANK(S32,S31:S35))</f>
        <v/>
      </c>
      <c r="U32" s="224" t="str">
        <f t="shared" ref="U32:U35" si="17">IF(T32="","",IF(T32=1,"",Q32))</f>
        <v/>
      </c>
      <c r="V32" s="75" t="str">
        <f>IF(B31="","",AVERAGE(U31:U35))</f>
        <v/>
      </c>
      <c r="W32" s="225" t="str">
        <f>IF(B31="","",IF(J31&lt;0.5,J32,"NV"))</f>
        <v/>
      </c>
      <c r="X32" s="615"/>
      <c r="Y32" s="819"/>
      <c r="Z32" s="639"/>
    </row>
    <row r="33" spans="1:26" x14ac:dyDescent="0.25">
      <c r="A33" s="627"/>
      <c r="B33" s="630"/>
      <c r="C33" s="822"/>
      <c r="D33" s="21" t="s">
        <v>8</v>
      </c>
      <c r="E33" s="138" t="str">
        <f>IF(F33&lt;&gt;"",$E$31,"")</f>
        <v/>
      </c>
      <c r="F33" s="292"/>
      <c r="G33" s="293"/>
      <c r="H33" s="314"/>
      <c r="I33" s="234" t="str">
        <f>IF(B31="","",IF(F33=999,999,IF(F33+G33+H33=0,"",(F33*60+G33+H33/100)+E33)))</f>
        <v/>
      </c>
      <c r="J33" s="72"/>
      <c r="K33" s="72" t="str">
        <f>IF(I33="","",ABS(I33-J32))</f>
        <v/>
      </c>
      <c r="L33" s="219" t="str">
        <f>IF(K33="","",RANK(K33,K31:K35))</f>
        <v/>
      </c>
      <c r="M33" s="220" t="str">
        <f t="shared" si="15"/>
        <v/>
      </c>
      <c r="N33" s="73"/>
      <c r="O33" s="73" t="str">
        <f>IF(M33="","",ABS(M33-N32))</f>
        <v/>
      </c>
      <c r="P33" s="221" t="str">
        <f>IF(O33="","",RANK(O33,O31:O35))</f>
        <v/>
      </c>
      <c r="Q33" s="222" t="str">
        <f t="shared" si="16"/>
        <v/>
      </c>
      <c r="R33" s="74"/>
      <c r="S33" s="74" t="str">
        <f>IF(Q33="","",ABS(Q33-R32))</f>
        <v/>
      </c>
      <c r="T33" s="223" t="str">
        <f>IF(S33="","",RANK(S33,S31:S35))</f>
        <v/>
      </c>
      <c r="U33" s="224" t="str">
        <f t="shared" si="17"/>
        <v/>
      </c>
      <c r="V33" s="75"/>
      <c r="W33" s="225" t="str">
        <f>IF(B31="","",IF(J31&lt;0.5,J32,IF(N31&lt;0.5,N32,"NV")))</f>
        <v/>
      </c>
      <c r="X33" s="615"/>
      <c r="Y33" s="819"/>
      <c r="Z33" s="639"/>
    </row>
    <row r="34" spans="1:26" x14ac:dyDescent="0.25">
      <c r="A34" s="627"/>
      <c r="B34" s="630"/>
      <c r="C34" s="822"/>
      <c r="D34" s="21" t="s">
        <v>5</v>
      </c>
      <c r="E34" s="138" t="str">
        <f>IF(F34&lt;&gt;"",$E$31,"")</f>
        <v/>
      </c>
      <c r="F34" s="292"/>
      <c r="G34" s="293"/>
      <c r="H34" s="314"/>
      <c r="I34" s="234" t="str">
        <f>IF(B31="","",IF(F34=999,999,IF(F34+G34+H34=0,"",(F34*60+G34+H34/100)+E34)))</f>
        <v/>
      </c>
      <c r="J34" s="72"/>
      <c r="K34" s="72" t="str">
        <f>IF(I34="","",ABS(I34-J32))</f>
        <v/>
      </c>
      <c r="L34" s="219" t="str">
        <f>IF(K34="","",RANK(K34,K31:K35))</f>
        <v/>
      </c>
      <c r="M34" s="220" t="str">
        <f t="shared" si="15"/>
        <v/>
      </c>
      <c r="N34" s="73"/>
      <c r="O34" s="73" t="str">
        <f>IF(M34="","",ABS(M34-N32))</f>
        <v/>
      </c>
      <c r="P34" s="221" t="str">
        <f>IF(O34="","",RANK(O34,O31:O35))</f>
        <v/>
      </c>
      <c r="Q34" s="222" t="str">
        <f t="shared" si="16"/>
        <v/>
      </c>
      <c r="R34" s="74"/>
      <c r="S34" s="74" t="str">
        <f>IF(Q34="","",ABS(Q34-R32))</f>
        <v/>
      </c>
      <c r="T34" s="223" t="str">
        <f>IF(S34="","",RANK(S34,S31:S35))</f>
        <v/>
      </c>
      <c r="U34" s="224" t="str">
        <f t="shared" si="17"/>
        <v/>
      </c>
      <c r="V34" s="75"/>
      <c r="W34" s="225" t="str">
        <f>IF(B31="","",IF(N31=0,J32,IF(N31&lt;0.5,N32,IF(R31&lt;0.5,R32,"NV"))))</f>
        <v/>
      </c>
      <c r="X34" s="615"/>
      <c r="Y34" s="819"/>
      <c r="Z34" s="639"/>
    </row>
    <row r="35" spans="1:26" ht="15.75" thickBot="1" x14ac:dyDescent="0.3">
      <c r="A35" s="827"/>
      <c r="B35" s="829"/>
      <c r="C35" s="823"/>
      <c r="D35" s="66" t="s">
        <v>6</v>
      </c>
      <c r="E35" s="235" t="str">
        <f>IF(F35&lt;&gt;"",$E$31,"")</f>
        <v/>
      </c>
      <c r="F35" s="338"/>
      <c r="G35" s="339"/>
      <c r="H35" s="340"/>
      <c r="I35" s="264" t="str">
        <f>IF(B31="","",IF(F35=999,999,IF(F35+G35+H35=0,"",(F35*60+G35+H35/100)+E35)))</f>
        <v/>
      </c>
      <c r="J35" s="76"/>
      <c r="K35" s="76" t="str">
        <f>IF(I35="","",ABS(I35-J32))</f>
        <v/>
      </c>
      <c r="L35" s="227" t="str">
        <f>IF(K35="","",RANK(K35,K31:K35))</f>
        <v/>
      </c>
      <c r="M35" s="228" t="str">
        <f t="shared" si="15"/>
        <v/>
      </c>
      <c r="N35" s="77"/>
      <c r="O35" s="77" t="str">
        <f>IF(M35="","",ABS(M35-N32))</f>
        <v/>
      </c>
      <c r="P35" s="229" t="str">
        <f>IF(O35="","",RANK(O35,O31:O35))</f>
        <v/>
      </c>
      <c r="Q35" s="230" t="str">
        <f t="shared" si="16"/>
        <v/>
      </c>
      <c r="R35" s="78"/>
      <c r="S35" s="78" t="str">
        <f>IF(Q35="","",ABS(Q35-R32))</f>
        <v/>
      </c>
      <c r="T35" s="231" t="str">
        <f>IF(S35="","",RANK(S35,S31:S35))</f>
        <v/>
      </c>
      <c r="U35" s="232" t="str">
        <f t="shared" si="17"/>
        <v/>
      </c>
      <c r="V35" s="79"/>
      <c r="W35" s="233" t="str">
        <f>IF(B31="","",IF(R31&lt;0.5,TRIMMEAN(I31:I35,0.4),IF(V31&lt;0.5,V32,"NV")))</f>
        <v/>
      </c>
      <c r="X35" s="616"/>
      <c r="Y35" s="820"/>
      <c r="Z35" s="639"/>
    </row>
    <row r="36" spans="1:26" x14ac:dyDescent="0.25">
      <c r="A36" s="830" t="str">
        <f>IF('Names And Totals'!A11="","",'Names And Totals'!A11)</f>
        <v/>
      </c>
      <c r="B36" s="831" t="str">
        <f>IF('Names And Totals'!B11="","",'Names And Totals'!B11)</f>
        <v/>
      </c>
      <c r="C36" s="824" t="str">
        <f>IF(B36="","",IF(Y36="DQ","DQ",IF(Y36="TO","TO",IF(Y36="NV","NV",IF(Y36="","",RANK(Y36,$Y$6:$Y$501,0))))))</f>
        <v/>
      </c>
      <c r="D36" s="23" t="s">
        <v>7</v>
      </c>
      <c r="E36" s="343"/>
      <c r="F36" s="324"/>
      <c r="G36" s="334"/>
      <c r="H36" s="325"/>
      <c r="I36" s="213" t="str">
        <f>IF(B36="","",IF(F36=999,999,IF(F36+G36+H36=0,"",(F36*60+G36+H36/100)+E36)))</f>
        <v/>
      </c>
      <c r="J36" s="80" t="str">
        <f>IF(B36="","",MAX(I36:I40)-MIN(I36:I40))</f>
        <v/>
      </c>
      <c r="K36" s="80" t="str">
        <f>IF(I36="","",ABS(I36-J37))</f>
        <v/>
      </c>
      <c r="L36" s="214" t="str">
        <f>IF(K36="","",RANK(K36,K36:K40))</f>
        <v/>
      </c>
      <c r="M36" s="80" t="str">
        <f>IF(I36="","",IF(L36=1,"",I36))</f>
        <v/>
      </c>
      <c r="N36" s="82" t="str">
        <f>IF(B36="","",MAX(M36:M40)-MIN(M36:M40))</f>
        <v/>
      </c>
      <c r="O36" s="82" t="str">
        <f>IF(M36="","",ABS(M36-N37))</f>
        <v/>
      </c>
      <c r="P36" s="215" t="str">
        <f>IF(O36="","",RANK(O36,O36:O40))</f>
        <v/>
      </c>
      <c r="Q36" s="82" t="str">
        <f>IF(O36="","",IF(P36=1,"",I36))</f>
        <v/>
      </c>
      <c r="R36" s="83" t="str">
        <f>IF(B36="","",MAX(Q36:Q40)-MIN(Q36:Q40))</f>
        <v/>
      </c>
      <c r="S36" s="83" t="str">
        <f>IF(Q36="","",ABS(Q36-R37))</f>
        <v/>
      </c>
      <c r="T36" s="216" t="str">
        <f>IF(S36="","",RANK(S36,S36:S40))</f>
        <v/>
      </c>
      <c r="U36" s="83" t="str">
        <f>IF(T36="","",IF(T36=1,"",Q36))</f>
        <v/>
      </c>
      <c r="V36" s="84" t="str">
        <f>IF(B36="","",MAX(U36:U40)-MIN(U36:U40))</f>
        <v/>
      </c>
      <c r="W36" s="217" t="str">
        <f>IF(B36="","",I36)</f>
        <v/>
      </c>
      <c r="X36" s="810" t="str">
        <f>IF(B36="","",IF(Z36="DQ","DQ",IF(I36=999,"TO",IF(I36="","",IF(I37="",W36,IF(I38="",W37,IF(I39="",W38,IF(I40="",W39,W40))))))))</f>
        <v/>
      </c>
      <c r="Y36" s="812" t="str">
        <f>IF(B36="","",IF(Z36="DQ","DQ",IF(X36="TO","TO",IF(X36="","",IF(X36="NV","NV",IF((20-(X36-$Y$3))&gt;0,(20-(X36-$Y$3)),0))))))</f>
        <v/>
      </c>
      <c r="Z36" s="815"/>
    </row>
    <row r="37" spans="1:26" x14ac:dyDescent="0.25">
      <c r="A37" s="621"/>
      <c r="B37" s="624"/>
      <c r="C37" s="641"/>
      <c r="D37" s="18" t="s">
        <v>4</v>
      </c>
      <c r="E37" s="139" t="str">
        <f>IF(F37&lt;&gt;"",$E$36,"")</f>
        <v/>
      </c>
      <c r="F37" s="289"/>
      <c r="G37" s="290"/>
      <c r="H37" s="310"/>
      <c r="I37" s="218" t="str">
        <f>IF(B36="","",IF(F37=999,999,IF(F37+G37+H37=0,"",(F37*60+G37+H37/100)+E37)))</f>
        <v/>
      </c>
      <c r="J37" s="72" t="str">
        <f>IF(B36="","",AVERAGE(I36:I40))</f>
        <v/>
      </c>
      <c r="K37" s="72" t="str">
        <f>IF(I37="","",ABS(I37-J37))</f>
        <v/>
      </c>
      <c r="L37" s="219" t="str">
        <f>IF(K37="","",RANK(K37,K36:K40))</f>
        <v/>
      </c>
      <c r="M37" s="220" t="str">
        <f t="shared" ref="M37:M40" si="18">IF(I37="","",IF(L37=1,"",I37))</f>
        <v/>
      </c>
      <c r="N37" s="73" t="str">
        <f>IF(B36="","",AVERAGE(M36:M40))</f>
        <v/>
      </c>
      <c r="O37" s="73" t="str">
        <f>IF(M37="","",ABS(M37-N37))</f>
        <v/>
      </c>
      <c r="P37" s="221" t="str">
        <f>IF(O37="","",RANK(O37,O36:O40))</f>
        <v/>
      </c>
      <c r="Q37" s="222" t="str">
        <f t="shared" ref="Q37:Q40" si="19">IF(O37="","",IF(P37=1,"",I37))</f>
        <v/>
      </c>
      <c r="R37" s="74" t="str">
        <f>IF(B36="","",AVERAGE(Q36:Q40))</f>
        <v/>
      </c>
      <c r="S37" s="74" t="str">
        <f>IF(Q37="","",ABS(Q37-R37))</f>
        <v/>
      </c>
      <c r="T37" s="223" t="str">
        <f>IF(S37="","",RANK(S37,S36:S40))</f>
        <v/>
      </c>
      <c r="U37" s="224" t="str">
        <f t="shared" ref="U37:U40" si="20">IF(T37="","",IF(T37=1,"",Q37))</f>
        <v/>
      </c>
      <c r="V37" s="75" t="str">
        <f>IF(B36="","",AVERAGE(U36:U40))</f>
        <v/>
      </c>
      <c r="W37" s="225" t="str">
        <f>IF(B36="","",IF(J36&lt;0.5,J37,"NV"))</f>
        <v/>
      </c>
      <c r="X37" s="763"/>
      <c r="Y37" s="813"/>
      <c r="Z37" s="816"/>
    </row>
    <row r="38" spans="1:26" x14ac:dyDescent="0.25">
      <c r="A38" s="621"/>
      <c r="B38" s="624"/>
      <c r="C38" s="641"/>
      <c r="D38" s="18" t="s">
        <v>8</v>
      </c>
      <c r="E38" s="139" t="str">
        <f>IF(F38&lt;&gt;"",$E$36,"")</f>
        <v/>
      </c>
      <c r="F38" s="289"/>
      <c r="G38" s="290"/>
      <c r="H38" s="310"/>
      <c r="I38" s="218" t="str">
        <f>IF(B36="","",IF(F38=999,999,IF(F38+G38+H38=0,"",(F38*60+G38+H38/100)+E38)))</f>
        <v/>
      </c>
      <c r="J38" s="72"/>
      <c r="K38" s="72" t="str">
        <f>IF(I38="","",ABS(I38-J37))</f>
        <v/>
      </c>
      <c r="L38" s="219" t="str">
        <f>IF(K38="","",RANK(K38,K36:K40))</f>
        <v/>
      </c>
      <c r="M38" s="220" t="str">
        <f t="shared" si="18"/>
        <v/>
      </c>
      <c r="N38" s="73"/>
      <c r="O38" s="73" t="str">
        <f>IF(M38="","",ABS(M38-N37))</f>
        <v/>
      </c>
      <c r="P38" s="221" t="str">
        <f>IF(O38="","",RANK(O38,O36:O40))</f>
        <v/>
      </c>
      <c r="Q38" s="222" t="str">
        <f t="shared" si="19"/>
        <v/>
      </c>
      <c r="R38" s="74"/>
      <c r="S38" s="74" t="str">
        <f>IF(Q38="","",ABS(Q38-R37))</f>
        <v/>
      </c>
      <c r="T38" s="223" t="str">
        <f>IF(S38="","",RANK(S38,S36:S40))</f>
        <v/>
      </c>
      <c r="U38" s="224" t="str">
        <f t="shared" si="20"/>
        <v/>
      </c>
      <c r="V38" s="75"/>
      <c r="W38" s="225" t="str">
        <f>IF(B36="","",IF(J36&lt;0.5,J37,IF(N36&lt;0.5,N37,"NV")))</f>
        <v/>
      </c>
      <c r="X38" s="763"/>
      <c r="Y38" s="813"/>
      <c r="Z38" s="816"/>
    </row>
    <row r="39" spans="1:26" x14ac:dyDescent="0.25">
      <c r="A39" s="621"/>
      <c r="B39" s="624"/>
      <c r="C39" s="641"/>
      <c r="D39" s="18" t="s">
        <v>5</v>
      </c>
      <c r="E39" s="139" t="str">
        <f>IF(F39&lt;&gt;"",$E$36,"")</f>
        <v/>
      </c>
      <c r="F39" s="289"/>
      <c r="G39" s="290"/>
      <c r="H39" s="310"/>
      <c r="I39" s="218" t="str">
        <f>IF(B36="","",IF(F39=999,999,IF(F39+G39+H39=0,"",(F39*60+G39+H39/100)+E39)))</f>
        <v/>
      </c>
      <c r="J39" s="72"/>
      <c r="K39" s="72" t="str">
        <f>IF(I39="","",ABS(I39-J37))</f>
        <v/>
      </c>
      <c r="L39" s="219" t="str">
        <f>IF(K39="","",RANK(K39,K36:K40))</f>
        <v/>
      </c>
      <c r="M39" s="220" t="str">
        <f t="shared" si="18"/>
        <v/>
      </c>
      <c r="N39" s="73"/>
      <c r="O39" s="73" t="str">
        <f>IF(M39="","",ABS(M39-N37))</f>
        <v/>
      </c>
      <c r="P39" s="221" t="str">
        <f>IF(O39="","",RANK(O39,O36:O40))</f>
        <v/>
      </c>
      <c r="Q39" s="222" t="str">
        <f t="shared" si="19"/>
        <v/>
      </c>
      <c r="R39" s="74"/>
      <c r="S39" s="74" t="str">
        <f>IF(Q39="","",ABS(Q39-R37))</f>
        <v/>
      </c>
      <c r="T39" s="223" t="str">
        <f>IF(S39="","",RANK(S39,S36:S40))</f>
        <v/>
      </c>
      <c r="U39" s="224" t="str">
        <f t="shared" si="20"/>
        <v/>
      </c>
      <c r="V39" s="75"/>
      <c r="W39" s="225" t="str">
        <f>IF(B36="","",IF(N36=0,J37,IF(N36&lt;0.5,N37,IF(R36&lt;0.5,R37,"NV"))))</f>
        <v/>
      </c>
      <c r="X39" s="763"/>
      <c r="Y39" s="813"/>
      <c r="Z39" s="816"/>
    </row>
    <row r="40" spans="1:26" ht="15.75" thickBot="1" x14ac:dyDescent="0.3">
      <c r="A40" s="622"/>
      <c r="B40" s="625"/>
      <c r="C40" s="825"/>
      <c r="D40" s="24" t="s">
        <v>6</v>
      </c>
      <c r="E40" s="140" t="str">
        <f>IF(F40&lt;&gt;"",$E$36,"")</f>
        <v/>
      </c>
      <c r="F40" s="295"/>
      <c r="G40" s="296"/>
      <c r="H40" s="335"/>
      <c r="I40" s="226" t="str">
        <f>IF(B36="","",IF(F40=999,999,IF(F40+G40+H40=0,"",(F40*60+G40+H40/100)+E40)))</f>
        <v/>
      </c>
      <c r="J40" s="76"/>
      <c r="K40" s="76" t="str">
        <f>IF(I40="","",ABS(I40-J37))</f>
        <v/>
      </c>
      <c r="L40" s="227" t="str">
        <f>IF(K40="","",RANK(K40,K36:K40))</f>
        <v/>
      </c>
      <c r="M40" s="228" t="str">
        <f t="shared" si="18"/>
        <v/>
      </c>
      <c r="N40" s="77"/>
      <c r="O40" s="77" t="str">
        <f>IF(M40="","",ABS(M40-N37))</f>
        <v/>
      </c>
      <c r="P40" s="229" t="str">
        <f>IF(O40="","",RANK(O40,O36:O40))</f>
        <v/>
      </c>
      <c r="Q40" s="230" t="str">
        <f t="shared" si="19"/>
        <v/>
      </c>
      <c r="R40" s="78"/>
      <c r="S40" s="78" t="str">
        <f>IF(Q40="","",ABS(Q40-R37))</f>
        <v/>
      </c>
      <c r="T40" s="231" t="str">
        <f>IF(S40="","",RANK(S40,S36:S40))</f>
        <v/>
      </c>
      <c r="U40" s="232" t="str">
        <f t="shared" si="20"/>
        <v/>
      </c>
      <c r="V40" s="79"/>
      <c r="W40" s="233" t="str">
        <f>IF(B36="","",IF(R36&lt;0.5,TRIMMEAN(I36:I40,0.4),IF(V36&lt;0.5,V37,"NV")))</f>
        <v/>
      </c>
      <c r="X40" s="811"/>
      <c r="Y40" s="814"/>
      <c r="Z40" s="817"/>
    </row>
    <row r="41" spans="1:26" x14ac:dyDescent="0.25">
      <c r="A41" s="826" t="str">
        <f>IF('Names And Totals'!A12="","",'Names And Totals'!A12)</f>
        <v/>
      </c>
      <c r="B41" s="828" t="str">
        <f>IF('Names And Totals'!B12="","",'Names And Totals'!B12)</f>
        <v/>
      </c>
      <c r="C41" s="821" t="str">
        <f>IF(B41="","",IF(Y41="DQ","DQ",IF(Y41="TO","TO",IF(Y41="NV","NV",IF(Y41="","",RANK(Y41,$Y$6:$Y$501,0))))))</f>
        <v/>
      </c>
      <c r="D41" s="67" t="s">
        <v>7</v>
      </c>
      <c r="E41" s="342"/>
      <c r="F41" s="336"/>
      <c r="G41" s="333"/>
      <c r="H41" s="337"/>
      <c r="I41" s="263" t="str">
        <f>IF(B41="","",IF(F41=999,999,IF(F41+G41+H41=0,"",(F41*60+G41+H41/100)+E41)))</f>
        <v/>
      </c>
      <c r="J41" s="80" t="str">
        <f>IF(B41="","",MAX(I41:I45)-MIN(I41:I45))</f>
        <v/>
      </c>
      <c r="K41" s="80" t="str">
        <f>IF(I41="","",ABS(I41-J42))</f>
        <v/>
      </c>
      <c r="L41" s="214" t="str">
        <f>IF(K41="","",RANK(K41,K41:K45))</f>
        <v/>
      </c>
      <c r="M41" s="80" t="str">
        <f>IF(I41="","",IF(L41=1,"",I41))</f>
        <v/>
      </c>
      <c r="N41" s="82" t="str">
        <f>IF(B41="","",MAX(M41:M45)-MIN(M41:M45))</f>
        <v/>
      </c>
      <c r="O41" s="82" t="str">
        <f>IF(M41="","",ABS(M41-N42))</f>
        <v/>
      </c>
      <c r="P41" s="215" t="str">
        <f>IF(O41="","",RANK(O41,O41:O45))</f>
        <v/>
      </c>
      <c r="Q41" s="82" t="str">
        <f>IF(O41="","",IF(P41=1,"",I41))</f>
        <v/>
      </c>
      <c r="R41" s="83" t="str">
        <f>IF(B41="","",MAX(Q41:Q45)-MIN(Q41:Q45))</f>
        <v/>
      </c>
      <c r="S41" s="83" t="str">
        <f>IF(Q41="","",ABS(Q41-R42))</f>
        <v/>
      </c>
      <c r="T41" s="216" t="str">
        <f>IF(S41="","",RANK(S41,S41:S45))</f>
        <v/>
      </c>
      <c r="U41" s="83" t="str">
        <f>IF(T41="","",IF(T41=1,"",Q41))</f>
        <v/>
      </c>
      <c r="V41" s="84" t="str">
        <f>IF(B41="","",MAX(U41:U45)-MIN(U41:U45))</f>
        <v/>
      </c>
      <c r="W41" s="217" t="str">
        <f>IF(B41="","",I41)</f>
        <v/>
      </c>
      <c r="X41" s="614" t="str">
        <f>IF(B41="","",IF(Z41="DQ","DQ",IF(I41=999,"TO",IF(I41="","",IF(I42="",W41,IF(I43="",W42,IF(I44="",W43,IF(I45="",W44,W45))))))))</f>
        <v/>
      </c>
      <c r="Y41" s="818" t="str">
        <f>IF(B41="","",IF(Z41="DQ","DQ",IF(X41="TO","TO",IF(X41="","",IF(X41="NV","NV",IF((20-(X41-$Y$3))&gt;0,(20-(X41-$Y$3)),0))))))</f>
        <v/>
      </c>
      <c r="Z41" s="639"/>
    </row>
    <row r="42" spans="1:26" x14ac:dyDescent="0.25">
      <c r="A42" s="627"/>
      <c r="B42" s="630"/>
      <c r="C42" s="822"/>
      <c r="D42" s="21" t="s">
        <v>4</v>
      </c>
      <c r="E42" s="138" t="str">
        <f>IF(F42&lt;&gt;"",$E$41,"")</f>
        <v/>
      </c>
      <c r="F42" s="292"/>
      <c r="G42" s="293"/>
      <c r="H42" s="314"/>
      <c r="I42" s="234" t="str">
        <f>IF(B41="","",IF(F42=999,999,IF(F42+G42+H42=0,"",(F42*60+G42+H42/100)+E42)))</f>
        <v/>
      </c>
      <c r="J42" s="72" t="str">
        <f>IF(B41="","",AVERAGE(I41:I45))</f>
        <v/>
      </c>
      <c r="K42" s="72" t="str">
        <f>IF(I42="","",ABS(I42-J42))</f>
        <v/>
      </c>
      <c r="L42" s="219" t="str">
        <f>IF(K42="","",RANK(K42,K41:K45))</f>
        <v/>
      </c>
      <c r="M42" s="220" t="str">
        <f t="shared" ref="M42:M45" si="21">IF(I42="","",IF(L42=1,"",I42))</f>
        <v/>
      </c>
      <c r="N42" s="73" t="str">
        <f>IF(B41="","",AVERAGE(M41:M45))</f>
        <v/>
      </c>
      <c r="O42" s="73" t="str">
        <f>IF(M42="","",ABS(M42-N42))</f>
        <v/>
      </c>
      <c r="P42" s="221" t="str">
        <f>IF(O42="","",RANK(O42,O41:O45))</f>
        <v/>
      </c>
      <c r="Q42" s="222" t="str">
        <f t="shared" ref="Q42:Q45" si="22">IF(O42="","",IF(P42=1,"",I42))</f>
        <v/>
      </c>
      <c r="R42" s="74" t="str">
        <f>IF(B41="","",AVERAGE(Q41:Q45))</f>
        <v/>
      </c>
      <c r="S42" s="74" t="str">
        <f>IF(Q42="","",ABS(Q42-R42))</f>
        <v/>
      </c>
      <c r="T42" s="223" t="str">
        <f>IF(S42="","",RANK(S42,S41:S45))</f>
        <v/>
      </c>
      <c r="U42" s="224" t="str">
        <f t="shared" ref="U42:U45" si="23">IF(T42="","",IF(T42=1,"",Q42))</f>
        <v/>
      </c>
      <c r="V42" s="75" t="str">
        <f>IF(B41="","",AVERAGE(U41:U45))</f>
        <v/>
      </c>
      <c r="W42" s="225" t="str">
        <f>IF(B41="","",IF(J41&lt;0.5,J42,"NV"))</f>
        <v/>
      </c>
      <c r="X42" s="615"/>
      <c r="Y42" s="819"/>
      <c r="Z42" s="639"/>
    </row>
    <row r="43" spans="1:26" x14ac:dyDescent="0.25">
      <c r="A43" s="627"/>
      <c r="B43" s="630"/>
      <c r="C43" s="822"/>
      <c r="D43" s="21" t="s">
        <v>8</v>
      </c>
      <c r="E43" s="138" t="str">
        <f>IF(F43&lt;&gt;"",$E$41,"")</f>
        <v/>
      </c>
      <c r="F43" s="292"/>
      <c r="G43" s="293"/>
      <c r="H43" s="314"/>
      <c r="I43" s="234" t="str">
        <f>IF(B41="","",IF(F43=999,999,IF(F43+G43+H43=0,"",(F43*60+G43+H43/100)+E43)))</f>
        <v/>
      </c>
      <c r="J43" s="72"/>
      <c r="K43" s="72" t="str">
        <f>IF(I43="","",ABS(I43-J42))</f>
        <v/>
      </c>
      <c r="L43" s="219" t="str">
        <f>IF(K43="","",RANK(K43,K41:K45))</f>
        <v/>
      </c>
      <c r="M43" s="220" t="str">
        <f t="shared" si="21"/>
        <v/>
      </c>
      <c r="N43" s="73"/>
      <c r="O43" s="73" t="str">
        <f>IF(M43="","",ABS(M43-N42))</f>
        <v/>
      </c>
      <c r="P43" s="221" t="str">
        <f>IF(O43="","",RANK(O43,O41:O45))</f>
        <v/>
      </c>
      <c r="Q43" s="222" t="str">
        <f t="shared" si="22"/>
        <v/>
      </c>
      <c r="R43" s="74"/>
      <c r="S43" s="74" t="str">
        <f>IF(Q43="","",ABS(Q43-R42))</f>
        <v/>
      </c>
      <c r="T43" s="223" t="str">
        <f>IF(S43="","",RANK(S43,S41:S45))</f>
        <v/>
      </c>
      <c r="U43" s="224" t="str">
        <f t="shared" si="23"/>
        <v/>
      </c>
      <c r="V43" s="75"/>
      <c r="W43" s="225" t="str">
        <f>IF(B41="","",IF(J41&lt;0.5,J42,IF(N41&lt;0.5,N42,"NV")))</f>
        <v/>
      </c>
      <c r="X43" s="615"/>
      <c r="Y43" s="819"/>
      <c r="Z43" s="639"/>
    </row>
    <row r="44" spans="1:26" x14ac:dyDescent="0.25">
      <c r="A44" s="627"/>
      <c r="B44" s="630"/>
      <c r="C44" s="822"/>
      <c r="D44" s="21" t="s">
        <v>5</v>
      </c>
      <c r="E44" s="138" t="str">
        <f>IF(F44&lt;&gt;"",$E$41,"")</f>
        <v/>
      </c>
      <c r="F44" s="292"/>
      <c r="G44" s="293"/>
      <c r="H44" s="314"/>
      <c r="I44" s="234" t="str">
        <f>IF(B41="","",IF(F44=999,999,IF(F44+G44+H44=0,"",(F44*60+G44+H44/100)+E44)))</f>
        <v/>
      </c>
      <c r="J44" s="72"/>
      <c r="K44" s="72" t="str">
        <f>IF(I44="","",ABS(I44-J42))</f>
        <v/>
      </c>
      <c r="L44" s="219" t="str">
        <f>IF(K44="","",RANK(K44,K41:K45))</f>
        <v/>
      </c>
      <c r="M44" s="220" t="str">
        <f t="shared" si="21"/>
        <v/>
      </c>
      <c r="N44" s="73"/>
      <c r="O44" s="73" t="str">
        <f>IF(M44="","",ABS(M44-N42))</f>
        <v/>
      </c>
      <c r="P44" s="221" t="str">
        <f>IF(O44="","",RANK(O44,O41:O45))</f>
        <v/>
      </c>
      <c r="Q44" s="222" t="str">
        <f t="shared" si="22"/>
        <v/>
      </c>
      <c r="R44" s="74"/>
      <c r="S44" s="74" t="str">
        <f>IF(Q44="","",ABS(Q44-R42))</f>
        <v/>
      </c>
      <c r="T44" s="223" t="str">
        <f>IF(S44="","",RANK(S44,S41:S45))</f>
        <v/>
      </c>
      <c r="U44" s="224" t="str">
        <f t="shared" si="23"/>
        <v/>
      </c>
      <c r="V44" s="75"/>
      <c r="W44" s="225" t="str">
        <f>IF(B41="","",IF(N41=0,J42,IF(N41&lt;0.5,N42,IF(R41&lt;0.5,R42,"NV"))))</f>
        <v/>
      </c>
      <c r="X44" s="615"/>
      <c r="Y44" s="819"/>
      <c r="Z44" s="639"/>
    </row>
    <row r="45" spans="1:26" ht="15.75" thickBot="1" x14ac:dyDescent="0.3">
      <c r="A45" s="827"/>
      <c r="B45" s="829"/>
      <c r="C45" s="823"/>
      <c r="D45" s="66" t="s">
        <v>6</v>
      </c>
      <c r="E45" s="235" t="str">
        <f>IF(F45&lt;&gt;"",$E$41,"")</f>
        <v/>
      </c>
      <c r="F45" s="338"/>
      <c r="G45" s="339"/>
      <c r="H45" s="340"/>
      <c r="I45" s="264" t="str">
        <f>IF(B41="","",IF(F45=999,999,IF(F45+G45+H45=0,"",(F45*60+G45+H45/100)+E45)))</f>
        <v/>
      </c>
      <c r="J45" s="76"/>
      <c r="K45" s="76" t="str">
        <f>IF(I45="","",ABS(I45-J42))</f>
        <v/>
      </c>
      <c r="L45" s="227" t="str">
        <f>IF(K45="","",RANK(K45,K41:K45))</f>
        <v/>
      </c>
      <c r="M45" s="228" t="str">
        <f t="shared" si="21"/>
        <v/>
      </c>
      <c r="N45" s="77"/>
      <c r="O45" s="77" t="str">
        <f>IF(M45="","",ABS(M45-N42))</f>
        <v/>
      </c>
      <c r="P45" s="229" t="str">
        <f>IF(O45="","",RANK(O45,O41:O45))</f>
        <v/>
      </c>
      <c r="Q45" s="230" t="str">
        <f t="shared" si="22"/>
        <v/>
      </c>
      <c r="R45" s="78"/>
      <c r="S45" s="78" t="str">
        <f>IF(Q45="","",ABS(Q45-R42))</f>
        <v/>
      </c>
      <c r="T45" s="231" t="str">
        <f>IF(S45="","",RANK(S45,S41:S45))</f>
        <v/>
      </c>
      <c r="U45" s="232" t="str">
        <f t="shared" si="23"/>
        <v/>
      </c>
      <c r="V45" s="79"/>
      <c r="W45" s="233" t="str">
        <f>IF(B41="","",IF(R41&lt;0.5,TRIMMEAN(I41:I45,0.4),IF(V41&lt;0.5,V42,"NV")))</f>
        <v/>
      </c>
      <c r="X45" s="616"/>
      <c r="Y45" s="820"/>
      <c r="Z45" s="639"/>
    </row>
    <row r="46" spans="1:26" x14ac:dyDescent="0.25">
      <c r="A46" s="830" t="str">
        <f>IF('Names And Totals'!A13="","",'Names And Totals'!A13)</f>
        <v/>
      </c>
      <c r="B46" s="831" t="str">
        <f>IF('Names And Totals'!B13="","",'Names And Totals'!B13)</f>
        <v/>
      </c>
      <c r="C46" s="824" t="str">
        <f>IF(B46="","",IF(Y46="DQ","DQ",IF(Y46="TO","TO",IF(Y46="NV","NV",IF(Y46="","",RANK(Y46,$Y$6:$Y$501,0))))))</f>
        <v/>
      </c>
      <c r="D46" s="23" t="s">
        <v>7</v>
      </c>
      <c r="E46" s="343"/>
      <c r="F46" s="324"/>
      <c r="G46" s="334"/>
      <c r="H46" s="325"/>
      <c r="I46" s="213" t="str">
        <f>IF(B46="","",IF(F46=999,999,IF(F46+G46+H46=0,"",(F46*60+G46+H46/100)+E46)))</f>
        <v/>
      </c>
      <c r="J46" s="80" t="str">
        <f>IF(B46="","",MAX(I46:I50)-MIN(I46:I50))</f>
        <v/>
      </c>
      <c r="K46" s="80" t="str">
        <f>IF(I46="","",ABS(I46-J47))</f>
        <v/>
      </c>
      <c r="L46" s="214" t="str">
        <f>IF(K46="","",RANK(K46,K46:K50))</f>
        <v/>
      </c>
      <c r="M46" s="80" t="str">
        <f>IF(I46="","",IF(L46=1,"",I46))</f>
        <v/>
      </c>
      <c r="N46" s="82" t="str">
        <f>IF(B46="","",MAX(M46:M50)-MIN(M46:M50))</f>
        <v/>
      </c>
      <c r="O46" s="82" t="str">
        <f>IF(M46="","",ABS(M46-N47))</f>
        <v/>
      </c>
      <c r="P46" s="215" t="str">
        <f>IF(O46="","",RANK(O46,O46:O50))</f>
        <v/>
      </c>
      <c r="Q46" s="82" t="str">
        <f>IF(O46="","",IF(P46=1,"",I46))</f>
        <v/>
      </c>
      <c r="R46" s="83" t="str">
        <f>IF(B46="","",MAX(Q46:Q50)-MIN(Q46:Q50))</f>
        <v/>
      </c>
      <c r="S46" s="83" t="str">
        <f>IF(Q46="","",ABS(Q46-R47))</f>
        <v/>
      </c>
      <c r="T46" s="216" t="str">
        <f>IF(S46="","",RANK(S46,S46:S50))</f>
        <v/>
      </c>
      <c r="U46" s="83" t="str">
        <f>IF(T46="","",IF(T46=1,"",Q46))</f>
        <v/>
      </c>
      <c r="V46" s="84" t="str">
        <f>IF(B46="","",MAX(U46:U50)-MIN(U46:U50))</f>
        <v/>
      </c>
      <c r="W46" s="217" t="str">
        <f>IF(B46="","",I46)</f>
        <v/>
      </c>
      <c r="X46" s="810" t="str">
        <f>IF(B46="","",IF(Z46="DQ","DQ",IF(I46=999,"TO",IF(I46="","",IF(I47="",W46,IF(I48="",W47,IF(I49="",W48,IF(I50="",W49,W50))))))))</f>
        <v/>
      </c>
      <c r="Y46" s="812" t="str">
        <f>IF(B46="","",IF(Z46="DQ","DQ",IF(X46="TO","TO",IF(X46="","",IF(X46="NV","NV",IF((20-(X46-$Y$3))&gt;0,(20-(X46-$Y$3)),0))))))</f>
        <v/>
      </c>
      <c r="Z46" s="815"/>
    </row>
    <row r="47" spans="1:26" x14ac:dyDescent="0.25">
      <c r="A47" s="621"/>
      <c r="B47" s="624"/>
      <c r="C47" s="641"/>
      <c r="D47" s="18" t="s">
        <v>4</v>
      </c>
      <c r="E47" s="139" t="str">
        <f>IF(F47&lt;&gt;"",$E$46,"")</f>
        <v/>
      </c>
      <c r="F47" s="289"/>
      <c r="G47" s="290"/>
      <c r="H47" s="310"/>
      <c r="I47" s="218" t="str">
        <f>IF(B46="","",IF(F47=999,999,IF(F47+G47+H47=0,"",(F47*60+G47+H47/100)+E47)))</f>
        <v/>
      </c>
      <c r="J47" s="72" t="str">
        <f>IF(B46="","",AVERAGE(I46:I50))</f>
        <v/>
      </c>
      <c r="K47" s="72" t="str">
        <f>IF(I47="","",ABS(I47-J47))</f>
        <v/>
      </c>
      <c r="L47" s="219" t="str">
        <f>IF(K47="","",RANK(K47,K46:K50))</f>
        <v/>
      </c>
      <c r="M47" s="220" t="str">
        <f t="shared" ref="M47:M50" si="24">IF(I47="","",IF(L47=1,"",I47))</f>
        <v/>
      </c>
      <c r="N47" s="73" t="str">
        <f>IF(B46="","",AVERAGE(M46:M50))</f>
        <v/>
      </c>
      <c r="O47" s="73" t="str">
        <f>IF(M47="","",ABS(M47-N47))</f>
        <v/>
      </c>
      <c r="P47" s="221" t="str">
        <f>IF(O47="","",RANK(O47,O46:O50))</f>
        <v/>
      </c>
      <c r="Q47" s="222" t="str">
        <f t="shared" ref="Q47:Q50" si="25">IF(O47="","",IF(P47=1,"",I47))</f>
        <v/>
      </c>
      <c r="R47" s="74" t="str">
        <f>IF(B46="","",AVERAGE(Q46:Q50))</f>
        <v/>
      </c>
      <c r="S47" s="74" t="str">
        <f>IF(Q47="","",ABS(Q47-R47))</f>
        <v/>
      </c>
      <c r="T47" s="223" t="str">
        <f>IF(S47="","",RANK(S47,S46:S50))</f>
        <v/>
      </c>
      <c r="U47" s="224" t="str">
        <f t="shared" ref="U47:U50" si="26">IF(T47="","",IF(T47=1,"",Q47))</f>
        <v/>
      </c>
      <c r="V47" s="75" t="str">
        <f>IF(B46="","",AVERAGE(U46:U50))</f>
        <v/>
      </c>
      <c r="W47" s="225" t="str">
        <f>IF(B46="","",IF(J46&lt;0.5,J47,"NV"))</f>
        <v/>
      </c>
      <c r="X47" s="763"/>
      <c r="Y47" s="813"/>
      <c r="Z47" s="816"/>
    </row>
    <row r="48" spans="1:26" x14ac:dyDescent="0.25">
      <c r="A48" s="621"/>
      <c r="B48" s="624"/>
      <c r="C48" s="641"/>
      <c r="D48" s="18" t="s">
        <v>8</v>
      </c>
      <c r="E48" s="139" t="str">
        <f>IF(F48&lt;&gt;"",$E$46,"")</f>
        <v/>
      </c>
      <c r="F48" s="289"/>
      <c r="G48" s="290"/>
      <c r="H48" s="310"/>
      <c r="I48" s="218" t="str">
        <f>IF(B46="","",IF(F48=999,999,IF(F48+G48+H48=0,"",(F48*60+G48+H48/100)+E48)))</f>
        <v/>
      </c>
      <c r="J48" s="72"/>
      <c r="K48" s="72" t="str">
        <f>IF(I48="","",ABS(I48-J47))</f>
        <v/>
      </c>
      <c r="L48" s="219" t="str">
        <f>IF(K48="","",RANK(K48,K46:K50))</f>
        <v/>
      </c>
      <c r="M48" s="220" t="str">
        <f t="shared" si="24"/>
        <v/>
      </c>
      <c r="N48" s="73"/>
      <c r="O48" s="73" t="str">
        <f>IF(M48="","",ABS(M48-N47))</f>
        <v/>
      </c>
      <c r="P48" s="221" t="str">
        <f>IF(O48="","",RANK(O48,O46:O50))</f>
        <v/>
      </c>
      <c r="Q48" s="222" t="str">
        <f t="shared" si="25"/>
        <v/>
      </c>
      <c r="R48" s="74"/>
      <c r="S48" s="74" t="str">
        <f>IF(Q48="","",ABS(Q48-R47))</f>
        <v/>
      </c>
      <c r="T48" s="223" t="str">
        <f>IF(S48="","",RANK(S48,S46:S50))</f>
        <v/>
      </c>
      <c r="U48" s="224" t="str">
        <f t="shared" si="26"/>
        <v/>
      </c>
      <c r="V48" s="75"/>
      <c r="W48" s="225" t="str">
        <f>IF(B46="","",IF(J46&lt;0.5,J47,IF(N46&lt;0.5,N47,"NV")))</f>
        <v/>
      </c>
      <c r="X48" s="763"/>
      <c r="Y48" s="813"/>
      <c r="Z48" s="816"/>
    </row>
    <row r="49" spans="1:26" x14ac:dyDescent="0.25">
      <c r="A49" s="621"/>
      <c r="B49" s="624"/>
      <c r="C49" s="641"/>
      <c r="D49" s="18" t="s">
        <v>5</v>
      </c>
      <c r="E49" s="139" t="str">
        <f>IF(F49&lt;&gt;"",$E$46,"")</f>
        <v/>
      </c>
      <c r="F49" s="289"/>
      <c r="G49" s="290"/>
      <c r="H49" s="310"/>
      <c r="I49" s="218" t="str">
        <f>IF(B46="","",IF(F49=999,999,IF(F49+G49+H49=0,"",(F49*60+G49+H49/100)+E49)))</f>
        <v/>
      </c>
      <c r="J49" s="72"/>
      <c r="K49" s="72" t="str">
        <f>IF(I49="","",ABS(I49-J47))</f>
        <v/>
      </c>
      <c r="L49" s="219" t="str">
        <f>IF(K49="","",RANK(K49,K46:K50))</f>
        <v/>
      </c>
      <c r="M49" s="220" t="str">
        <f t="shared" si="24"/>
        <v/>
      </c>
      <c r="N49" s="73"/>
      <c r="O49" s="73" t="str">
        <f>IF(M49="","",ABS(M49-N47))</f>
        <v/>
      </c>
      <c r="P49" s="221" t="str">
        <f>IF(O49="","",RANK(O49,O46:O50))</f>
        <v/>
      </c>
      <c r="Q49" s="222" t="str">
        <f t="shared" si="25"/>
        <v/>
      </c>
      <c r="R49" s="74"/>
      <c r="S49" s="74" t="str">
        <f>IF(Q49="","",ABS(Q49-R47))</f>
        <v/>
      </c>
      <c r="T49" s="223" t="str">
        <f>IF(S49="","",RANK(S49,S46:S50))</f>
        <v/>
      </c>
      <c r="U49" s="224" t="str">
        <f t="shared" si="26"/>
        <v/>
      </c>
      <c r="V49" s="75"/>
      <c r="W49" s="225" t="str">
        <f>IF(B46="","",IF(N46=0,J47,IF(N46&lt;0.5,N47,IF(R46&lt;0.5,R47,"NV"))))</f>
        <v/>
      </c>
      <c r="X49" s="763"/>
      <c r="Y49" s="813"/>
      <c r="Z49" s="816"/>
    </row>
    <row r="50" spans="1:26" ht="15.75" thickBot="1" x14ac:dyDescent="0.3">
      <c r="A50" s="622"/>
      <c r="B50" s="625"/>
      <c r="C50" s="825"/>
      <c r="D50" s="24" t="s">
        <v>6</v>
      </c>
      <c r="E50" s="140" t="str">
        <f>IF(F50&lt;&gt;"",$E$46,"")</f>
        <v/>
      </c>
      <c r="F50" s="295"/>
      <c r="G50" s="296"/>
      <c r="H50" s="335"/>
      <c r="I50" s="226" t="str">
        <f>IF(B46="","",IF(F50=999,999,IF(F50+G50+H50=0,"",(F50*60+G50+H50/100)+E50)))</f>
        <v/>
      </c>
      <c r="J50" s="76"/>
      <c r="K50" s="76" t="str">
        <f>IF(I50="","",ABS(I50-J47))</f>
        <v/>
      </c>
      <c r="L50" s="227" t="str">
        <f>IF(K50="","",RANK(K50,K46:K50))</f>
        <v/>
      </c>
      <c r="M50" s="228" t="str">
        <f t="shared" si="24"/>
        <v/>
      </c>
      <c r="N50" s="77"/>
      <c r="O50" s="77" t="str">
        <f>IF(M50="","",ABS(M50-N47))</f>
        <v/>
      </c>
      <c r="P50" s="229" t="str">
        <f>IF(O50="","",RANK(O50,O46:O50))</f>
        <v/>
      </c>
      <c r="Q50" s="230" t="str">
        <f t="shared" si="25"/>
        <v/>
      </c>
      <c r="R50" s="78"/>
      <c r="S50" s="78" t="str">
        <f>IF(Q50="","",ABS(Q50-R47))</f>
        <v/>
      </c>
      <c r="T50" s="231" t="str">
        <f>IF(S50="","",RANK(S50,S46:S50))</f>
        <v/>
      </c>
      <c r="U50" s="232" t="str">
        <f t="shared" si="26"/>
        <v/>
      </c>
      <c r="V50" s="79"/>
      <c r="W50" s="233" t="str">
        <f>IF(B46="","",IF(R46&lt;0.5,TRIMMEAN(I46:I50,0.4),IF(V46&lt;0.5,V47,"NV")))</f>
        <v/>
      </c>
      <c r="X50" s="811"/>
      <c r="Y50" s="814"/>
      <c r="Z50" s="817"/>
    </row>
    <row r="51" spans="1:26" x14ac:dyDescent="0.25">
      <c r="A51" s="826" t="str">
        <f>IF('Names And Totals'!A14="","",'Names And Totals'!A14)</f>
        <v/>
      </c>
      <c r="B51" s="828" t="str">
        <f>IF('Names And Totals'!B14="","",'Names And Totals'!B14)</f>
        <v/>
      </c>
      <c r="C51" s="821" t="str">
        <f>IF(B51="","",IF(Y51="DQ","DQ",IF(Y51="TO","TO",IF(Y51="NV","NV",IF(Y51="","",RANK(Y51,$Y$6:$Y$501,0))))))</f>
        <v/>
      </c>
      <c r="D51" s="67" t="s">
        <v>7</v>
      </c>
      <c r="E51" s="342"/>
      <c r="F51" s="336"/>
      <c r="G51" s="333"/>
      <c r="H51" s="337"/>
      <c r="I51" s="263" t="str">
        <f>IF(B51="","",IF(F51=999,999,IF(F51+G51+H51=0,"",(F51*60+G51+H51/100)+E51)))</f>
        <v/>
      </c>
      <c r="J51" s="80" t="str">
        <f>IF(B51="","",MAX(I51:I55)-MIN(I51:I55))</f>
        <v/>
      </c>
      <c r="K51" s="80" t="str">
        <f>IF(I51="","",ABS(I51-J52))</f>
        <v/>
      </c>
      <c r="L51" s="214" t="str">
        <f>IF(K51="","",RANK(K51,K51:K55))</f>
        <v/>
      </c>
      <c r="M51" s="80" t="str">
        <f>IF(I51="","",IF(L51=1,"",I51))</f>
        <v/>
      </c>
      <c r="N51" s="82" t="str">
        <f>IF(B51="","",MAX(M51:M55)-MIN(M51:M55))</f>
        <v/>
      </c>
      <c r="O51" s="82" t="str">
        <f>IF(M51="","",ABS(M51-N52))</f>
        <v/>
      </c>
      <c r="P51" s="215" t="str">
        <f>IF(O51="","",RANK(O51,O51:O55))</f>
        <v/>
      </c>
      <c r="Q51" s="82" t="str">
        <f>IF(O51="","",IF(P51=1,"",I51))</f>
        <v/>
      </c>
      <c r="R51" s="83" t="str">
        <f>IF(B51="","",MAX(Q51:Q55)-MIN(Q51:Q55))</f>
        <v/>
      </c>
      <c r="S51" s="83" t="str">
        <f>IF(Q51="","",ABS(Q51-R52))</f>
        <v/>
      </c>
      <c r="T51" s="216" t="str">
        <f>IF(S51="","",RANK(S51,S51:S55))</f>
        <v/>
      </c>
      <c r="U51" s="83" t="str">
        <f>IF(T51="","",IF(T51=1,"",Q51))</f>
        <v/>
      </c>
      <c r="V51" s="84" t="str">
        <f>IF(B51="","",MAX(U51:U55)-MIN(U51:U55))</f>
        <v/>
      </c>
      <c r="W51" s="217" t="str">
        <f>IF(B51="","",I51)</f>
        <v/>
      </c>
      <c r="X51" s="614" t="str">
        <f>IF(B51="","",IF(Z51="DQ","DQ",IF(I51=999,"TO",IF(I51="","",IF(I52="",W51,IF(I53="",W52,IF(I54="",W53,IF(I55="",W54,W55))))))))</f>
        <v/>
      </c>
      <c r="Y51" s="818" t="str">
        <f>IF(B51="","",IF(Z51="DQ","DQ",IF(X51="TO","TO",IF(X51="","",IF(X51="NV","NV",IF((20-(X51-$Y$3))&gt;0,(20-(X51-$Y$3)),0))))))</f>
        <v/>
      </c>
      <c r="Z51" s="639"/>
    </row>
    <row r="52" spans="1:26" x14ac:dyDescent="0.25">
      <c r="A52" s="627"/>
      <c r="B52" s="630"/>
      <c r="C52" s="822"/>
      <c r="D52" s="21" t="s">
        <v>4</v>
      </c>
      <c r="E52" s="138" t="str">
        <f>IF(F52&lt;&gt;"",$E$51,"")</f>
        <v/>
      </c>
      <c r="F52" s="292"/>
      <c r="G52" s="293"/>
      <c r="H52" s="314"/>
      <c r="I52" s="234" t="str">
        <f>IF(B51="","",IF(F52=999,999,IF(F52+G52+H52=0,"",(F52*60+G52+H52/100)+E52)))</f>
        <v/>
      </c>
      <c r="J52" s="72" t="str">
        <f>IF(B51="","",AVERAGE(I51:I55))</f>
        <v/>
      </c>
      <c r="K52" s="72" t="str">
        <f>IF(I52="","",ABS(I52-J52))</f>
        <v/>
      </c>
      <c r="L52" s="219" t="str">
        <f>IF(K52="","",RANK(K52,K51:K55))</f>
        <v/>
      </c>
      <c r="M52" s="220" t="str">
        <f t="shared" ref="M52:M55" si="27">IF(I52="","",IF(L52=1,"",I52))</f>
        <v/>
      </c>
      <c r="N52" s="73" t="str">
        <f>IF(B51="","",AVERAGE(M51:M55))</f>
        <v/>
      </c>
      <c r="O52" s="73" t="str">
        <f>IF(M52="","",ABS(M52-N52))</f>
        <v/>
      </c>
      <c r="P52" s="221" t="str">
        <f>IF(O52="","",RANK(O52,O51:O55))</f>
        <v/>
      </c>
      <c r="Q52" s="222" t="str">
        <f t="shared" ref="Q52:Q55" si="28">IF(O52="","",IF(P52=1,"",I52))</f>
        <v/>
      </c>
      <c r="R52" s="74" t="str">
        <f>IF(B51="","",AVERAGE(Q51:Q55))</f>
        <v/>
      </c>
      <c r="S52" s="74" t="str">
        <f>IF(Q52="","",ABS(Q52-R52))</f>
        <v/>
      </c>
      <c r="T52" s="223" t="str">
        <f>IF(S52="","",RANK(S52,S51:S55))</f>
        <v/>
      </c>
      <c r="U52" s="224" t="str">
        <f t="shared" ref="U52:U55" si="29">IF(T52="","",IF(T52=1,"",Q52))</f>
        <v/>
      </c>
      <c r="V52" s="75" t="str">
        <f>IF(B51="","",AVERAGE(U51:U55))</f>
        <v/>
      </c>
      <c r="W52" s="225" t="str">
        <f>IF(B51="","",IF(J51&lt;0.5,J52,"NV"))</f>
        <v/>
      </c>
      <c r="X52" s="615"/>
      <c r="Y52" s="819"/>
      <c r="Z52" s="639"/>
    </row>
    <row r="53" spans="1:26" x14ac:dyDescent="0.25">
      <c r="A53" s="627"/>
      <c r="B53" s="630"/>
      <c r="C53" s="822"/>
      <c r="D53" s="21" t="s">
        <v>8</v>
      </c>
      <c r="E53" s="138" t="str">
        <f>IF(F53&lt;&gt;"",$E$51,"")</f>
        <v/>
      </c>
      <c r="F53" s="292"/>
      <c r="G53" s="293"/>
      <c r="H53" s="314"/>
      <c r="I53" s="234" t="str">
        <f>IF(B51="","",IF(F53=999,999,IF(F53+G53+H53=0,"",(F53*60+G53+H53/100)+E53)))</f>
        <v/>
      </c>
      <c r="J53" s="72"/>
      <c r="K53" s="72" t="str">
        <f>IF(I53="","",ABS(I53-J52))</f>
        <v/>
      </c>
      <c r="L53" s="219" t="str">
        <f>IF(K53="","",RANK(K53,K51:K55))</f>
        <v/>
      </c>
      <c r="M53" s="220" t="str">
        <f t="shared" si="27"/>
        <v/>
      </c>
      <c r="N53" s="73"/>
      <c r="O53" s="73" t="str">
        <f>IF(M53="","",ABS(M53-N52))</f>
        <v/>
      </c>
      <c r="P53" s="221" t="str">
        <f>IF(O53="","",RANK(O53,O51:O55))</f>
        <v/>
      </c>
      <c r="Q53" s="222" t="str">
        <f t="shared" si="28"/>
        <v/>
      </c>
      <c r="R53" s="74"/>
      <c r="S53" s="74" t="str">
        <f>IF(Q53="","",ABS(Q53-R52))</f>
        <v/>
      </c>
      <c r="T53" s="223" t="str">
        <f>IF(S53="","",RANK(S53,S51:S55))</f>
        <v/>
      </c>
      <c r="U53" s="224" t="str">
        <f t="shared" si="29"/>
        <v/>
      </c>
      <c r="V53" s="75"/>
      <c r="W53" s="225" t="str">
        <f>IF(B51="","",IF(J51&lt;0.5,J52,IF(N51&lt;0.5,N52,"NV")))</f>
        <v/>
      </c>
      <c r="X53" s="615"/>
      <c r="Y53" s="819"/>
      <c r="Z53" s="639"/>
    </row>
    <row r="54" spans="1:26" x14ac:dyDescent="0.25">
      <c r="A54" s="627"/>
      <c r="B54" s="630"/>
      <c r="C54" s="822"/>
      <c r="D54" s="21" t="s">
        <v>5</v>
      </c>
      <c r="E54" s="138" t="str">
        <f>IF(F54&lt;&gt;"",$E$51,"")</f>
        <v/>
      </c>
      <c r="F54" s="292"/>
      <c r="G54" s="293"/>
      <c r="H54" s="314"/>
      <c r="I54" s="234" t="str">
        <f>IF(B51="","",IF(F54=999,999,IF(F54+G54+H54=0,"",(F54*60+G54+H54/100)+E54)))</f>
        <v/>
      </c>
      <c r="J54" s="72"/>
      <c r="K54" s="72" t="str">
        <f>IF(I54="","",ABS(I54-J52))</f>
        <v/>
      </c>
      <c r="L54" s="219" t="str">
        <f>IF(K54="","",RANK(K54,K51:K55))</f>
        <v/>
      </c>
      <c r="M54" s="220" t="str">
        <f t="shared" si="27"/>
        <v/>
      </c>
      <c r="N54" s="73"/>
      <c r="O54" s="73" t="str">
        <f>IF(M54="","",ABS(M54-N52))</f>
        <v/>
      </c>
      <c r="P54" s="221" t="str">
        <f>IF(O54="","",RANK(O54,O51:O55))</f>
        <v/>
      </c>
      <c r="Q54" s="222" t="str">
        <f t="shared" si="28"/>
        <v/>
      </c>
      <c r="R54" s="74"/>
      <c r="S54" s="74" t="str">
        <f>IF(Q54="","",ABS(Q54-R52))</f>
        <v/>
      </c>
      <c r="T54" s="223" t="str">
        <f>IF(S54="","",RANK(S54,S51:S55))</f>
        <v/>
      </c>
      <c r="U54" s="224" t="str">
        <f t="shared" si="29"/>
        <v/>
      </c>
      <c r="V54" s="75"/>
      <c r="W54" s="225" t="str">
        <f>IF(B51="","",IF(N51=0,J52,IF(N51&lt;0.5,N52,IF(R51&lt;0.5,R52,"NV"))))</f>
        <v/>
      </c>
      <c r="X54" s="615"/>
      <c r="Y54" s="819"/>
      <c r="Z54" s="639"/>
    </row>
    <row r="55" spans="1:26" ht="15.75" thickBot="1" x14ac:dyDescent="0.3">
      <c r="A55" s="827"/>
      <c r="B55" s="829"/>
      <c r="C55" s="823"/>
      <c r="D55" s="66" t="s">
        <v>6</v>
      </c>
      <c r="E55" s="235" t="str">
        <f>IF(F55&lt;&gt;"",$E$51,"")</f>
        <v/>
      </c>
      <c r="F55" s="338"/>
      <c r="G55" s="339"/>
      <c r="H55" s="340"/>
      <c r="I55" s="264" t="str">
        <f>IF(B51="","",IF(F55=999,999,IF(F55+G55+H55=0,"",(F55*60+G55+H55/100)+E55)))</f>
        <v/>
      </c>
      <c r="J55" s="76"/>
      <c r="K55" s="76" t="str">
        <f>IF(I55="","",ABS(I55-J52))</f>
        <v/>
      </c>
      <c r="L55" s="227" t="str">
        <f>IF(K55="","",RANK(K55,K51:K55))</f>
        <v/>
      </c>
      <c r="M55" s="228" t="str">
        <f t="shared" si="27"/>
        <v/>
      </c>
      <c r="N55" s="77"/>
      <c r="O55" s="77" t="str">
        <f>IF(M55="","",ABS(M55-N52))</f>
        <v/>
      </c>
      <c r="P55" s="229" t="str">
        <f>IF(O55="","",RANK(O55,O51:O55))</f>
        <v/>
      </c>
      <c r="Q55" s="230" t="str">
        <f t="shared" si="28"/>
        <v/>
      </c>
      <c r="R55" s="78"/>
      <c r="S55" s="78" t="str">
        <f>IF(Q55="","",ABS(Q55-R52))</f>
        <v/>
      </c>
      <c r="T55" s="231" t="str">
        <f>IF(S55="","",RANK(S55,S51:S55))</f>
        <v/>
      </c>
      <c r="U55" s="232" t="str">
        <f t="shared" si="29"/>
        <v/>
      </c>
      <c r="V55" s="79"/>
      <c r="W55" s="233" t="str">
        <f>IF(B51="","",IF(R51&lt;0.5,TRIMMEAN(I51:I55,0.4),IF(V51&lt;0.5,V52,"NV")))</f>
        <v/>
      </c>
      <c r="X55" s="616"/>
      <c r="Y55" s="820"/>
      <c r="Z55" s="639"/>
    </row>
    <row r="56" spans="1:26" x14ac:dyDescent="0.25">
      <c r="A56" s="830" t="str">
        <f>IF('Names And Totals'!A15="","",'Names And Totals'!A15)</f>
        <v/>
      </c>
      <c r="B56" s="831" t="str">
        <f>IF('Names And Totals'!B15="","",'Names And Totals'!B15)</f>
        <v/>
      </c>
      <c r="C56" s="824" t="str">
        <f>IF(B56="","",IF(Y56="DQ","DQ",IF(Y56="TO","TO",IF(Y56="NV","NV",IF(Y56="","",RANK(Y56,$Y$6:$Y$501,0))))))</f>
        <v/>
      </c>
      <c r="D56" s="23" t="s">
        <v>7</v>
      </c>
      <c r="E56" s="343"/>
      <c r="F56" s="324"/>
      <c r="G56" s="334"/>
      <c r="H56" s="325"/>
      <c r="I56" s="213" t="str">
        <f>IF(B56="","",IF(F56=999,999,IF(F56+G56+H56=0,"",(F56*60+G56+H56/100)+E56)))</f>
        <v/>
      </c>
      <c r="J56" s="80" t="str">
        <f>IF(B56="","",MAX(I56:I60)-MIN(I56:I60))</f>
        <v/>
      </c>
      <c r="K56" s="80" t="str">
        <f>IF(I56="","",ABS(I56-J57))</f>
        <v/>
      </c>
      <c r="L56" s="214" t="str">
        <f>IF(K56="","",RANK(K56,K56:K60))</f>
        <v/>
      </c>
      <c r="M56" s="80" t="str">
        <f>IF(I56="","",IF(L56=1,"",I56))</f>
        <v/>
      </c>
      <c r="N56" s="82" t="str">
        <f>IF(B56="","",MAX(M56:M60)-MIN(M56:M60))</f>
        <v/>
      </c>
      <c r="O56" s="82" t="str">
        <f>IF(M56="","",ABS(M56-N57))</f>
        <v/>
      </c>
      <c r="P56" s="215" t="str">
        <f>IF(O56="","",RANK(O56,O56:O60))</f>
        <v/>
      </c>
      <c r="Q56" s="82" t="str">
        <f>IF(O56="","",IF(P56=1,"",I56))</f>
        <v/>
      </c>
      <c r="R56" s="83" t="str">
        <f>IF(B56="","",MAX(Q56:Q60)-MIN(Q56:Q60))</f>
        <v/>
      </c>
      <c r="S56" s="83" t="str">
        <f>IF(Q56="","",ABS(Q56-R57))</f>
        <v/>
      </c>
      <c r="T56" s="216" t="str">
        <f>IF(S56="","",RANK(S56,S56:S60))</f>
        <v/>
      </c>
      <c r="U56" s="83" t="str">
        <f>IF(T56="","",IF(T56=1,"",Q56))</f>
        <v/>
      </c>
      <c r="V56" s="84" t="str">
        <f>IF(B56="","",MAX(U56:U60)-MIN(U56:U60))</f>
        <v/>
      </c>
      <c r="W56" s="217" t="str">
        <f>IF(B56="","",I56)</f>
        <v/>
      </c>
      <c r="X56" s="810" t="str">
        <f>IF(B56="","",IF(Z56="DQ","DQ",IF(I56=999,"TO",IF(I56="","",IF(I57="",W56,IF(I58="",W57,IF(I59="",W58,IF(I60="",W59,W60))))))))</f>
        <v/>
      </c>
      <c r="Y56" s="812" t="str">
        <f>IF(B56="","",IF(Z56="DQ","DQ",IF(X56="TO","TO",IF(X56="","",IF(X56="NV","NV",IF((20-(X56-$Y$3))&gt;0,(20-(X56-$Y$3)),0))))))</f>
        <v/>
      </c>
      <c r="Z56" s="815"/>
    </row>
    <row r="57" spans="1:26" x14ac:dyDescent="0.25">
      <c r="A57" s="621"/>
      <c r="B57" s="624"/>
      <c r="C57" s="641"/>
      <c r="D57" s="18" t="s">
        <v>4</v>
      </c>
      <c r="E57" s="139" t="str">
        <f>IF(F57&lt;&gt;"",$E$56,"")</f>
        <v/>
      </c>
      <c r="F57" s="289"/>
      <c r="G57" s="290"/>
      <c r="H57" s="310"/>
      <c r="I57" s="218" t="str">
        <f>IF(B56="","",IF(F57=999,999,IF(F57+G57+H57=0,"",(F57*60+G57+H57/100)+E57)))</f>
        <v/>
      </c>
      <c r="J57" s="72" t="str">
        <f>IF(B56="","",AVERAGE(I56:I60))</f>
        <v/>
      </c>
      <c r="K57" s="72" t="str">
        <f>IF(I57="","",ABS(I57-J57))</f>
        <v/>
      </c>
      <c r="L57" s="219" t="str">
        <f>IF(K57="","",RANK(K57,K56:K60))</f>
        <v/>
      </c>
      <c r="M57" s="220" t="str">
        <f t="shared" ref="M57:M60" si="30">IF(I57="","",IF(L57=1,"",I57))</f>
        <v/>
      </c>
      <c r="N57" s="73" t="str">
        <f>IF(B56="","",AVERAGE(M56:M60))</f>
        <v/>
      </c>
      <c r="O57" s="73" t="str">
        <f>IF(M57="","",ABS(M57-N57))</f>
        <v/>
      </c>
      <c r="P57" s="221" t="str">
        <f>IF(O57="","",RANK(O57,O56:O60))</f>
        <v/>
      </c>
      <c r="Q57" s="222" t="str">
        <f t="shared" ref="Q57:Q60" si="31">IF(O57="","",IF(P57=1,"",I57))</f>
        <v/>
      </c>
      <c r="R57" s="74" t="str">
        <f>IF(B56="","",AVERAGE(Q56:Q60))</f>
        <v/>
      </c>
      <c r="S57" s="74" t="str">
        <f>IF(Q57="","",ABS(Q57-R57))</f>
        <v/>
      </c>
      <c r="T57" s="223" t="str">
        <f>IF(S57="","",RANK(S57,S56:S60))</f>
        <v/>
      </c>
      <c r="U57" s="224" t="str">
        <f t="shared" ref="U57:U60" si="32">IF(T57="","",IF(T57=1,"",Q57))</f>
        <v/>
      </c>
      <c r="V57" s="75" t="str">
        <f>IF(B56="","",AVERAGE(U56:U60))</f>
        <v/>
      </c>
      <c r="W57" s="225" t="str">
        <f>IF(B56="","",IF(J56&lt;0.5,J57,"NV"))</f>
        <v/>
      </c>
      <c r="X57" s="763"/>
      <c r="Y57" s="813"/>
      <c r="Z57" s="816"/>
    </row>
    <row r="58" spans="1:26" x14ac:dyDescent="0.25">
      <c r="A58" s="621"/>
      <c r="B58" s="624"/>
      <c r="C58" s="641"/>
      <c r="D58" s="18" t="s">
        <v>8</v>
      </c>
      <c r="E58" s="139" t="str">
        <f>IF(F58&lt;&gt;"",$E$56,"")</f>
        <v/>
      </c>
      <c r="F58" s="289"/>
      <c r="G58" s="290"/>
      <c r="H58" s="310"/>
      <c r="I58" s="218" t="str">
        <f>IF(B56="","",IF(F58=999,999,IF(F58+G58+H58=0,"",(F58*60+G58+H58/100)+E58)))</f>
        <v/>
      </c>
      <c r="J58" s="72"/>
      <c r="K58" s="72" t="str">
        <f>IF(I58="","",ABS(I58-J57))</f>
        <v/>
      </c>
      <c r="L58" s="219" t="str">
        <f>IF(K58="","",RANK(K58,K56:K60))</f>
        <v/>
      </c>
      <c r="M58" s="220" t="str">
        <f t="shared" si="30"/>
        <v/>
      </c>
      <c r="N58" s="73"/>
      <c r="O58" s="73" t="str">
        <f>IF(M58="","",ABS(M58-N57))</f>
        <v/>
      </c>
      <c r="P58" s="221" t="str">
        <f>IF(O58="","",RANK(O58,O56:O60))</f>
        <v/>
      </c>
      <c r="Q58" s="222" t="str">
        <f t="shared" si="31"/>
        <v/>
      </c>
      <c r="R58" s="74"/>
      <c r="S58" s="74" t="str">
        <f>IF(Q58="","",ABS(Q58-R57))</f>
        <v/>
      </c>
      <c r="T58" s="223" t="str">
        <f>IF(S58="","",RANK(S58,S56:S60))</f>
        <v/>
      </c>
      <c r="U58" s="224" t="str">
        <f t="shared" si="32"/>
        <v/>
      </c>
      <c r="V58" s="75"/>
      <c r="W58" s="225" t="str">
        <f>IF(B56="","",IF(J56&lt;0.5,J57,IF(N56&lt;0.5,N57,"NV")))</f>
        <v/>
      </c>
      <c r="X58" s="763"/>
      <c r="Y58" s="813"/>
      <c r="Z58" s="816"/>
    </row>
    <row r="59" spans="1:26" x14ac:dyDescent="0.25">
      <c r="A59" s="621"/>
      <c r="B59" s="624"/>
      <c r="C59" s="641"/>
      <c r="D59" s="18" t="s">
        <v>5</v>
      </c>
      <c r="E59" s="139" t="str">
        <f>IF(F59&lt;&gt;"",$E$56,"")</f>
        <v/>
      </c>
      <c r="F59" s="289"/>
      <c r="G59" s="290"/>
      <c r="H59" s="310"/>
      <c r="I59" s="218" t="str">
        <f>IF(B56="","",IF(F59=999,999,IF(F59+G59+H59=0,"",(F59*60+G59+H59/100)+E59)))</f>
        <v/>
      </c>
      <c r="J59" s="72"/>
      <c r="K59" s="72" t="str">
        <f>IF(I59="","",ABS(I59-J57))</f>
        <v/>
      </c>
      <c r="L59" s="219" t="str">
        <f>IF(K59="","",RANK(K59,K56:K60))</f>
        <v/>
      </c>
      <c r="M59" s="220" t="str">
        <f t="shared" si="30"/>
        <v/>
      </c>
      <c r="N59" s="73"/>
      <c r="O59" s="73" t="str">
        <f>IF(M59="","",ABS(M59-N57))</f>
        <v/>
      </c>
      <c r="P59" s="221" t="str">
        <f>IF(O59="","",RANK(O59,O56:O60))</f>
        <v/>
      </c>
      <c r="Q59" s="222" t="str">
        <f t="shared" si="31"/>
        <v/>
      </c>
      <c r="R59" s="74"/>
      <c r="S59" s="74" t="str">
        <f>IF(Q59="","",ABS(Q59-R57))</f>
        <v/>
      </c>
      <c r="T59" s="223" t="str">
        <f>IF(S59="","",RANK(S59,S56:S60))</f>
        <v/>
      </c>
      <c r="U59" s="224" t="str">
        <f t="shared" si="32"/>
        <v/>
      </c>
      <c r="V59" s="75"/>
      <c r="W59" s="225" t="str">
        <f>IF(B56="","",IF(N56=0,J57,IF(N56&lt;0.5,N57,IF(R56&lt;0.5,R57,"NV"))))</f>
        <v/>
      </c>
      <c r="X59" s="763"/>
      <c r="Y59" s="813"/>
      <c r="Z59" s="816"/>
    </row>
    <row r="60" spans="1:26" ht="15.75" thickBot="1" x14ac:dyDescent="0.3">
      <c r="A60" s="622"/>
      <c r="B60" s="625"/>
      <c r="C60" s="825"/>
      <c r="D60" s="24" t="s">
        <v>6</v>
      </c>
      <c r="E60" s="140" t="str">
        <f>IF(F60&lt;&gt;"",$E$56,"")</f>
        <v/>
      </c>
      <c r="F60" s="295"/>
      <c r="G60" s="296"/>
      <c r="H60" s="335"/>
      <c r="I60" s="226" t="str">
        <f>IF(B56="","",IF(F60=999,999,IF(F60+G60+H60=0,"",(F60*60+G60+H60/100)+E60)))</f>
        <v/>
      </c>
      <c r="J60" s="76"/>
      <c r="K60" s="76" t="str">
        <f>IF(I60="","",ABS(I60-J57))</f>
        <v/>
      </c>
      <c r="L60" s="227" t="str">
        <f>IF(K60="","",RANK(K60,K56:K60))</f>
        <v/>
      </c>
      <c r="M60" s="228" t="str">
        <f t="shared" si="30"/>
        <v/>
      </c>
      <c r="N60" s="77"/>
      <c r="O60" s="77" t="str">
        <f>IF(M60="","",ABS(M60-N57))</f>
        <v/>
      </c>
      <c r="P60" s="229" t="str">
        <f>IF(O60="","",RANK(O60,O56:O60))</f>
        <v/>
      </c>
      <c r="Q60" s="230" t="str">
        <f t="shared" si="31"/>
        <v/>
      </c>
      <c r="R60" s="78"/>
      <c r="S60" s="78" t="str">
        <f>IF(Q60="","",ABS(Q60-R57))</f>
        <v/>
      </c>
      <c r="T60" s="231" t="str">
        <f>IF(S60="","",RANK(S60,S56:S60))</f>
        <v/>
      </c>
      <c r="U60" s="232" t="str">
        <f t="shared" si="32"/>
        <v/>
      </c>
      <c r="V60" s="79"/>
      <c r="W60" s="233" t="str">
        <f>IF(B56="","",IF(R56&lt;0.5,TRIMMEAN(I56:I60,0.4),IF(V56&lt;0.5,V57,"NV")))</f>
        <v/>
      </c>
      <c r="X60" s="811"/>
      <c r="Y60" s="814"/>
      <c r="Z60" s="817"/>
    </row>
    <row r="61" spans="1:26" x14ac:dyDescent="0.25">
      <c r="A61" s="826" t="str">
        <f>IF('Names And Totals'!A16="","",'Names And Totals'!A16)</f>
        <v/>
      </c>
      <c r="B61" s="828" t="str">
        <f>IF('Names And Totals'!B16="","",'Names And Totals'!B16)</f>
        <v/>
      </c>
      <c r="C61" s="821" t="str">
        <f>IF(B61="","",IF(Y61="DQ","DQ",IF(Y61="TO","TO",IF(Y61="NV","NV",IF(Y61="","",RANK(Y61,$Y$6:$Y$501,0))))))</f>
        <v/>
      </c>
      <c r="D61" s="67" t="s">
        <v>7</v>
      </c>
      <c r="E61" s="342"/>
      <c r="F61" s="336"/>
      <c r="G61" s="333"/>
      <c r="H61" s="337"/>
      <c r="I61" s="263" t="str">
        <f>IF(B61="","",IF(F61=999,999,IF(F61+G61+H61=0,"",(F61*60+G61+H61/100)+E61)))</f>
        <v/>
      </c>
      <c r="J61" s="80" t="str">
        <f>IF(B61="","",MAX(I61:I65)-MIN(I61:I65))</f>
        <v/>
      </c>
      <c r="K61" s="80" t="str">
        <f>IF(I61="","",ABS(I61-J62))</f>
        <v/>
      </c>
      <c r="L61" s="214" t="str">
        <f>IF(K61="","",RANK(K61,K61:K65))</f>
        <v/>
      </c>
      <c r="M61" s="80" t="str">
        <f>IF(I61="","",IF(L61=1,"",I61))</f>
        <v/>
      </c>
      <c r="N61" s="82" t="str">
        <f>IF(B61="","",MAX(M61:M65)-MIN(M61:M65))</f>
        <v/>
      </c>
      <c r="O61" s="82" t="str">
        <f>IF(M61="","",ABS(M61-N62))</f>
        <v/>
      </c>
      <c r="P61" s="215" t="str">
        <f>IF(O61="","",RANK(O61,O61:O65))</f>
        <v/>
      </c>
      <c r="Q61" s="82" t="str">
        <f>IF(O61="","",IF(P61=1,"",I61))</f>
        <v/>
      </c>
      <c r="R61" s="83" t="str">
        <f>IF(B61="","",MAX(Q61:Q65)-MIN(Q61:Q65))</f>
        <v/>
      </c>
      <c r="S61" s="83" t="str">
        <f>IF(Q61="","",ABS(Q61-R62))</f>
        <v/>
      </c>
      <c r="T61" s="216" t="str">
        <f>IF(S61="","",RANK(S61,S61:S65))</f>
        <v/>
      </c>
      <c r="U61" s="83" t="str">
        <f>IF(T61="","",IF(T61=1,"",Q61))</f>
        <v/>
      </c>
      <c r="V61" s="84" t="str">
        <f>IF(B61="","",MAX(U61:U65)-MIN(U61:U65))</f>
        <v/>
      </c>
      <c r="W61" s="217" t="str">
        <f>IF(B61="","",I61)</f>
        <v/>
      </c>
      <c r="X61" s="614" t="str">
        <f>IF(B61="","",IF(Z61="DQ","DQ",IF(I61=999,"TO",IF(I61="","",IF(I62="",W61,IF(I63="",W62,IF(I64="",W63,IF(I65="",W64,W65))))))))</f>
        <v/>
      </c>
      <c r="Y61" s="818" t="str">
        <f>IF(B61="","",IF(Z61="DQ","DQ",IF(X61="TO","TO",IF(X61="","",IF(X61="NV","NV",IF((20-(X61-$Y$3))&gt;0,(20-(X61-$Y$3)),0))))))</f>
        <v/>
      </c>
      <c r="Z61" s="639"/>
    </row>
    <row r="62" spans="1:26" x14ac:dyDescent="0.25">
      <c r="A62" s="627"/>
      <c r="B62" s="630"/>
      <c r="C62" s="822"/>
      <c r="D62" s="21" t="s">
        <v>4</v>
      </c>
      <c r="E62" s="138" t="str">
        <f>IF(F62&lt;&gt;"",$E$61,"")</f>
        <v/>
      </c>
      <c r="F62" s="292"/>
      <c r="G62" s="293"/>
      <c r="H62" s="314"/>
      <c r="I62" s="234" t="str">
        <f>IF(B61="","",IF(F62=999,999,IF(F62+G62+H62=0,"",(F62*60+G62+H62/100)+E62)))</f>
        <v/>
      </c>
      <c r="J62" s="72" t="str">
        <f>IF(B61="","",AVERAGE(I61:I65))</f>
        <v/>
      </c>
      <c r="K62" s="72" t="str">
        <f>IF(I62="","",ABS(I62-J62))</f>
        <v/>
      </c>
      <c r="L62" s="219" t="str">
        <f>IF(K62="","",RANK(K62,K61:K65))</f>
        <v/>
      </c>
      <c r="M62" s="220" t="str">
        <f t="shared" ref="M62:M65" si="33">IF(I62="","",IF(L62=1,"",I62))</f>
        <v/>
      </c>
      <c r="N62" s="73" t="str">
        <f>IF(B61="","",AVERAGE(M61:M65))</f>
        <v/>
      </c>
      <c r="O62" s="73" t="str">
        <f>IF(M62="","",ABS(M62-N62))</f>
        <v/>
      </c>
      <c r="P62" s="221" t="str">
        <f>IF(O62="","",RANK(O62,O61:O65))</f>
        <v/>
      </c>
      <c r="Q62" s="222" t="str">
        <f t="shared" ref="Q62:Q65" si="34">IF(O62="","",IF(P62=1,"",I62))</f>
        <v/>
      </c>
      <c r="R62" s="74" t="str">
        <f>IF(B61="","",AVERAGE(Q61:Q65))</f>
        <v/>
      </c>
      <c r="S62" s="74" t="str">
        <f>IF(Q62="","",ABS(Q62-R62))</f>
        <v/>
      </c>
      <c r="T62" s="223" t="str">
        <f>IF(S62="","",RANK(S62,S61:S65))</f>
        <v/>
      </c>
      <c r="U62" s="224" t="str">
        <f t="shared" ref="U62:U65" si="35">IF(T62="","",IF(T62=1,"",Q62))</f>
        <v/>
      </c>
      <c r="V62" s="75" t="str">
        <f>IF(B61="","",AVERAGE(U61:U65))</f>
        <v/>
      </c>
      <c r="W62" s="225" t="str">
        <f>IF(B61="","",IF(J61&lt;0.5,J62,"NV"))</f>
        <v/>
      </c>
      <c r="X62" s="615"/>
      <c r="Y62" s="819"/>
      <c r="Z62" s="639"/>
    </row>
    <row r="63" spans="1:26" x14ac:dyDescent="0.25">
      <c r="A63" s="627"/>
      <c r="B63" s="630"/>
      <c r="C63" s="822"/>
      <c r="D63" s="21" t="s">
        <v>8</v>
      </c>
      <c r="E63" s="138" t="str">
        <f>IF(F63&lt;&gt;"",$E$61,"")</f>
        <v/>
      </c>
      <c r="F63" s="292"/>
      <c r="G63" s="293"/>
      <c r="H63" s="314"/>
      <c r="I63" s="234" t="str">
        <f>IF(B61="","",IF(F63=999,999,IF(F63+G63+H63=0,"",(F63*60+G63+H63/100)+E63)))</f>
        <v/>
      </c>
      <c r="J63" s="72"/>
      <c r="K63" s="72" t="str">
        <f>IF(I63="","",ABS(I63-J62))</f>
        <v/>
      </c>
      <c r="L63" s="219" t="str">
        <f>IF(K63="","",RANK(K63,K61:K65))</f>
        <v/>
      </c>
      <c r="M63" s="220" t="str">
        <f t="shared" si="33"/>
        <v/>
      </c>
      <c r="N63" s="73"/>
      <c r="O63" s="73" t="str">
        <f>IF(M63="","",ABS(M63-N62))</f>
        <v/>
      </c>
      <c r="P63" s="221" t="str">
        <f>IF(O63="","",RANK(O63,O61:O65))</f>
        <v/>
      </c>
      <c r="Q63" s="222" t="str">
        <f t="shared" si="34"/>
        <v/>
      </c>
      <c r="R63" s="74"/>
      <c r="S63" s="74" t="str">
        <f>IF(Q63="","",ABS(Q63-R62))</f>
        <v/>
      </c>
      <c r="T63" s="223" t="str">
        <f>IF(S63="","",RANK(S63,S61:S65))</f>
        <v/>
      </c>
      <c r="U63" s="224" t="str">
        <f t="shared" si="35"/>
        <v/>
      </c>
      <c r="V63" s="75"/>
      <c r="W63" s="225" t="str">
        <f>IF(B61="","",IF(J61&lt;0.5,J62,IF(N61&lt;0.5,N62,"NV")))</f>
        <v/>
      </c>
      <c r="X63" s="615"/>
      <c r="Y63" s="819"/>
      <c r="Z63" s="639"/>
    </row>
    <row r="64" spans="1:26" x14ac:dyDescent="0.25">
      <c r="A64" s="627"/>
      <c r="B64" s="630"/>
      <c r="C64" s="822"/>
      <c r="D64" s="21" t="s">
        <v>5</v>
      </c>
      <c r="E64" s="138" t="str">
        <f>IF(F64&lt;&gt;"",$E$61,"")</f>
        <v/>
      </c>
      <c r="F64" s="292"/>
      <c r="G64" s="293"/>
      <c r="H64" s="314"/>
      <c r="I64" s="234" t="str">
        <f>IF(B61="","",IF(F64=999,999,IF(F64+G64+H64=0,"",(F64*60+G64+H64/100)+E64)))</f>
        <v/>
      </c>
      <c r="J64" s="72"/>
      <c r="K64" s="72" t="str">
        <f>IF(I64="","",ABS(I64-J62))</f>
        <v/>
      </c>
      <c r="L64" s="219" t="str">
        <f>IF(K64="","",RANK(K64,K61:K65))</f>
        <v/>
      </c>
      <c r="M64" s="220" t="str">
        <f t="shared" si="33"/>
        <v/>
      </c>
      <c r="N64" s="73"/>
      <c r="O64" s="73" t="str">
        <f>IF(M64="","",ABS(M64-N62))</f>
        <v/>
      </c>
      <c r="P64" s="221" t="str">
        <f>IF(O64="","",RANK(O64,O61:O65))</f>
        <v/>
      </c>
      <c r="Q64" s="222" t="str">
        <f t="shared" si="34"/>
        <v/>
      </c>
      <c r="R64" s="74"/>
      <c r="S64" s="74" t="str">
        <f>IF(Q64="","",ABS(Q64-R62))</f>
        <v/>
      </c>
      <c r="T64" s="223" t="str">
        <f>IF(S64="","",RANK(S64,S61:S65))</f>
        <v/>
      </c>
      <c r="U64" s="224" t="str">
        <f t="shared" si="35"/>
        <v/>
      </c>
      <c r="V64" s="75"/>
      <c r="W64" s="225" t="str">
        <f>IF(B61="","",IF(N61=0,J62,IF(N61&lt;0.5,N62,IF(R61&lt;0.5,R62,"NV"))))</f>
        <v/>
      </c>
      <c r="X64" s="615"/>
      <c r="Y64" s="819"/>
      <c r="Z64" s="639"/>
    </row>
    <row r="65" spans="1:26" ht="15.75" thickBot="1" x14ac:dyDescent="0.3">
      <c r="A65" s="827"/>
      <c r="B65" s="829"/>
      <c r="C65" s="823"/>
      <c r="D65" s="66" t="s">
        <v>6</v>
      </c>
      <c r="E65" s="235" t="str">
        <f>IF(F65&lt;&gt;"",$E$61,"")</f>
        <v/>
      </c>
      <c r="F65" s="338"/>
      <c r="G65" s="339"/>
      <c r="H65" s="340"/>
      <c r="I65" s="264" t="str">
        <f>IF(B61="","",IF(F65=999,999,IF(F65+G65+H65=0,"",(F65*60+G65+H65/100)+E65)))</f>
        <v/>
      </c>
      <c r="J65" s="76"/>
      <c r="K65" s="76" t="str">
        <f>IF(I65="","",ABS(I65-J62))</f>
        <v/>
      </c>
      <c r="L65" s="227" t="str">
        <f>IF(K65="","",RANK(K65,K61:K65))</f>
        <v/>
      </c>
      <c r="M65" s="228" t="str">
        <f t="shared" si="33"/>
        <v/>
      </c>
      <c r="N65" s="77"/>
      <c r="O65" s="77" t="str">
        <f>IF(M65="","",ABS(M65-N62))</f>
        <v/>
      </c>
      <c r="P65" s="229" t="str">
        <f>IF(O65="","",RANK(O65,O61:O65))</f>
        <v/>
      </c>
      <c r="Q65" s="230" t="str">
        <f t="shared" si="34"/>
        <v/>
      </c>
      <c r="R65" s="78"/>
      <c r="S65" s="78" t="str">
        <f>IF(Q65="","",ABS(Q65-R62))</f>
        <v/>
      </c>
      <c r="T65" s="231" t="str">
        <f>IF(S65="","",RANK(S65,S61:S65))</f>
        <v/>
      </c>
      <c r="U65" s="232" t="str">
        <f t="shared" si="35"/>
        <v/>
      </c>
      <c r="V65" s="79"/>
      <c r="W65" s="233" t="str">
        <f>IF(B61="","",IF(R61&lt;0.5,TRIMMEAN(I61:I65,0.4),IF(V61&lt;0.5,V62,"NV")))</f>
        <v/>
      </c>
      <c r="X65" s="616"/>
      <c r="Y65" s="820"/>
      <c r="Z65" s="639"/>
    </row>
    <row r="66" spans="1:26" x14ac:dyDescent="0.25">
      <c r="A66" s="830" t="str">
        <f>IF('Names And Totals'!A17="","",'Names And Totals'!A17)</f>
        <v/>
      </c>
      <c r="B66" s="831" t="str">
        <f>IF('Names And Totals'!B17="","",'Names And Totals'!B17)</f>
        <v/>
      </c>
      <c r="C66" s="824" t="str">
        <f>IF(B66="","",IF(Y66="DQ","DQ",IF(Y66="TO","TO",IF(Y66="NV","NV",IF(Y66="","",RANK(Y66,$Y$6:$Y$501,0))))))</f>
        <v/>
      </c>
      <c r="D66" s="23" t="s">
        <v>7</v>
      </c>
      <c r="E66" s="343"/>
      <c r="F66" s="324"/>
      <c r="G66" s="334"/>
      <c r="H66" s="325"/>
      <c r="I66" s="213" t="str">
        <f>IF(B66="","",IF(F66=999,999,IF(F66+G66+H66=0,"",(F66*60+G66+H66/100)+E66)))</f>
        <v/>
      </c>
      <c r="J66" s="80" t="str">
        <f>IF(B66="","",MAX(I66:I70)-MIN(I66:I70))</f>
        <v/>
      </c>
      <c r="K66" s="80" t="str">
        <f>IF(I66="","",ABS(I66-J67))</f>
        <v/>
      </c>
      <c r="L66" s="214" t="str">
        <f>IF(K66="","",RANK(K66,K66:K70))</f>
        <v/>
      </c>
      <c r="M66" s="80" t="str">
        <f>IF(I66="","",IF(L66=1,"",I66))</f>
        <v/>
      </c>
      <c r="N66" s="82" t="str">
        <f>IF(B66="","",MAX(M66:M70)-MIN(M66:M70))</f>
        <v/>
      </c>
      <c r="O66" s="82" t="str">
        <f>IF(M66="","",ABS(M66-N67))</f>
        <v/>
      </c>
      <c r="P66" s="215" t="str">
        <f>IF(O66="","",RANK(O66,O66:O70))</f>
        <v/>
      </c>
      <c r="Q66" s="82" t="str">
        <f>IF(O66="","",IF(P66=1,"",I66))</f>
        <v/>
      </c>
      <c r="R66" s="83" t="str">
        <f>IF(B66="","",MAX(Q66:Q70)-MIN(Q66:Q70))</f>
        <v/>
      </c>
      <c r="S66" s="83" t="str">
        <f>IF(Q66="","",ABS(Q66-R67))</f>
        <v/>
      </c>
      <c r="T66" s="216" t="str">
        <f>IF(S66="","",RANK(S66,S66:S70))</f>
        <v/>
      </c>
      <c r="U66" s="83" t="str">
        <f>IF(T66="","",IF(T66=1,"",Q66))</f>
        <v/>
      </c>
      <c r="V66" s="84" t="str">
        <f>IF(B66="","",MAX(U66:U70)-MIN(U66:U70))</f>
        <v/>
      </c>
      <c r="W66" s="217" t="str">
        <f>IF(B66="","",I66)</f>
        <v/>
      </c>
      <c r="X66" s="810" t="str">
        <f>IF(B66="","",IF(Z66="DQ","DQ",IF(I66=999,"TO",IF(I66="","",IF(I67="",W66,IF(I68="",W67,IF(I69="",W68,IF(I70="",W69,W70))))))))</f>
        <v/>
      </c>
      <c r="Y66" s="812" t="str">
        <f>IF(B66="","",IF(Z66="DQ","DQ",IF(X66="TO","TO",IF(X66="","",IF(X66="NV","NV",IF((20-(X66-$Y$3))&gt;0,(20-(X66-$Y$3)),0))))))</f>
        <v/>
      </c>
      <c r="Z66" s="815"/>
    </row>
    <row r="67" spans="1:26" x14ac:dyDescent="0.25">
      <c r="A67" s="621"/>
      <c r="B67" s="624"/>
      <c r="C67" s="641"/>
      <c r="D67" s="18" t="s">
        <v>4</v>
      </c>
      <c r="E67" s="139" t="str">
        <f>IF(F67&lt;&gt;"",$E$66,"")</f>
        <v/>
      </c>
      <c r="F67" s="289"/>
      <c r="G67" s="290"/>
      <c r="H67" s="310"/>
      <c r="I67" s="218" t="str">
        <f>IF(B66="","",IF(F67=999,999,IF(F67+G67+H67=0,"",(F67*60+G67+H67/100)+E67)))</f>
        <v/>
      </c>
      <c r="J67" s="72" t="str">
        <f>IF(B66="","",AVERAGE(I66:I70))</f>
        <v/>
      </c>
      <c r="K67" s="72" t="str">
        <f>IF(I67="","",ABS(I67-J67))</f>
        <v/>
      </c>
      <c r="L67" s="219" t="str">
        <f>IF(K67="","",RANK(K67,K66:K70))</f>
        <v/>
      </c>
      <c r="M67" s="220" t="str">
        <f t="shared" ref="M67:M70" si="36">IF(I67="","",IF(L67=1,"",I67))</f>
        <v/>
      </c>
      <c r="N67" s="73" t="str">
        <f>IF(B66="","",AVERAGE(M66:M70))</f>
        <v/>
      </c>
      <c r="O67" s="73" t="str">
        <f>IF(M67="","",ABS(M67-N67))</f>
        <v/>
      </c>
      <c r="P67" s="221" t="str">
        <f>IF(O67="","",RANK(O67,O66:O70))</f>
        <v/>
      </c>
      <c r="Q67" s="222" t="str">
        <f t="shared" ref="Q67:Q70" si="37">IF(O67="","",IF(P67=1,"",I67))</f>
        <v/>
      </c>
      <c r="R67" s="74" t="str">
        <f>IF(B66="","",AVERAGE(Q66:Q70))</f>
        <v/>
      </c>
      <c r="S67" s="74" t="str">
        <f>IF(Q67="","",ABS(Q67-R67))</f>
        <v/>
      </c>
      <c r="T67" s="223" t="str">
        <f>IF(S67="","",RANK(S67,S66:S70))</f>
        <v/>
      </c>
      <c r="U67" s="224" t="str">
        <f t="shared" ref="U67:U70" si="38">IF(T67="","",IF(T67=1,"",Q67))</f>
        <v/>
      </c>
      <c r="V67" s="75" t="str">
        <f>IF(B66="","",AVERAGE(U66:U70))</f>
        <v/>
      </c>
      <c r="W67" s="225" t="str">
        <f>IF(B66="","",IF(J66&lt;0.5,J67,"NV"))</f>
        <v/>
      </c>
      <c r="X67" s="763"/>
      <c r="Y67" s="813"/>
      <c r="Z67" s="816"/>
    </row>
    <row r="68" spans="1:26" x14ac:dyDescent="0.25">
      <c r="A68" s="621"/>
      <c r="B68" s="624"/>
      <c r="C68" s="641"/>
      <c r="D68" s="18" t="s">
        <v>8</v>
      </c>
      <c r="E68" s="139" t="str">
        <f>IF(F68&lt;&gt;"",$E$66,"")</f>
        <v/>
      </c>
      <c r="F68" s="289"/>
      <c r="G68" s="290"/>
      <c r="H68" s="310"/>
      <c r="I68" s="218" t="str">
        <f>IF(B66="","",IF(F68=999,999,IF(F68+G68+H68=0,"",(F68*60+G68+H68/100)+E68)))</f>
        <v/>
      </c>
      <c r="J68" s="72"/>
      <c r="K68" s="72" t="str">
        <f>IF(I68="","",ABS(I68-J67))</f>
        <v/>
      </c>
      <c r="L68" s="219" t="str">
        <f>IF(K68="","",RANK(K68,K66:K70))</f>
        <v/>
      </c>
      <c r="M68" s="220" t="str">
        <f t="shared" si="36"/>
        <v/>
      </c>
      <c r="N68" s="73"/>
      <c r="O68" s="73" t="str">
        <f>IF(M68="","",ABS(M68-N67))</f>
        <v/>
      </c>
      <c r="P68" s="221" t="str">
        <f>IF(O68="","",RANK(O68,O66:O70))</f>
        <v/>
      </c>
      <c r="Q68" s="222" t="str">
        <f t="shared" si="37"/>
        <v/>
      </c>
      <c r="R68" s="74"/>
      <c r="S68" s="74" t="str">
        <f>IF(Q68="","",ABS(Q68-R67))</f>
        <v/>
      </c>
      <c r="T68" s="223" t="str">
        <f>IF(S68="","",RANK(S68,S66:S70))</f>
        <v/>
      </c>
      <c r="U68" s="224" t="str">
        <f t="shared" si="38"/>
        <v/>
      </c>
      <c r="V68" s="75"/>
      <c r="W68" s="225" t="str">
        <f>IF(B66="","",IF(J66&lt;0.5,J67,IF(N66&lt;0.5,N67,"NV")))</f>
        <v/>
      </c>
      <c r="X68" s="763"/>
      <c r="Y68" s="813"/>
      <c r="Z68" s="816"/>
    </row>
    <row r="69" spans="1:26" x14ac:dyDescent="0.25">
      <c r="A69" s="621"/>
      <c r="B69" s="624"/>
      <c r="C69" s="641"/>
      <c r="D69" s="18" t="s">
        <v>5</v>
      </c>
      <c r="E69" s="139" t="str">
        <f>IF(F69&lt;&gt;"",$E$66,"")</f>
        <v/>
      </c>
      <c r="F69" s="289"/>
      <c r="G69" s="290"/>
      <c r="H69" s="310"/>
      <c r="I69" s="218" t="str">
        <f>IF(B66="","",IF(F69=999,999,IF(F69+G69+H69=0,"",(F69*60+G69+H69/100)+E69)))</f>
        <v/>
      </c>
      <c r="J69" s="72"/>
      <c r="K69" s="72" t="str">
        <f>IF(I69="","",ABS(I69-J67))</f>
        <v/>
      </c>
      <c r="L69" s="219" t="str">
        <f>IF(K69="","",RANK(K69,K66:K70))</f>
        <v/>
      </c>
      <c r="M69" s="220" t="str">
        <f t="shared" si="36"/>
        <v/>
      </c>
      <c r="N69" s="73"/>
      <c r="O69" s="73" t="str">
        <f>IF(M69="","",ABS(M69-N67))</f>
        <v/>
      </c>
      <c r="P69" s="221" t="str">
        <f>IF(O69="","",RANK(O69,O66:O70))</f>
        <v/>
      </c>
      <c r="Q69" s="222" t="str">
        <f t="shared" si="37"/>
        <v/>
      </c>
      <c r="R69" s="74"/>
      <c r="S69" s="74" t="str">
        <f>IF(Q69="","",ABS(Q69-R67))</f>
        <v/>
      </c>
      <c r="T69" s="223" t="str">
        <f>IF(S69="","",RANK(S69,S66:S70))</f>
        <v/>
      </c>
      <c r="U69" s="224" t="str">
        <f t="shared" si="38"/>
        <v/>
      </c>
      <c r="V69" s="75"/>
      <c r="W69" s="225" t="str">
        <f>IF(B66="","",IF(N66=0,J67,IF(N66&lt;0.5,N67,IF(R66&lt;0.5,R67,"NV"))))</f>
        <v/>
      </c>
      <c r="X69" s="763"/>
      <c r="Y69" s="813"/>
      <c r="Z69" s="816"/>
    </row>
    <row r="70" spans="1:26" ht="15.75" thickBot="1" x14ac:dyDescent="0.3">
      <c r="A70" s="622"/>
      <c r="B70" s="625"/>
      <c r="C70" s="825"/>
      <c r="D70" s="24" t="s">
        <v>6</v>
      </c>
      <c r="E70" s="140" t="str">
        <f>IF(F70&lt;&gt;"",$E$66,"")</f>
        <v/>
      </c>
      <c r="F70" s="295"/>
      <c r="G70" s="296"/>
      <c r="H70" s="335"/>
      <c r="I70" s="226" t="str">
        <f>IF(B66="","",IF(F70=999,999,IF(F70+G70+H70=0,"",(F70*60+G70+H70/100)+E70)))</f>
        <v/>
      </c>
      <c r="J70" s="76"/>
      <c r="K70" s="76" t="str">
        <f>IF(I70="","",ABS(I70-J67))</f>
        <v/>
      </c>
      <c r="L70" s="227" t="str">
        <f>IF(K70="","",RANK(K70,K66:K70))</f>
        <v/>
      </c>
      <c r="M70" s="228" t="str">
        <f t="shared" si="36"/>
        <v/>
      </c>
      <c r="N70" s="77"/>
      <c r="O70" s="77" t="str">
        <f>IF(M70="","",ABS(M70-N67))</f>
        <v/>
      </c>
      <c r="P70" s="229" t="str">
        <f>IF(O70="","",RANK(O70,O66:O70))</f>
        <v/>
      </c>
      <c r="Q70" s="230" t="str">
        <f t="shared" si="37"/>
        <v/>
      </c>
      <c r="R70" s="78"/>
      <c r="S70" s="78" t="str">
        <f>IF(Q70="","",ABS(Q70-R67))</f>
        <v/>
      </c>
      <c r="T70" s="231" t="str">
        <f>IF(S70="","",RANK(S70,S66:S70))</f>
        <v/>
      </c>
      <c r="U70" s="232" t="str">
        <f t="shared" si="38"/>
        <v/>
      </c>
      <c r="V70" s="79"/>
      <c r="W70" s="233" t="str">
        <f>IF(B66="","",IF(R66&lt;0.5,TRIMMEAN(I66:I70,0.4),IF(V66&lt;0.5,V67,"NV")))</f>
        <v/>
      </c>
      <c r="X70" s="811"/>
      <c r="Y70" s="814"/>
      <c r="Z70" s="817"/>
    </row>
    <row r="71" spans="1:26" x14ac:dyDescent="0.25">
      <c r="A71" s="826" t="str">
        <f>IF('Names And Totals'!A18="","",'Names And Totals'!A18)</f>
        <v/>
      </c>
      <c r="B71" s="828" t="str">
        <f>IF('Names And Totals'!B18="","",'Names And Totals'!B18)</f>
        <v/>
      </c>
      <c r="C71" s="821" t="str">
        <f>IF(B71="","",IF(Y71="DQ","DQ",IF(Y71="TO","TO",IF(Y71="NV","NV",IF(Y71="","",RANK(Y71,$Y$6:$Y$501,0))))))</f>
        <v/>
      </c>
      <c r="D71" s="67" t="s">
        <v>7</v>
      </c>
      <c r="E71" s="342"/>
      <c r="F71" s="336"/>
      <c r="G71" s="333"/>
      <c r="H71" s="337"/>
      <c r="I71" s="263" t="str">
        <f>IF(B71="","",IF(F71=999,999,IF(F71+G71+H71=0,"",(F71*60+G71+H71/100)+E71)))</f>
        <v/>
      </c>
      <c r="J71" s="80" t="str">
        <f>IF(B71="","",MAX(I71:I75)-MIN(I71:I75))</f>
        <v/>
      </c>
      <c r="K71" s="80" t="str">
        <f>IF(I71="","",ABS(I71-J72))</f>
        <v/>
      </c>
      <c r="L71" s="214" t="str">
        <f>IF(K71="","",RANK(K71,K71:K75))</f>
        <v/>
      </c>
      <c r="M71" s="80" t="str">
        <f>IF(I71="","",IF(L71=1,"",I71))</f>
        <v/>
      </c>
      <c r="N71" s="82" t="str">
        <f>IF(B71="","",MAX(M71:M75)-MIN(M71:M75))</f>
        <v/>
      </c>
      <c r="O71" s="82" t="str">
        <f>IF(M71="","",ABS(M71-N72))</f>
        <v/>
      </c>
      <c r="P71" s="215" t="str">
        <f>IF(O71="","",RANK(O71,O71:O75))</f>
        <v/>
      </c>
      <c r="Q71" s="82" t="str">
        <f>IF(O71="","",IF(P71=1,"",I71))</f>
        <v/>
      </c>
      <c r="R71" s="83" t="str">
        <f>IF(B71="","",MAX(Q71:Q75)-MIN(Q71:Q75))</f>
        <v/>
      </c>
      <c r="S71" s="83" t="str">
        <f>IF(Q71="","",ABS(Q71-R72))</f>
        <v/>
      </c>
      <c r="T71" s="216" t="str">
        <f>IF(S71="","",RANK(S71,S71:S75))</f>
        <v/>
      </c>
      <c r="U71" s="83" t="str">
        <f>IF(T71="","",IF(T71=1,"",Q71))</f>
        <v/>
      </c>
      <c r="V71" s="84" t="str">
        <f>IF(B71="","",MAX(U71:U75)-MIN(U71:U75))</f>
        <v/>
      </c>
      <c r="W71" s="217" t="str">
        <f>IF(B71="","",I71)</f>
        <v/>
      </c>
      <c r="X71" s="614" t="str">
        <f>IF(B71="","",IF(Z71="DQ","DQ",IF(I71=999,"TO",IF(I71="","",IF(I72="",W71,IF(I73="",W72,IF(I74="",W73,IF(I75="",W74,W75))))))))</f>
        <v/>
      </c>
      <c r="Y71" s="818" t="str">
        <f>IF(B71="","",IF(Z71="DQ","DQ",IF(X71="TO","TO",IF(X71="","",IF(X71="NV","NV",IF((20-(X71-$Y$3))&gt;0,(20-(X71-$Y$3)),0))))))</f>
        <v/>
      </c>
      <c r="Z71" s="639"/>
    </row>
    <row r="72" spans="1:26" x14ac:dyDescent="0.25">
      <c r="A72" s="627"/>
      <c r="B72" s="630"/>
      <c r="C72" s="822"/>
      <c r="D72" s="21" t="s">
        <v>4</v>
      </c>
      <c r="E72" s="138" t="str">
        <f>IF(F72&lt;&gt;"",$E$71,"")</f>
        <v/>
      </c>
      <c r="F72" s="292"/>
      <c r="G72" s="293"/>
      <c r="H72" s="314"/>
      <c r="I72" s="234" t="str">
        <f>IF(B71="","",IF(F72=999,999,IF(F72+G72+H72=0,"",(F72*60+G72+H72/100)+E72)))</f>
        <v/>
      </c>
      <c r="J72" s="72" t="str">
        <f>IF(B71="","",AVERAGE(I71:I75))</f>
        <v/>
      </c>
      <c r="K72" s="72" t="str">
        <f>IF(I72="","",ABS(I72-J72))</f>
        <v/>
      </c>
      <c r="L72" s="219" t="str">
        <f>IF(K72="","",RANK(K72,K71:K75))</f>
        <v/>
      </c>
      <c r="M72" s="220" t="str">
        <f t="shared" ref="M72:M75" si="39">IF(I72="","",IF(L72=1,"",I72))</f>
        <v/>
      </c>
      <c r="N72" s="73" t="str">
        <f>IF(B71="","",AVERAGE(M71:M75))</f>
        <v/>
      </c>
      <c r="O72" s="73" t="str">
        <f>IF(M72="","",ABS(M72-N72))</f>
        <v/>
      </c>
      <c r="P72" s="221" t="str">
        <f>IF(O72="","",RANK(O72,O71:O75))</f>
        <v/>
      </c>
      <c r="Q72" s="222" t="str">
        <f t="shared" ref="Q72:Q75" si="40">IF(O72="","",IF(P72=1,"",I72))</f>
        <v/>
      </c>
      <c r="R72" s="74" t="str">
        <f>IF(B71="","",AVERAGE(Q71:Q75))</f>
        <v/>
      </c>
      <c r="S72" s="74" t="str">
        <f>IF(Q72="","",ABS(Q72-R72))</f>
        <v/>
      </c>
      <c r="T72" s="223" t="str">
        <f>IF(S72="","",RANK(S72,S71:S75))</f>
        <v/>
      </c>
      <c r="U72" s="224" t="str">
        <f t="shared" ref="U72:U75" si="41">IF(T72="","",IF(T72=1,"",Q72))</f>
        <v/>
      </c>
      <c r="V72" s="75" t="str">
        <f>IF(B71="","",AVERAGE(U71:U75))</f>
        <v/>
      </c>
      <c r="W72" s="225" t="str">
        <f>IF(B71="","",IF(J71&lt;0.5,J72,"NV"))</f>
        <v/>
      </c>
      <c r="X72" s="615"/>
      <c r="Y72" s="819"/>
      <c r="Z72" s="639"/>
    </row>
    <row r="73" spans="1:26" x14ac:dyDescent="0.25">
      <c r="A73" s="627"/>
      <c r="B73" s="630"/>
      <c r="C73" s="822"/>
      <c r="D73" s="21" t="s">
        <v>8</v>
      </c>
      <c r="E73" s="138" t="str">
        <f>IF(F73&lt;&gt;"",$E$71,"")</f>
        <v/>
      </c>
      <c r="F73" s="292"/>
      <c r="G73" s="293"/>
      <c r="H73" s="314"/>
      <c r="I73" s="234" t="str">
        <f>IF(B71="","",IF(F73=999,999,IF(F73+G73+H73=0,"",(F73*60+G73+H73/100)+E73)))</f>
        <v/>
      </c>
      <c r="J73" s="72"/>
      <c r="K73" s="72" t="str">
        <f>IF(I73="","",ABS(I73-J72))</f>
        <v/>
      </c>
      <c r="L73" s="219" t="str">
        <f>IF(K73="","",RANK(K73,K71:K75))</f>
        <v/>
      </c>
      <c r="M73" s="220" t="str">
        <f t="shared" si="39"/>
        <v/>
      </c>
      <c r="N73" s="73"/>
      <c r="O73" s="73" t="str">
        <f>IF(M73="","",ABS(M73-N72))</f>
        <v/>
      </c>
      <c r="P73" s="221" t="str">
        <f>IF(O73="","",RANK(O73,O71:O75))</f>
        <v/>
      </c>
      <c r="Q73" s="222" t="str">
        <f t="shared" si="40"/>
        <v/>
      </c>
      <c r="R73" s="74"/>
      <c r="S73" s="74" t="str">
        <f>IF(Q73="","",ABS(Q73-R72))</f>
        <v/>
      </c>
      <c r="T73" s="223" t="str">
        <f>IF(S73="","",RANK(S73,S71:S75))</f>
        <v/>
      </c>
      <c r="U73" s="224" t="str">
        <f t="shared" si="41"/>
        <v/>
      </c>
      <c r="V73" s="75"/>
      <c r="W73" s="225" t="str">
        <f>IF(B71="","",IF(J71&lt;0.5,J72,IF(N71&lt;0.5,N72,"NV")))</f>
        <v/>
      </c>
      <c r="X73" s="615"/>
      <c r="Y73" s="819"/>
      <c r="Z73" s="639"/>
    </row>
    <row r="74" spans="1:26" x14ac:dyDescent="0.25">
      <c r="A74" s="627"/>
      <c r="B74" s="630"/>
      <c r="C74" s="822"/>
      <c r="D74" s="21" t="s">
        <v>5</v>
      </c>
      <c r="E74" s="138" t="str">
        <f>IF(F74&lt;&gt;"",$E$71,"")</f>
        <v/>
      </c>
      <c r="F74" s="292"/>
      <c r="G74" s="293"/>
      <c r="H74" s="314"/>
      <c r="I74" s="234" t="str">
        <f>IF(B71="","",IF(F74=999,999,IF(F74+G74+H74=0,"",(F74*60+G74+H74/100)+E74)))</f>
        <v/>
      </c>
      <c r="J74" s="72"/>
      <c r="K74" s="72" t="str">
        <f>IF(I74="","",ABS(I74-J72))</f>
        <v/>
      </c>
      <c r="L74" s="219" t="str">
        <f>IF(K74="","",RANK(K74,K71:K75))</f>
        <v/>
      </c>
      <c r="M74" s="220" t="str">
        <f t="shared" si="39"/>
        <v/>
      </c>
      <c r="N74" s="73"/>
      <c r="O74" s="73" t="str">
        <f>IF(M74="","",ABS(M74-N72))</f>
        <v/>
      </c>
      <c r="P74" s="221" t="str">
        <f>IF(O74="","",RANK(O74,O71:O75))</f>
        <v/>
      </c>
      <c r="Q74" s="222" t="str">
        <f t="shared" si="40"/>
        <v/>
      </c>
      <c r="R74" s="74"/>
      <c r="S74" s="74" t="str">
        <f>IF(Q74="","",ABS(Q74-R72))</f>
        <v/>
      </c>
      <c r="T74" s="223" t="str">
        <f>IF(S74="","",RANK(S74,S71:S75))</f>
        <v/>
      </c>
      <c r="U74" s="224" t="str">
        <f t="shared" si="41"/>
        <v/>
      </c>
      <c r="V74" s="75"/>
      <c r="W74" s="225" t="str">
        <f>IF(B71="","",IF(N71=0,J72,IF(N71&lt;0.5,N72,IF(R71&lt;0.5,R72,"NV"))))</f>
        <v/>
      </c>
      <c r="X74" s="615"/>
      <c r="Y74" s="819"/>
      <c r="Z74" s="639"/>
    </row>
    <row r="75" spans="1:26" ht="15.75" thickBot="1" x14ac:dyDescent="0.3">
      <c r="A75" s="827"/>
      <c r="B75" s="829"/>
      <c r="C75" s="823"/>
      <c r="D75" s="66" t="s">
        <v>6</v>
      </c>
      <c r="E75" s="235" t="str">
        <f>IF(F75&lt;&gt;"",$E$71,"")</f>
        <v/>
      </c>
      <c r="F75" s="338"/>
      <c r="G75" s="339"/>
      <c r="H75" s="340"/>
      <c r="I75" s="264" t="str">
        <f>IF(B71="","",IF(F75=999,999,IF(F75+G75+H75=0,"",(F75*60+G75+H75/100)+E75)))</f>
        <v/>
      </c>
      <c r="J75" s="76"/>
      <c r="K75" s="76" t="str">
        <f>IF(I75="","",ABS(I75-J72))</f>
        <v/>
      </c>
      <c r="L75" s="227" t="str">
        <f>IF(K75="","",RANK(K75,K71:K75))</f>
        <v/>
      </c>
      <c r="M75" s="228" t="str">
        <f t="shared" si="39"/>
        <v/>
      </c>
      <c r="N75" s="77"/>
      <c r="O75" s="77" t="str">
        <f>IF(M75="","",ABS(M75-N72))</f>
        <v/>
      </c>
      <c r="P75" s="229" t="str">
        <f>IF(O75="","",RANK(O75,O71:O75))</f>
        <v/>
      </c>
      <c r="Q75" s="230" t="str">
        <f t="shared" si="40"/>
        <v/>
      </c>
      <c r="R75" s="78"/>
      <c r="S75" s="78" t="str">
        <f>IF(Q75="","",ABS(Q75-R72))</f>
        <v/>
      </c>
      <c r="T75" s="231" t="str">
        <f>IF(S75="","",RANK(S75,S71:S75))</f>
        <v/>
      </c>
      <c r="U75" s="232" t="str">
        <f t="shared" si="41"/>
        <v/>
      </c>
      <c r="V75" s="79"/>
      <c r="W75" s="233" t="str">
        <f>IF(B71="","",IF(R71&lt;0.5,TRIMMEAN(I71:I75,0.4),IF(V71&lt;0.5,V72,"NV")))</f>
        <v/>
      </c>
      <c r="X75" s="616"/>
      <c r="Y75" s="820"/>
      <c r="Z75" s="639"/>
    </row>
    <row r="76" spans="1:26" x14ac:dyDescent="0.25">
      <c r="A76" s="830" t="str">
        <f>IF('Names And Totals'!A19="","",'Names And Totals'!A19)</f>
        <v/>
      </c>
      <c r="B76" s="831" t="str">
        <f>IF('Names And Totals'!B19="","",'Names And Totals'!B19)</f>
        <v/>
      </c>
      <c r="C76" s="824" t="str">
        <f>IF(B76="","",IF(Y76="DQ","DQ",IF(Y76="TO","TO",IF(Y76="NV","NV",IF(Y76="","",RANK(Y76,$Y$6:$Y$501,0))))))</f>
        <v/>
      </c>
      <c r="D76" s="23" t="s">
        <v>7</v>
      </c>
      <c r="E76" s="343"/>
      <c r="F76" s="324"/>
      <c r="G76" s="334"/>
      <c r="H76" s="325"/>
      <c r="I76" s="213" t="str">
        <f>IF(B76="","",IF(F76=999,999,IF(F76+G76+H76=0,"",(F76*60+G76+H76/100)+E76)))</f>
        <v/>
      </c>
      <c r="J76" s="80" t="str">
        <f>IF(B76="","",MAX(I76:I80)-MIN(I76:I80))</f>
        <v/>
      </c>
      <c r="K76" s="80" t="str">
        <f>IF(I76="","",ABS(I76-J77))</f>
        <v/>
      </c>
      <c r="L76" s="214" t="str">
        <f>IF(K76="","",RANK(K76,K76:K80))</f>
        <v/>
      </c>
      <c r="M76" s="80" t="str">
        <f>IF(I76="","",IF(L76=1,"",I76))</f>
        <v/>
      </c>
      <c r="N76" s="82" t="str">
        <f>IF(B76="","",MAX(M76:M80)-MIN(M76:M80))</f>
        <v/>
      </c>
      <c r="O76" s="82" t="str">
        <f>IF(M76="","",ABS(M76-N77))</f>
        <v/>
      </c>
      <c r="P76" s="215" t="str">
        <f>IF(O76="","",RANK(O76,O76:O80))</f>
        <v/>
      </c>
      <c r="Q76" s="82" t="str">
        <f>IF(O76="","",IF(P76=1,"",I76))</f>
        <v/>
      </c>
      <c r="R76" s="83" t="str">
        <f>IF(B76="","",MAX(Q76:Q80)-MIN(Q76:Q80))</f>
        <v/>
      </c>
      <c r="S76" s="83" t="str">
        <f>IF(Q76="","",ABS(Q76-R77))</f>
        <v/>
      </c>
      <c r="T76" s="216" t="str">
        <f>IF(S76="","",RANK(S76,S76:S80))</f>
        <v/>
      </c>
      <c r="U76" s="83" t="str">
        <f>IF(T76="","",IF(T76=1,"",Q76))</f>
        <v/>
      </c>
      <c r="V76" s="84" t="str">
        <f>IF(B76="","",MAX(U76:U80)-MIN(U76:U80))</f>
        <v/>
      </c>
      <c r="W76" s="217" t="str">
        <f>IF(B76="","",I76)</f>
        <v/>
      </c>
      <c r="X76" s="810" t="str">
        <f>IF(B76="","",IF(Z76="DQ","DQ",IF(I76=999,"TO",IF(I76="","",IF(I77="",W76,IF(I78="",W77,IF(I79="",W78,IF(I80="",W79,W80))))))))</f>
        <v/>
      </c>
      <c r="Y76" s="812" t="str">
        <f>IF(B76="","",IF(Z76="DQ","DQ",IF(X76="TO","TO",IF(X76="","",IF(X76="NV","NV",IF((20-(X76-$Y$3))&gt;0,(20-(X76-$Y$3)),0))))))</f>
        <v/>
      </c>
      <c r="Z76" s="815"/>
    </row>
    <row r="77" spans="1:26" x14ac:dyDescent="0.25">
      <c r="A77" s="621"/>
      <c r="B77" s="624"/>
      <c r="C77" s="641"/>
      <c r="D77" s="18" t="s">
        <v>4</v>
      </c>
      <c r="E77" s="139" t="str">
        <f>IF(F77&lt;&gt;"",$E$76,"")</f>
        <v/>
      </c>
      <c r="F77" s="289"/>
      <c r="G77" s="290"/>
      <c r="H77" s="310"/>
      <c r="I77" s="218" t="str">
        <f>IF(B76="","",IF(F77=999,999,IF(F77+G77+H77=0,"",(F77*60+G77+H77/100)+E77)))</f>
        <v/>
      </c>
      <c r="J77" s="72" t="str">
        <f>IF(B76="","",AVERAGE(I76:I80))</f>
        <v/>
      </c>
      <c r="K77" s="72" t="str">
        <f>IF(I77="","",ABS(I77-J77))</f>
        <v/>
      </c>
      <c r="L77" s="219" t="str">
        <f>IF(K77="","",RANK(K77,K76:K80))</f>
        <v/>
      </c>
      <c r="M77" s="220" t="str">
        <f t="shared" ref="M77:M80" si="42">IF(I77="","",IF(L77=1,"",I77))</f>
        <v/>
      </c>
      <c r="N77" s="73" t="str">
        <f>IF(B76="","",AVERAGE(M76:M80))</f>
        <v/>
      </c>
      <c r="O77" s="73" t="str">
        <f>IF(M77="","",ABS(M77-N77))</f>
        <v/>
      </c>
      <c r="P77" s="221" t="str">
        <f>IF(O77="","",RANK(O77,O76:O80))</f>
        <v/>
      </c>
      <c r="Q77" s="222" t="str">
        <f t="shared" ref="Q77:Q80" si="43">IF(O77="","",IF(P77=1,"",I77))</f>
        <v/>
      </c>
      <c r="R77" s="74" t="str">
        <f>IF(B76="","",AVERAGE(Q76:Q80))</f>
        <v/>
      </c>
      <c r="S77" s="74" t="str">
        <f>IF(Q77="","",ABS(Q77-R77))</f>
        <v/>
      </c>
      <c r="T77" s="223" t="str">
        <f>IF(S77="","",RANK(S77,S76:S80))</f>
        <v/>
      </c>
      <c r="U77" s="224" t="str">
        <f t="shared" ref="U77:U80" si="44">IF(T77="","",IF(T77=1,"",Q77))</f>
        <v/>
      </c>
      <c r="V77" s="75" t="str">
        <f>IF(B76="","",AVERAGE(U76:U80))</f>
        <v/>
      </c>
      <c r="W77" s="225" t="str">
        <f>IF(B76="","",IF(J76&lt;0.5,J77,"NV"))</f>
        <v/>
      </c>
      <c r="X77" s="763"/>
      <c r="Y77" s="813"/>
      <c r="Z77" s="816"/>
    </row>
    <row r="78" spans="1:26" x14ac:dyDescent="0.25">
      <c r="A78" s="621"/>
      <c r="B78" s="624"/>
      <c r="C78" s="641"/>
      <c r="D78" s="18" t="s">
        <v>8</v>
      </c>
      <c r="E78" s="139" t="str">
        <f>IF(F78&lt;&gt;"",$E$76,"")</f>
        <v/>
      </c>
      <c r="F78" s="289"/>
      <c r="G78" s="290"/>
      <c r="H78" s="310"/>
      <c r="I78" s="218" t="str">
        <f>IF(B76="","",IF(F78=999,999,IF(F78+G78+H78=0,"",(F78*60+G78+H78/100)+E78)))</f>
        <v/>
      </c>
      <c r="J78" s="72"/>
      <c r="K78" s="72" t="str">
        <f>IF(I78="","",ABS(I78-J77))</f>
        <v/>
      </c>
      <c r="L78" s="219" t="str">
        <f>IF(K78="","",RANK(K78,K76:K80))</f>
        <v/>
      </c>
      <c r="M78" s="220" t="str">
        <f t="shared" si="42"/>
        <v/>
      </c>
      <c r="N78" s="73"/>
      <c r="O78" s="73" t="str">
        <f>IF(M78="","",ABS(M78-N77))</f>
        <v/>
      </c>
      <c r="P78" s="221" t="str">
        <f>IF(O78="","",RANK(O78,O76:O80))</f>
        <v/>
      </c>
      <c r="Q78" s="222" t="str">
        <f t="shared" si="43"/>
        <v/>
      </c>
      <c r="R78" s="74"/>
      <c r="S78" s="74" t="str">
        <f>IF(Q78="","",ABS(Q78-R77))</f>
        <v/>
      </c>
      <c r="T78" s="223" t="str">
        <f>IF(S78="","",RANK(S78,S76:S80))</f>
        <v/>
      </c>
      <c r="U78" s="224" t="str">
        <f t="shared" si="44"/>
        <v/>
      </c>
      <c r="V78" s="75"/>
      <c r="W78" s="225" t="str">
        <f>IF(B76="","",IF(J76&lt;0.5,J77,IF(N76&lt;0.5,N77,"NV")))</f>
        <v/>
      </c>
      <c r="X78" s="763"/>
      <c r="Y78" s="813"/>
      <c r="Z78" s="816"/>
    </row>
    <row r="79" spans="1:26" x14ac:dyDescent="0.25">
      <c r="A79" s="621"/>
      <c r="B79" s="624"/>
      <c r="C79" s="641"/>
      <c r="D79" s="18" t="s">
        <v>5</v>
      </c>
      <c r="E79" s="139" t="str">
        <f>IF(F79&lt;&gt;"",$E$76,"")</f>
        <v/>
      </c>
      <c r="F79" s="289"/>
      <c r="G79" s="290"/>
      <c r="H79" s="310"/>
      <c r="I79" s="218" t="str">
        <f>IF(B76="","",IF(F79=999,999,IF(F79+G79+H79=0,"",(F79*60+G79+H79/100)+E79)))</f>
        <v/>
      </c>
      <c r="J79" s="72"/>
      <c r="K79" s="72" t="str">
        <f>IF(I79="","",ABS(I79-J77))</f>
        <v/>
      </c>
      <c r="L79" s="219" t="str">
        <f>IF(K79="","",RANK(K79,K76:K80))</f>
        <v/>
      </c>
      <c r="M79" s="220" t="str">
        <f t="shared" si="42"/>
        <v/>
      </c>
      <c r="N79" s="73"/>
      <c r="O79" s="73" t="str">
        <f>IF(M79="","",ABS(M79-N77))</f>
        <v/>
      </c>
      <c r="P79" s="221" t="str">
        <f>IF(O79="","",RANK(O79,O76:O80))</f>
        <v/>
      </c>
      <c r="Q79" s="222" t="str">
        <f t="shared" si="43"/>
        <v/>
      </c>
      <c r="R79" s="74"/>
      <c r="S79" s="74" t="str">
        <f>IF(Q79="","",ABS(Q79-R77))</f>
        <v/>
      </c>
      <c r="T79" s="223" t="str">
        <f>IF(S79="","",RANK(S79,S76:S80))</f>
        <v/>
      </c>
      <c r="U79" s="224" t="str">
        <f t="shared" si="44"/>
        <v/>
      </c>
      <c r="V79" s="75"/>
      <c r="W79" s="225" t="str">
        <f>IF(B76="","",IF(N76=0,J77,IF(N76&lt;0.5,N77,IF(R76&lt;0.5,R77,"NV"))))</f>
        <v/>
      </c>
      <c r="X79" s="763"/>
      <c r="Y79" s="813"/>
      <c r="Z79" s="816"/>
    </row>
    <row r="80" spans="1:26" ht="15.75" thickBot="1" x14ac:dyDescent="0.3">
      <c r="A80" s="622"/>
      <c r="B80" s="625"/>
      <c r="C80" s="825"/>
      <c r="D80" s="24" t="s">
        <v>6</v>
      </c>
      <c r="E80" s="140" t="str">
        <f>IF(F80&lt;&gt;"",$E$76,"")</f>
        <v/>
      </c>
      <c r="F80" s="295"/>
      <c r="G80" s="296"/>
      <c r="H80" s="335"/>
      <c r="I80" s="226" t="str">
        <f>IF(B76="","",IF(F80=999,999,IF(F80+G80+H80=0,"",(F80*60+G80+H80/100)+E80)))</f>
        <v/>
      </c>
      <c r="J80" s="76"/>
      <c r="K80" s="76" t="str">
        <f>IF(I80="","",ABS(I80-J77))</f>
        <v/>
      </c>
      <c r="L80" s="227" t="str">
        <f>IF(K80="","",RANK(K80,K76:K80))</f>
        <v/>
      </c>
      <c r="M80" s="228" t="str">
        <f t="shared" si="42"/>
        <v/>
      </c>
      <c r="N80" s="77"/>
      <c r="O80" s="77" t="str">
        <f>IF(M80="","",ABS(M80-N77))</f>
        <v/>
      </c>
      <c r="P80" s="229" t="str">
        <f>IF(O80="","",RANK(O80,O76:O80))</f>
        <v/>
      </c>
      <c r="Q80" s="230" t="str">
        <f t="shared" si="43"/>
        <v/>
      </c>
      <c r="R80" s="78"/>
      <c r="S80" s="78" t="str">
        <f>IF(Q80="","",ABS(Q80-R77))</f>
        <v/>
      </c>
      <c r="T80" s="231" t="str">
        <f>IF(S80="","",RANK(S80,S76:S80))</f>
        <v/>
      </c>
      <c r="U80" s="232" t="str">
        <f t="shared" si="44"/>
        <v/>
      </c>
      <c r="V80" s="79"/>
      <c r="W80" s="233" t="str">
        <f>IF(B76="","",IF(R76&lt;0.5,TRIMMEAN(I76:I80,0.4),IF(V76&lt;0.5,V77,"NV")))</f>
        <v/>
      </c>
      <c r="X80" s="811"/>
      <c r="Y80" s="814"/>
      <c r="Z80" s="817"/>
    </row>
    <row r="81" spans="1:26" x14ac:dyDescent="0.25">
      <c r="A81" s="826" t="str">
        <f>IF('Names And Totals'!A20="","",'Names And Totals'!A20)</f>
        <v/>
      </c>
      <c r="B81" s="828" t="str">
        <f>IF('Names And Totals'!B20="","",'Names And Totals'!B20)</f>
        <v/>
      </c>
      <c r="C81" s="821" t="str">
        <f>IF(B81="","",IF(Y81="DQ","DQ",IF(Y81="TO","TO",IF(Y81="NV","NV",IF(Y81="","",RANK(Y81,$Y$6:$Y$501,0))))))</f>
        <v/>
      </c>
      <c r="D81" s="67" t="s">
        <v>7</v>
      </c>
      <c r="E81" s="342"/>
      <c r="F81" s="336"/>
      <c r="G81" s="333"/>
      <c r="H81" s="337"/>
      <c r="I81" s="263" t="str">
        <f>IF(B81="","",IF(F81=999,999,IF(F81+G81+H81=0,"",(F81*60+G81+H81/100)+E81)))</f>
        <v/>
      </c>
      <c r="J81" s="80" t="str">
        <f>IF(B81="","",MAX(I81:I85)-MIN(I81:I85))</f>
        <v/>
      </c>
      <c r="K81" s="80" t="str">
        <f>IF(I81="","",ABS(I81-J82))</f>
        <v/>
      </c>
      <c r="L81" s="214" t="str">
        <f>IF(K81="","",RANK(K81,K81:K85))</f>
        <v/>
      </c>
      <c r="M81" s="80" t="str">
        <f>IF(I81="","",IF(L81=1,"",I81))</f>
        <v/>
      </c>
      <c r="N81" s="82" t="str">
        <f>IF(B81="","",MAX(M81:M85)-MIN(M81:M85))</f>
        <v/>
      </c>
      <c r="O81" s="82" t="str">
        <f>IF(M81="","",ABS(M81-N82))</f>
        <v/>
      </c>
      <c r="P81" s="215" t="str">
        <f>IF(O81="","",RANK(O81,O81:O85))</f>
        <v/>
      </c>
      <c r="Q81" s="82" t="str">
        <f>IF(O81="","",IF(P81=1,"",I81))</f>
        <v/>
      </c>
      <c r="R81" s="83" t="str">
        <f>IF(B81="","",MAX(Q81:Q85)-MIN(Q81:Q85))</f>
        <v/>
      </c>
      <c r="S81" s="83" t="str">
        <f>IF(Q81="","",ABS(Q81-R82))</f>
        <v/>
      </c>
      <c r="T81" s="216" t="str">
        <f>IF(S81="","",RANK(S81,S81:S85))</f>
        <v/>
      </c>
      <c r="U81" s="83" t="str">
        <f>IF(T81="","",IF(T81=1,"",Q81))</f>
        <v/>
      </c>
      <c r="V81" s="84" t="str">
        <f>IF(B81="","",MAX(U81:U85)-MIN(U81:U85))</f>
        <v/>
      </c>
      <c r="W81" s="217" t="str">
        <f>IF(B81="","",I81)</f>
        <v/>
      </c>
      <c r="X81" s="614" t="str">
        <f>IF(B81="","",IF(Z81="DQ","DQ",IF(I81=999,"TO",IF(I81="","",IF(I82="",W81,IF(I83="",W82,IF(I84="",W83,IF(I85="",W84,W85))))))))</f>
        <v/>
      </c>
      <c r="Y81" s="818" t="str">
        <f>IF(B81="","",IF(Z81="DQ","DQ",IF(X81="TO","TO",IF(X81="","",IF(X81="NV","NV",IF((20-(X81-$Y$3))&gt;0,(20-(X81-$Y$3)),0))))))</f>
        <v/>
      </c>
      <c r="Z81" s="639"/>
    </row>
    <row r="82" spans="1:26" x14ac:dyDescent="0.25">
      <c r="A82" s="627"/>
      <c r="B82" s="630"/>
      <c r="C82" s="822"/>
      <c r="D82" s="21" t="s">
        <v>4</v>
      </c>
      <c r="E82" s="138" t="str">
        <f>IF(F82&lt;&gt;"",$E$81,"")</f>
        <v/>
      </c>
      <c r="F82" s="292"/>
      <c r="G82" s="293"/>
      <c r="H82" s="314"/>
      <c r="I82" s="234" t="str">
        <f>IF(B81="","",IF(F82=999,999,IF(F82+G82+H82=0,"",(F82*60+G82+H82/100)+E82)))</f>
        <v/>
      </c>
      <c r="J82" s="72" t="str">
        <f>IF(B81="","",AVERAGE(I81:I85))</f>
        <v/>
      </c>
      <c r="K82" s="72" t="str">
        <f>IF(I82="","",ABS(I82-J82))</f>
        <v/>
      </c>
      <c r="L82" s="219" t="str">
        <f>IF(K82="","",RANK(K82,K81:K85))</f>
        <v/>
      </c>
      <c r="M82" s="220" t="str">
        <f t="shared" ref="M82:M85" si="45">IF(I82="","",IF(L82=1,"",I82))</f>
        <v/>
      </c>
      <c r="N82" s="73" t="str">
        <f>IF(B81="","",AVERAGE(M81:M85))</f>
        <v/>
      </c>
      <c r="O82" s="73" t="str">
        <f>IF(M82="","",ABS(M82-N82))</f>
        <v/>
      </c>
      <c r="P82" s="221" t="str">
        <f>IF(O82="","",RANK(O82,O81:O85))</f>
        <v/>
      </c>
      <c r="Q82" s="222" t="str">
        <f t="shared" ref="Q82:Q85" si="46">IF(O82="","",IF(P82=1,"",I82))</f>
        <v/>
      </c>
      <c r="R82" s="74" t="str">
        <f>IF(B81="","",AVERAGE(Q81:Q85))</f>
        <v/>
      </c>
      <c r="S82" s="74" t="str">
        <f>IF(Q82="","",ABS(Q82-R82))</f>
        <v/>
      </c>
      <c r="T82" s="223" t="str">
        <f>IF(S82="","",RANK(S82,S81:S85))</f>
        <v/>
      </c>
      <c r="U82" s="224" t="str">
        <f t="shared" ref="U82:U85" si="47">IF(T82="","",IF(T82=1,"",Q82))</f>
        <v/>
      </c>
      <c r="V82" s="75" t="str">
        <f>IF(B81="","",AVERAGE(U81:U85))</f>
        <v/>
      </c>
      <c r="W82" s="225" t="str">
        <f>IF(B81="","",IF(J81&lt;0.5,J82,"NV"))</f>
        <v/>
      </c>
      <c r="X82" s="615"/>
      <c r="Y82" s="819"/>
      <c r="Z82" s="639"/>
    </row>
    <row r="83" spans="1:26" x14ac:dyDescent="0.25">
      <c r="A83" s="627"/>
      <c r="B83" s="630"/>
      <c r="C83" s="822"/>
      <c r="D83" s="21" t="s">
        <v>8</v>
      </c>
      <c r="E83" s="138" t="str">
        <f>IF(F83&lt;&gt;"",$E$81,"")</f>
        <v/>
      </c>
      <c r="F83" s="292"/>
      <c r="G83" s="293"/>
      <c r="H83" s="314"/>
      <c r="I83" s="234" t="str">
        <f>IF(B81="","",IF(F83=999,999,IF(F83+G83+H83=0,"",(F83*60+G83+H83/100)+E83)))</f>
        <v/>
      </c>
      <c r="J83" s="72"/>
      <c r="K83" s="72" t="str">
        <f>IF(I83="","",ABS(I83-J82))</f>
        <v/>
      </c>
      <c r="L83" s="219" t="str">
        <f>IF(K83="","",RANK(K83,K81:K85))</f>
        <v/>
      </c>
      <c r="M83" s="220" t="str">
        <f t="shared" si="45"/>
        <v/>
      </c>
      <c r="N83" s="73"/>
      <c r="O83" s="73" t="str">
        <f>IF(M83="","",ABS(M83-N82))</f>
        <v/>
      </c>
      <c r="P83" s="221" t="str">
        <f>IF(O83="","",RANK(O83,O81:O85))</f>
        <v/>
      </c>
      <c r="Q83" s="222" t="str">
        <f t="shared" si="46"/>
        <v/>
      </c>
      <c r="R83" s="74"/>
      <c r="S83" s="74" t="str">
        <f>IF(Q83="","",ABS(Q83-R82))</f>
        <v/>
      </c>
      <c r="T83" s="223" t="str">
        <f>IF(S83="","",RANK(S83,S81:S85))</f>
        <v/>
      </c>
      <c r="U83" s="224" t="str">
        <f t="shared" si="47"/>
        <v/>
      </c>
      <c r="V83" s="75"/>
      <c r="W83" s="225" t="str">
        <f>IF(B81="","",IF(J81&lt;0.5,J82,IF(N81&lt;0.5,N82,"NV")))</f>
        <v/>
      </c>
      <c r="X83" s="615"/>
      <c r="Y83" s="819"/>
      <c r="Z83" s="639"/>
    </row>
    <row r="84" spans="1:26" x14ac:dyDescent="0.25">
      <c r="A84" s="627"/>
      <c r="B84" s="630"/>
      <c r="C84" s="822"/>
      <c r="D84" s="21" t="s">
        <v>5</v>
      </c>
      <c r="E84" s="138" t="str">
        <f>IF(F84&lt;&gt;"",$E$81,"")</f>
        <v/>
      </c>
      <c r="F84" s="292"/>
      <c r="G84" s="293"/>
      <c r="H84" s="314"/>
      <c r="I84" s="234" t="str">
        <f>IF(B81="","",IF(F84=999,999,IF(F84+G84+H84=0,"",(F84*60+G84+H84/100)+E84)))</f>
        <v/>
      </c>
      <c r="J84" s="72"/>
      <c r="K84" s="72" t="str">
        <f>IF(I84="","",ABS(I84-J82))</f>
        <v/>
      </c>
      <c r="L84" s="219" t="str">
        <f>IF(K84="","",RANK(K84,K81:K85))</f>
        <v/>
      </c>
      <c r="M84" s="220" t="str">
        <f t="shared" si="45"/>
        <v/>
      </c>
      <c r="N84" s="73"/>
      <c r="O84" s="73" t="str">
        <f>IF(M84="","",ABS(M84-N82))</f>
        <v/>
      </c>
      <c r="P84" s="221" t="str">
        <f>IF(O84="","",RANK(O84,O81:O85))</f>
        <v/>
      </c>
      <c r="Q84" s="222" t="str">
        <f t="shared" si="46"/>
        <v/>
      </c>
      <c r="R84" s="74"/>
      <c r="S84" s="74" t="str">
        <f>IF(Q84="","",ABS(Q84-R82))</f>
        <v/>
      </c>
      <c r="T84" s="223" t="str">
        <f>IF(S84="","",RANK(S84,S81:S85))</f>
        <v/>
      </c>
      <c r="U84" s="224" t="str">
        <f t="shared" si="47"/>
        <v/>
      </c>
      <c r="V84" s="75"/>
      <c r="W84" s="225" t="str">
        <f>IF(B81="","",IF(N81=0,J82,IF(N81&lt;0.5,N82,IF(R81&lt;0.5,R82,"NV"))))</f>
        <v/>
      </c>
      <c r="X84" s="615"/>
      <c r="Y84" s="819"/>
      <c r="Z84" s="639"/>
    </row>
    <row r="85" spans="1:26" ht="15.75" thickBot="1" x14ac:dyDescent="0.3">
      <c r="A85" s="827"/>
      <c r="B85" s="829"/>
      <c r="C85" s="823"/>
      <c r="D85" s="66" t="s">
        <v>6</v>
      </c>
      <c r="E85" s="235" t="str">
        <f>IF(F85&lt;&gt;"",$E$81,"")</f>
        <v/>
      </c>
      <c r="F85" s="338"/>
      <c r="G85" s="339"/>
      <c r="H85" s="340"/>
      <c r="I85" s="264" t="str">
        <f>IF(B81="","",IF(F85=999,999,IF(F85+G85+H85=0,"",(F85*60+G85+H85/100)+E85)))</f>
        <v/>
      </c>
      <c r="J85" s="76"/>
      <c r="K85" s="76" t="str">
        <f>IF(I85="","",ABS(I85-J82))</f>
        <v/>
      </c>
      <c r="L85" s="227" t="str">
        <f>IF(K85="","",RANK(K85,K81:K85))</f>
        <v/>
      </c>
      <c r="M85" s="228" t="str">
        <f t="shared" si="45"/>
        <v/>
      </c>
      <c r="N85" s="77"/>
      <c r="O85" s="77" t="str">
        <f>IF(M85="","",ABS(M85-N82))</f>
        <v/>
      </c>
      <c r="P85" s="229" t="str">
        <f>IF(O85="","",RANK(O85,O81:O85))</f>
        <v/>
      </c>
      <c r="Q85" s="230" t="str">
        <f t="shared" si="46"/>
        <v/>
      </c>
      <c r="R85" s="78"/>
      <c r="S85" s="78" t="str">
        <f>IF(Q85="","",ABS(Q85-R82))</f>
        <v/>
      </c>
      <c r="T85" s="231" t="str">
        <f>IF(S85="","",RANK(S85,S81:S85))</f>
        <v/>
      </c>
      <c r="U85" s="232" t="str">
        <f t="shared" si="47"/>
        <v/>
      </c>
      <c r="V85" s="79"/>
      <c r="W85" s="233" t="str">
        <f>IF(B81="","",IF(R81&lt;0.5,TRIMMEAN(I81:I85,0.4),IF(V81&lt;0.5,V82,"NV")))</f>
        <v/>
      </c>
      <c r="X85" s="616"/>
      <c r="Y85" s="820"/>
      <c r="Z85" s="639"/>
    </row>
    <row r="86" spans="1:26" x14ac:dyDescent="0.25">
      <c r="A86" s="830" t="str">
        <f>IF('Names And Totals'!A21="","",'Names And Totals'!A21)</f>
        <v/>
      </c>
      <c r="B86" s="831" t="str">
        <f>IF('Names And Totals'!B21="","",'Names And Totals'!B21)</f>
        <v/>
      </c>
      <c r="C86" s="824" t="str">
        <f>IF(B86="","",IF(Y86="DQ","DQ",IF(Y86="TO","TO",IF(Y86="NV","NV",IF(Y86="","",RANK(Y86,$Y$6:$Y$501,0))))))</f>
        <v/>
      </c>
      <c r="D86" s="23" t="s">
        <v>7</v>
      </c>
      <c r="E86" s="343"/>
      <c r="F86" s="324"/>
      <c r="G86" s="334"/>
      <c r="H86" s="325"/>
      <c r="I86" s="213" t="str">
        <f>IF(B86="","",IF(F86=999,999,IF(F86+G86+H86=0,"",(F86*60+G86+H86/100)+E86)))</f>
        <v/>
      </c>
      <c r="J86" s="80" t="str">
        <f>IF(B86="","",MAX(I86:I90)-MIN(I86:I90))</f>
        <v/>
      </c>
      <c r="K86" s="80" t="str">
        <f>IF(I86="","",ABS(I86-J87))</f>
        <v/>
      </c>
      <c r="L86" s="214" t="str">
        <f>IF(K86="","",RANK(K86,K86:K90))</f>
        <v/>
      </c>
      <c r="M86" s="80" t="str">
        <f>IF(I86="","",IF(L86=1,"",I86))</f>
        <v/>
      </c>
      <c r="N86" s="82" t="str">
        <f>IF(B86="","",MAX(M86:M90)-MIN(M86:M90))</f>
        <v/>
      </c>
      <c r="O86" s="82" t="str">
        <f>IF(M86="","",ABS(M86-N87))</f>
        <v/>
      </c>
      <c r="P86" s="215" t="str">
        <f>IF(O86="","",RANK(O86,O86:O90))</f>
        <v/>
      </c>
      <c r="Q86" s="82" t="str">
        <f>IF(O86="","",IF(P86=1,"",I86))</f>
        <v/>
      </c>
      <c r="R86" s="83" t="str">
        <f>IF(B86="","",MAX(Q86:Q90)-MIN(Q86:Q90))</f>
        <v/>
      </c>
      <c r="S86" s="83" t="str">
        <f>IF(Q86="","",ABS(Q86-R87))</f>
        <v/>
      </c>
      <c r="T86" s="216" t="str">
        <f>IF(S86="","",RANK(S86,S86:S90))</f>
        <v/>
      </c>
      <c r="U86" s="83" t="str">
        <f>IF(T86="","",IF(T86=1,"",Q86))</f>
        <v/>
      </c>
      <c r="V86" s="84" t="str">
        <f>IF(B86="","",MAX(U86:U90)-MIN(U86:U90))</f>
        <v/>
      </c>
      <c r="W86" s="217" t="str">
        <f>IF(B86="","",I86)</f>
        <v/>
      </c>
      <c r="X86" s="810" t="str">
        <f>IF(B86="","",IF(Z86="DQ","DQ",IF(I86=999,"TO",IF(I86="","",IF(I87="",W86,IF(I88="",W87,IF(I89="",W88,IF(I90="",W89,W90))))))))</f>
        <v/>
      </c>
      <c r="Y86" s="812" t="str">
        <f>IF(B86="","",IF(Z86="DQ","DQ",IF(X86="TO","TO",IF(X86="","",IF(X86="NV","NV",IF((20-(X86-$Y$3))&gt;0,(20-(X86-$Y$3)),0))))))</f>
        <v/>
      </c>
      <c r="Z86" s="815"/>
    </row>
    <row r="87" spans="1:26" x14ac:dyDescent="0.25">
      <c r="A87" s="621"/>
      <c r="B87" s="624"/>
      <c r="C87" s="641"/>
      <c r="D87" s="18" t="s">
        <v>4</v>
      </c>
      <c r="E87" s="139" t="str">
        <f>IF(F87&lt;&gt;"",$E$86,"")</f>
        <v/>
      </c>
      <c r="F87" s="289"/>
      <c r="G87" s="290"/>
      <c r="H87" s="310"/>
      <c r="I87" s="218" t="str">
        <f>IF(B86="","",IF(F87=999,999,IF(F87+G87+H87=0,"",(F87*60+G87+H87/100)+E87)))</f>
        <v/>
      </c>
      <c r="J87" s="72" t="str">
        <f>IF(B86="","",AVERAGE(I86:I90))</f>
        <v/>
      </c>
      <c r="K87" s="72" t="str">
        <f>IF(I87="","",ABS(I87-J87))</f>
        <v/>
      </c>
      <c r="L87" s="219" t="str">
        <f>IF(K87="","",RANK(K87,K86:K90))</f>
        <v/>
      </c>
      <c r="M87" s="220" t="str">
        <f t="shared" ref="M87:M90" si="48">IF(I87="","",IF(L87=1,"",I87))</f>
        <v/>
      </c>
      <c r="N87" s="73" t="str">
        <f>IF(B86="","",AVERAGE(M86:M90))</f>
        <v/>
      </c>
      <c r="O87" s="73" t="str">
        <f>IF(M87="","",ABS(M87-N87))</f>
        <v/>
      </c>
      <c r="P87" s="221" t="str">
        <f>IF(O87="","",RANK(O87,O86:O90))</f>
        <v/>
      </c>
      <c r="Q87" s="222" t="str">
        <f t="shared" ref="Q87:Q90" si="49">IF(O87="","",IF(P87=1,"",I87))</f>
        <v/>
      </c>
      <c r="R87" s="74" t="str">
        <f>IF(B86="","",AVERAGE(Q86:Q90))</f>
        <v/>
      </c>
      <c r="S87" s="74" t="str">
        <f>IF(Q87="","",ABS(Q87-R87))</f>
        <v/>
      </c>
      <c r="T87" s="223" t="str">
        <f>IF(S87="","",RANK(S87,S86:S90))</f>
        <v/>
      </c>
      <c r="U87" s="224" t="str">
        <f t="shared" ref="U87:U90" si="50">IF(T87="","",IF(T87=1,"",Q87))</f>
        <v/>
      </c>
      <c r="V87" s="75" t="str">
        <f>IF(B86="","",AVERAGE(U86:U90))</f>
        <v/>
      </c>
      <c r="W87" s="225" t="str">
        <f>IF(B86="","",IF(J86&lt;0.5,J87,"NV"))</f>
        <v/>
      </c>
      <c r="X87" s="763"/>
      <c r="Y87" s="813"/>
      <c r="Z87" s="816"/>
    </row>
    <row r="88" spans="1:26" x14ac:dyDescent="0.25">
      <c r="A88" s="621"/>
      <c r="B88" s="624"/>
      <c r="C88" s="641"/>
      <c r="D88" s="18" t="s">
        <v>8</v>
      </c>
      <c r="E88" s="139" t="str">
        <f>IF(F88&lt;&gt;"",$E$86,"")</f>
        <v/>
      </c>
      <c r="F88" s="289"/>
      <c r="G88" s="290"/>
      <c r="H88" s="310"/>
      <c r="I88" s="218" t="str">
        <f>IF(B86="","",IF(F88=999,999,IF(F88+G88+H88=0,"",(F88*60+G88+H88/100)+E88)))</f>
        <v/>
      </c>
      <c r="J88" s="72"/>
      <c r="K88" s="72" t="str">
        <f>IF(I88="","",ABS(I88-J87))</f>
        <v/>
      </c>
      <c r="L88" s="219" t="str">
        <f>IF(K88="","",RANK(K88,K86:K90))</f>
        <v/>
      </c>
      <c r="M88" s="220" t="str">
        <f t="shared" si="48"/>
        <v/>
      </c>
      <c r="N88" s="73"/>
      <c r="O88" s="73" t="str">
        <f>IF(M88="","",ABS(M88-N87))</f>
        <v/>
      </c>
      <c r="P88" s="221" t="str">
        <f>IF(O88="","",RANK(O88,O86:O90))</f>
        <v/>
      </c>
      <c r="Q88" s="222" t="str">
        <f t="shared" si="49"/>
        <v/>
      </c>
      <c r="R88" s="74"/>
      <c r="S88" s="74" t="str">
        <f>IF(Q88="","",ABS(Q88-R87))</f>
        <v/>
      </c>
      <c r="T88" s="223" t="str">
        <f>IF(S88="","",RANK(S88,S86:S90))</f>
        <v/>
      </c>
      <c r="U88" s="224" t="str">
        <f t="shared" si="50"/>
        <v/>
      </c>
      <c r="V88" s="75"/>
      <c r="W88" s="225" t="str">
        <f>IF(B86="","",IF(J86&lt;0.5,J87,IF(N86&lt;0.5,N87,"NV")))</f>
        <v/>
      </c>
      <c r="X88" s="763"/>
      <c r="Y88" s="813"/>
      <c r="Z88" s="816"/>
    </row>
    <row r="89" spans="1:26" x14ac:dyDescent="0.25">
      <c r="A89" s="621"/>
      <c r="B89" s="624"/>
      <c r="C89" s="641"/>
      <c r="D89" s="18" t="s">
        <v>5</v>
      </c>
      <c r="E89" s="139" t="str">
        <f>IF(F89&lt;&gt;"",$E$86,"")</f>
        <v/>
      </c>
      <c r="F89" s="289"/>
      <c r="G89" s="290"/>
      <c r="H89" s="310"/>
      <c r="I89" s="218" t="str">
        <f>IF(B86="","",IF(F89=999,999,IF(F89+G89+H89=0,"",(F89*60+G89+H89/100)+E89)))</f>
        <v/>
      </c>
      <c r="J89" s="72"/>
      <c r="K89" s="72" t="str">
        <f>IF(I89="","",ABS(I89-J87))</f>
        <v/>
      </c>
      <c r="L89" s="219" t="str">
        <f>IF(K89="","",RANK(K89,K86:K90))</f>
        <v/>
      </c>
      <c r="M89" s="220" t="str">
        <f t="shared" si="48"/>
        <v/>
      </c>
      <c r="N89" s="73"/>
      <c r="O89" s="73" t="str">
        <f>IF(M89="","",ABS(M89-N87))</f>
        <v/>
      </c>
      <c r="P89" s="221" t="str">
        <f>IF(O89="","",RANK(O89,O86:O90))</f>
        <v/>
      </c>
      <c r="Q89" s="222" t="str">
        <f t="shared" si="49"/>
        <v/>
      </c>
      <c r="R89" s="74"/>
      <c r="S89" s="74" t="str">
        <f>IF(Q89="","",ABS(Q89-R87))</f>
        <v/>
      </c>
      <c r="T89" s="223" t="str">
        <f>IF(S89="","",RANK(S89,S86:S90))</f>
        <v/>
      </c>
      <c r="U89" s="224" t="str">
        <f t="shared" si="50"/>
        <v/>
      </c>
      <c r="V89" s="75"/>
      <c r="W89" s="225" t="str">
        <f>IF(B86="","",IF(N86=0,J87,IF(N86&lt;0.5,N87,IF(R86&lt;0.5,R87,"NV"))))</f>
        <v/>
      </c>
      <c r="X89" s="763"/>
      <c r="Y89" s="813"/>
      <c r="Z89" s="816"/>
    </row>
    <row r="90" spans="1:26" ht="15.75" thickBot="1" x14ac:dyDescent="0.3">
      <c r="A90" s="622"/>
      <c r="B90" s="625"/>
      <c r="C90" s="825"/>
      <c r="D90" s="24" t="s">
        <v>6</v>
      </c>
      <c r="E90" s="140" t="str">
        <f>IF(F90&lt;&gt;"",$E$86,"")</f>
        <v/>
      </c>
      <c r="F90" s="295"/>
      <c r="G90" s="296"/>
      <c r="H90" s="335"/>
      <c r="I90" s="226" t="str">
        <f>IF(B86="","",IF(F90=999,999,IF(F90+G90+H90=0,"",(F90*60+G90+H90/100)+E90)))</f>
        <v/>
      </c>
      <c r="J90" s="76"/>
      <c r="K90" s="76" t="str">
        <f>IF(I90="","",ABS(I90-J87))</f>
        <v/>
      </c>
      <c r="L90" s="227" t="str">
        <f>IF(K90="","",RANK(K90,K86:K90))</f>
        <v/>
      </c>
      <c r="M90" s="228" t="str">
        <f t="shared" si="48"/>
        <v/>
      </c>
      <c r="N90" s="77"/>
      <c r="O90" s="77" t="str">
        <f>IF(M90="","",ABS(M90-N87))</f>
        <v/>
      </c>
      <c r="P90" s="229" t="str">
        <f>IF(O90="","",RANK(O90,O86:O90))</f>
        <v/>
      </c>
      <c r="Q90" s="230" t="str">
        <f t="shared" si="49"/>
        <v/>
      </c>
      <c r="R90" s="78"/>
      <c r="S90" s="78" t="str">
        <f>IF(Q90="","",ABS(Q90-R87))</f>
        <v/>
      </c>
      <c r="T90" s="231" t="str">
        <f>IF(S90="","",RANK(S90,S86:S90))</f>
        <v/>
      </c>
      <c r="U90" s="232" t="str">
        <f t="shared" si="50"/>
        <v/>
      </c>
      <c r="V90" s="79"/>
      <c r="W90" s="233" t="str">
        <f>IF(B86="","",IF(R86&lt;0.5,TRIMMEAN(I86:I90,0.4),IF(V86&lt;0.5,V87,"NV")))</f>
        <v/>
      </c>
      <c r="X90" s="811"/>
      <c r="Y90" s="814"/>
      <c r="Z90" s="817"/>
    </row>
    <row r="91" spans="1:26" x14ac:dyDescent="0.25">
      <c r="A91" s="826" t="str">
        <f>IF('Names And Totals'!A22="","",'Names And Totals'!A22)</f>
        <v/>
      </c>
      <c r="B91" s="828" t="str">
        <f>IF('Names And Totals'!B22="","",'Names And Totals'!B22)</f>
        <v/>
      </c>
      <c r="C91" s="821" t="str">
        <f>IF(B91="","",IF(Y91="DQ","DQ",IF(Y91="TO","TO",IF(Y91="NV","NV",IF(Y91="","",RANK(Y91,$Y$6:$Y$501,0))))))</f>
        <v/>
      </c>
      <c r="D91" s="67" t="s">
        <v>7</v>
      </c>
      <c r="E91" s="342"/>
      <c r="F91" s="336"/>
      <c r="G91" s="333"/>
      <c r="H91" s="337"/>
      <c r="I91" s="263" t="str">
        <f>IF(B91="","",IF(F91=999,999,IF(F91+G91+H91=0,"",(F91*60+G91+H91/100)+E91)))</f>
        <v/>
      </c>
      <c r="J91" s="80" t="str">
        <f>IF(B91="","",MAX(I91:I95)-MIN(I91:I95))</f>
        <v/>
      </c>
      <c r="K91" s="80" t="str">
        <f>IF(I91="","",ABS(I91-J92))</f>
        <v/>
      </c>
      <c r="L91" s="214" t="str">
        <f>IF(K91="","",RANK(K91,K91:K95))</f>
        <v/>
      </c>
      <c r="M91" s="80" t="str">
        <f>IF(I91="","",IF(L91=1,"",I91))</f>
        <v/>
      </c>
      <c r="N91" s="82" t="str">
        <f>IF(B91="","",MAX(M91:M95)-MIN(M91:M95))</f>
        <v/>
      </c>
      <c r="O91" s="82" t="str">
        <f>IF(M91="","",ABS(M91-N92))</f>
        <v/>
      </c>
      <c r="P91" s="215" t="str">
        <f>IF(O91="","",RANK(O91,O91:O95))</f>
        <v/>
      </c>
      <c r="Q91" s="82" t="str">
        <f>IF(O91="","",IF(P91=1,"",I91))</f>
        <v/>
      </c>
      <c r="R91" s="83" t="str">
        <f>IF(B91="","",MAX(Q91:Q95)-MIN(Q91:Q95))</f>
        <v/>
      </c>
      <c r="S91" s="83" t="str">
        <f>IF(Q91="","",ABS(Q91-R92))</f>
        <v/>
      </c>
      <c r="T91" s="216" t="str">
        <f>IF(S91="","",RANK(S91,S91:S95))</f>
        <v/>
      </c>
      <c r="U91" s="83" t="str">
        <f>IF(T91="","",IF(T91=1,"",Q91))</f>
        <v/>
      </c>
      <c r="V91" s="84" t="str">
        <f>IF(B91="","",MAX(U91:U95)-MIN(U91:U95))</f>
        <v/>
      </c>
      <c r="W91" s="217" t="str">
        <f>IF(B91="","",I91)</f>
        <v/>
      </c>
      <c r="X91" s="614" t="str">
        <f>IF(B91="","",IF(Z91="DQ","DQ",IF(I91=999,"TO",IF(I91="","",IF(I92="",W91,IF(I93="",W92,IF(I94="",W93,IF(I95="",W94,W95))))))))</f>
        <v/>
      </c>
      <c r="Y91" s="818" t="str">
        <f>IF(B91="","",IF(Z91="DQ","DQ",IF(X91="TO","TO",IF(X91="","",IF(X91="NV","NV",IF((20-(X91-$Y$3))&gt;0,(20-(X91-$Y$3)),0))))))</f>
        <v/>
      </c>
      <c r="Z91" s="639"/>
    </row>
    <row r="92" spans="1:26" x14ac:dyDescent="0.25">
      <c r="A92" s="627"/>
      <c r="B92" s="630"/>
      <c r="C92" s="822"/>
      <c r="D92" s="21" t="s">
        <v>4</v>
      </c>
      <c r="E92" s="138" t="str">
        <f>IF(F92&lt;&gt;"",$E$91,"")</f>
        <v/>
      </c>
      <c r="F92" s="292"/>
      <c r="G92" s="293"/>
      <c r="H92" s="314"/>
      <c r="I92" s="234" t="str">
        <f>IF(B91="","",IF(F92=999,999,IF(F92+G92+H92=0,"",(F92*60+G92+H92/100)+E92)))</f>
        <v/>
      </c>
      <c r="J92" s="72" t="str">
        <f>IF(B91="","",AVERAGE(I91:I95))</f>
        <v/>
      </c>
      <c r="K92" s="72" t="str">
        <f>IF(I92="","",ABS(I92-J92))</f>
        <v/>
      </c>
      <c r="L92" s="219" t="str">
        <f>IF(K92="","",RANK(K92,K91:K95))</f>
        <v/>
      </c>
      <c r="M92" s="220" t="str">
        <f t="shared" ref="M92:M95" si="51">IF(I92="","",IF(L92=1,"",I92))</f>
        <v/>
      </c>
      <c r="N92" s="73" t="str">
        <f>IF(B91="","",AVERAGE(M91:M95))</f>
        <v/>
      </c>
      <c r="O92" s="73" t="str">
        <f>IF(M92="","",ABS(M92-N92))</f>
        <v/>
      </c>
      <c r="P92" s="221" t="str">
        <f>IF(O92="","",RANK(O92,O91:O95))</f>
        <v/>
      </c>
      <c r="Q92" s="222" t="str">
        <f t="shared" ref="Q92:Q95" si="52">IF(O92="","",IF(P92=1,"",I92))</f>
        <v/>
      </c>
      <c r="R92" s="74" t="str">
        <f>IF(B91="","",AVERAGE(Q91:Q95))</f>
        <v/>
      </c>
      <c r="S92" s="74" t="str">
        <f>IF(Q92="","",ABS(Q92-R92))</f>
        <v/>
      </c>
      <c r="T92" s="223" t="str">
        <f>IF(S92="","",RANK(S92,S91:S95))</f>
        <v/>
      </c>
      <c r="U92" s="224" t="str">
        <f t="shared" ref="U92:U95" si="53">IF(T92="","",IF(T92=1,"",Q92))</f>
        <v/>
      </c>
      <c r="V92" s="75" t="str">
        <f>IF(B91="","",AVERAGE(U91:U95))</f>
        <v/>
      </c>
      <c r="W92" s="225" t="str">
        <f>IF(B91="","",IF(J91&lt;0.5,J92,"NV"))</f>
        <v/>
      </c>
      <c r="X92" s="615"/>
      <c r="Y92" s="819"/>
      <c r="Z92" s="639"/>
    </row>
    <row r="93" spans="1:26" x14ac:dyDescent="0.25">
      <c r="A93" s="627"/>
      <c r="B93" s="630"/>
      <c r="C93" s="822"/>
      <c r="D93" s="21" t="s">
        <v>8</v>
      </c>
      <c r="E93" s="138" t="str">
        <f>IF(F93&lt;&gt;"",$E$91,"")</f>
        <v/>
      </c>
      <c r="F93" s="292"/>
      <c r="G93" s="293"/>
      <c r="H93" s="314"/>
      <c r="I93" s="234" t="str">
        <f>IF(B91="","",IF(F93=999,999,IF(F93+G93+H93=0,"",(F93*60+G93+H93/100)+E93)))</f>
        <v/>
      </c>
      <c r="J93" s="72"/>
      <c r="K93" s="72" t="str">
        <f>IF(I93="","",ABS(I93-J92))</f>
        <v/>
      </c>
      <c r="L93" s="219" t="str">
        <f>IF(K93="","",RANK(K93,K91:K95))</f>
        <v/>
      </c>
      <c r="M93" s="220" t="str">
        <f t="shared" si="51"/>
        <v/>
      </c>
      <c r="N93" s="73"/>
      <c r="O93" s="73" t="str">
        <f>IF(M93="","",ABS(M93-N92))</f>
        <v/>
      </c>
      <c r="P93" s="221" t="str">
        <f>IF(O93="","",RANK(O93,O91:O95))</f>
        <v/>
      </c>
      <c r="Q93" s="222" t="str">
        <f t="shared" si="52"/>
        <v/>
      </c>
      <c r="R93" s="74"/>
      <c r="S93" s="74" t="str">
        <f>IF(Q93="","",ABS(Q93-R92))</f>
        <v/>
      </c>
      <c r="T93" s="223" t="str">
        <f>IF(S93="","",RANK(S93,S91:S95))</f>
        <v/>
      </c>
      <c r="U93" s="224" t="str">
        <f t="shared" si="53"/>
        <v/>
      </c>
      <c r="V93" s="75"/>
      <c r="W93" s="225" t="str">
        <f>IF(B91="","",IF(J91&lt;0.5,J92,IF(N91&lt;0.5,N92,"NV")))</f>
        <v/>
      </c>
      <c r="X93" s="615"/>
      <c r="Y93" s="819"/>
      <c r="Z93" s="639"/>
    </row>
    <row r="94" spans="1:26" x14ac:dyDescent="0.25">
      <c r="A94" s="627"/>
      <c r="B94" s="630"/>
      <c r="C94" s="822"/>
      <c r="D94" s="21" t="s">
        <v>5</v>
      </c>
      <c r="E94" s="138" t="str">
        <f>IF(F94&lt;&gt;"",$E$91,"")</f>
        <v/>
      </c>
      <c r="F94" s="292"/>
      <c r="G94" s="293"/>
      <c r="H94" s="314"/>
      <c r="I94" s="234" t="str">
        <f>IF(B91="","",IF(F94=999,999,IF(F94+G94+H94=0,"",(F94*60+G94+H94/100)+E94)))</f>
        <v/>
      </c>
      <c r="J94" s="72"/>
      <c r="K94" s="72" t="str">
        <f>IF(I94="","",ABS(I94-J92))</f>
        <v/>
      </c>
      <c r="L94" s="219" t="str">
        <f>IF(K94="","",RANK(K94,K91:K95))</f>
        <v/>
      </c>
      <c r="M94" s="220" t="str">
        <f t="shared" si="51"/>
        <v/>
      </c>
      <c r="N94" s="73"/>
      <c r="O94" s="73" t="str">
        <f>IF(M94="","",ABS(M94-N92))</f>
        <v/>
      </c>
      <c r="P94" s="221" t="str">
        <f>IF(O94="","",RANK(O94,O91:O95))</f>
        <v/>
      </c>
      <c r="Q94" s="222" t="str">
        <f t="shared" si="52"/>
        <v/>
      </c>
      <c r="R94" s="74"/>
      <c r="S94" s="74" t="str">
        <f>IF(Q94="","",ABS(Q94-R92))</f>
        <v/>
      </c>
      <c r="T94" s="223" t="str">
        <f>IF(S94="","",RANK(S94,S91:S95))</f>
        <v/>
      </c>
      <c r="U94" s="224" t="str">
        <f t="shared" si="53"/>
        <v/>
      </c>
      <c r="V94" s="75"/>
      <c r="W94" s="225" t="str">
        <f>IF(B91="","",IF(N91=0,J92,IF(N91&lt;0.5,N92,IF(R91&lt;0.5,R92,"NV"))))</f>
        <v/>
      </c>
      <c r="X94" s="615"/>
      <c r="Y94" s="819"/>
      <c r="Z94" s="639"/>
    </row>
    <row r="95" spans="1:26" ht="15.75" thickBot="1" x14ac:dyDescent="0.3">
      <c r="A95" s="827"/>
      <c r="B95" s="829"/>
      <c r="C95" s="823"/>
      <c r="D95" s="66" t="s">
        <v>6</v>
      </c>
      <c r="E95" s="235" t="str">
        <f>IF(F95&lt;&gt;"",$E$91,"")</f>
        <v/>
      </c>
      <c r="F95" s="338"/>
      <c r="G95" s="339"/>
      <c r="H95" s="340"/>
      <c r="I95" s="264" t="str">
        <f>IF(B91="","",IF(F95=999,999,IF(F95+G95+H95=0,"",(F95*60+G95+H95/100)+E95)))</f>
        <v/>
      </c>
      <c r="J95" s="76"/>
      <c r="K95" s="76" t="str">
        <f>IF(I95="","",ABS(I95-J92))</f>
        <v/>
      </c>
      <c r="L95" s="227" t="str">
        <f>IF(K95="","",RANK(K95,K91:K95))</f>
        <v/>
      </c>
      <c r="M95" s="228" t="str">
        <f t="shared" si="51"/>
        <v/>
      </c>
      <c r="N95" s="77"/>
      <c r="O95" s="77" t="str">
        <f>IF(M95="","",ABS(M95-N92))</f>
        <v/>
      </c>
      <c r="P95" s="229" t="str">
        <f>IF(O95="","",RANK(O95,O91:O95))</f>
        <v/>
      </c>
      <c r="Q95" s="230" t="str">
        <f t="shared" si="52"/>
        <v/>
      </c>
      <c r="R95" s="78"/>
      <c r="S95" s="78" t="str">
        <f>IF(Q95="","",ABS(Q95-R92))</f>
        <v/>
      </c>
      <c r="T95" s="231" t="str">
        <f>IF(S95="","",RANK(S95,S91:S95))</f>
        <v/>
      </c>
      <c r="U95" s="232" t="str">
        <f t="shared" si="53"/>
        <v/>
      </c>
      <c r="V95" s="79"/>
      <c r="W95" s="233" t="str">
        <f>IF(B91="","",IF(R91&lt;0.5,TRIMMEAN(I91:I95,0.4),IF(V91&lt;0.5,V92,"NV")))</f>
        <v/>
      </c>
      <c r="X95" s="616"/>
      <c r="Y95" s="820"/>
      <c r="Z95" s="639"/>
    </row>
    <row r="96" spans="1:26" x14ac:dyDescent="0.25">
      <c r="A96" s="830" t="str">
        <f>IF('Names And Totals'!A23="","",'Names And Totals'!A23)</f>
        <v/>
      </c>
      <c r="B96" s="831" t="str">
        <f>IF('Names And Totals'!B23="","",'Names And Totals'!B23)</f>
        <v/>
      </c>
      <c r="C96" s="824" t="str">
        <f>IF(B96="","",IF(Y96="DQ","DQ",IF(Y96="TO","TO",IF(Y96="NV","NV",IF(Y96="","",RANK(Y96,$Y$6:$Y$501,0))))))</f>
        <v/>
      </c>
      <c r="D96" s="23" t="s">
        <v>7</v>
      </c>
      <c r="E96" s="343"/>
      <c r="F96" s="324"/>
      <c r="G96" s="334"/>
      <c r="H96" s="325"/>
      <c r="I96" s="213" t="str">
        <f>IF(B96="","",IF(F96=999,999,IF(F96+G96+H96=0,"",(F96*60+G96+H96/100)+E96)))</f>
        <v/>
      </c>
      <c r="J96" s="80" t="str">
        <f>IF(B96="","",MAX(I96:I100)-MIN(I96:I100))</f>
        <v/>
      </c>
      <c r="K96" s="80" t="str">
        <f>IF(I96="","",ABS(I96-J97))</f>
        <v/>
      </c>
      <c r="L96" s="214" t="str">
        <f>IF(K96="","",RANK(K96,K96:K100))</f>
        <v/>
      </c>
      <c r="M96" s="80" t="str">
        <f>IF(I96="","",IF(L96=1,"",I96))</f>
        <v/>
      </c>
      <c r="N96" s="82" t="str">
        <f>IF(B96="","",MAX(M96:M100)-MIN(M96:M100))</f>
        <v/>
      </c>
      <c r="O96" s="82" t="str">
        <f>IF(M96="","",ABS(M96-N97))</f>
        <v/>
      </c>
      <c r="P96" s="215" t="str">
        <f>IF(O96="","",RANK(O96,O96:O100))</f>
        <v/>
      </c>
      <c r="Q96" s="82" t="str">
        <f>IF(O96="","",IF(P96=1,"",I96))</f>
        <v/>
      </c>
      <c r="R96" s="83" t="str">
        <f>IF(B96="","",MAX(Q96:Q100)-MIN(Q96:Q100))</f>
        <v/>
      </c>
      <c r="S96" s="83" t="str">
        <f>IF(Q96="","",ABS(Q96-R97))</f>
        <v/>
      </c>
      <c r="T96" s="216" t="str">
        <f>IF(S96="","",RANK(S96,S96:S100))</f>
        <v/>
      </c>
      <c r="U96" s="83" t="str">
        <f>IF(T96="","",IF(T96=1,"",Q96))</f>
        <v/>
      </c>
      <c r="V96" s="84" t="str">
        <f>IF(B96="","",MAX(U96:U100)-MIN(U96:U100))</f>
        <v/>
      </c>
      <c r="W96" s="217" t="str">
        <f>IF(B96="","",I96)</f>
        <v/>
      </c>
      <c r="X96" s="810" t="str">
        <f>IF(B96="","",IF(Z96="DQ","DQ",IF(I96=999,"TO",IF(I96="","",IF(I97="",W96,IF(I98="",W97,IF(I99="",W98,IF(I100="",W99,W100))))))))</f>
        <v/>
      </c>
      <c r="Y96" s="812" t="str">
        <f>IF(B96="","",IF(Z96="DQ","DQ",IF(X96="TO","TO",IF(X96="","",IF(X96="NV","NV",IF((20-(X96-$Y$3))&gt;0,(20-(X96-$Y$3)),0))))))</f>
        <v/>
      </c>
      <c r="Z96" s="815"/>
    </row>
    <row r="97" spans="1:26" x14ac:dyDescent="0.25">
      <c r="A97" s="621"/>
      <c r="B97" s="624"/>
      <c r="C97" s="641"/>
      <c r="D97" s="18" t="s">
        <v>4</v>
      </c>
      <c r="E97" s="139" t="str">
        <f>IF(F97&lt;&gt;"",$E$96,"")</f>
        <v/>
      </c>
      <c r="F97" s="289"/>
      <c r="G97" s="290"/>
      <c r="H97" s="310"/>
      <c r="I97" s="218" t="str">
        <f>IF(B96="","",IF(F97=999,999,IF(F97+G97+H97=0,"",(F97*60+G97+H97/100)+E97)))</f>
        <v/>
      </c>
      <c r="J97" s="72" t="str">
        <f>IF(B96="","",AVERAGE(I96:I100))</f>
        <v/>
      </c>
      <c r="K97" s="72" t="str">
        <f>IF(I97="","",ABS(I97-J97))</f>
        <v/>
      </c>
      <c r="L97" s="219" t="str">
        <f>IF(K97="","",RANK(K97,K96:K100))</f>
        <v/>
      </c>
      <c r="M97" s="220" t="str">
        <f t="shared" ref="M97:M100" si="54">IF(I97="","",IF(L97=1,"",I97))</f>
        <v/>
      </c>
      <c r="N97" s="73" t="str">
        <f>IF(B96="","",AVERAGE(M96:M100))</f>
        <v/>
      </c>
      <c r="O97" s="73" t="str">
        <f>IF(M97="","",ABS(M97-N97))</f>
        <v/>
      </c>
      <c r="P97" s="221" t="str">
        <f>IF(O97="","",RANK(O97,O96:O100))</f>
        <v/>
      </c>
      <c r="Q97" s="222" t="str">
        <f t="shared" ref="Q97:Q100" si="55">IF(O97="","",IF(P97=1,"",I97))</f>
        <v/>
      </c>
      <c r="R97" s="74" t="str">
        <f>IF(B96="","",AVERAGE(Q96:Q100))</f>
        <v/>
      </c>
      <c r="S97" s="74" t="str">
        <f>IF(Q97="","",ABS(Q97-R97))</f>
        <v/>
      </c>
      <c r="T97" s="223" t="str">
        <f>IF(S97="","",RANK(S97,S96:S100))</f>
        <v/>
      </c>
      <c r="U97" s="224" t="str">
        <f t="shared" ref="U97:U100" si="56">IF(T97="","",IF(T97=1,"",Q97))</f>
        <v/>
      </c>
      <c r="V97" s="75" t="str">
        <f>IF(B96="","",AVERAGE(U96:U100))</f>
        <v/>
      </c>
      <c r="W97" s="225" t="str">
        <f>IF(B96="","",IF(J96&lt;0.5,J97,"NV"))</f>
        <v/>
      </c>
      <c r="X97" s="763"/>
      <c r="Y97" s="813"/>
      <c r="Z97" s="816"/>
    </row>
    <row r="98" spans="1:26" x14ac:dyDescent="0.25">
      <c r="A98" s="621"/>
      <c r="B98" s="624"/>
      <c r="C98" s="641"/>
      <c r="D98" s="18" t="s">
        <v>8</v>
      </c>
      <c r="E98" s="139" t="str">
        <f>IF(F98&lt;&gt;"",$E$96,"")</f>
        <v/>
      </c>
      <c r="F98" s="289"/>
      <c r="G98" s="290"/>
      <c r="H98" s="310"/>
      <c r="I98" s="218" t="str">
        <f>IF(B96="","",IF(F98=999,999,IF(F98+G98+H98=0,"",(F98*60+G98+H98/100)+E98)))</f>
        <v/>
      </c>
      <c r="J98" s="72"/>
      <c r="K98" s="72" t="str">
        <f>IF(I98="","",ABS(I98-J97))</f>
        <v/>
      </c>
      <c r="L98" s="219" t="str">
        <f>IF(K98="","",RANK(K98,K96:K100))</f>
        <v/>
      </c>
      <c r="M98" s="220" t="str">
        <f t="shared" si="54"/>
        <v/>
      </c>
      <c r="N98" s="73"/>
      <c r="O98" s="73" t="str">
        <f>IF(M98="","",ABS(M98-N97))</f>
        <v/>
      </c>
      <c r="P98" s="221" t="str">
        <f>IF(O98="","",RANK(O98,O96:O100))</f>
        <v/>
      </c>
      <c r="Q98" s="222" t="str">
        <f t="shared" si="55"/>
        <v/>
      </c>
      <c r="R98" s="74"/>
      <c r="S98" s="74" t="str">
        <f>IF(Q98="","",ABS(Q98-R97))</f>
        <v/>
      </c>
      <c r="T98" s="223" t="str">
        <f>IF(S98="","",RANK(S98,S96:S100))</f>
        <v/>
      </c>
      <c r="U98" s="224" t="str">
        <f t="shared" si="56"/>
        <v/>
      </c>
      <c r="V98" s="75"/>
      <c r="W98" s="225" t="str">
        <f>IF(B96="","",IF(J96&lt;0.5,J97,IF(N96&lt;0.5,N97,"NV")))</f>
        <v/>
      </c>
      <c r="X98" s="763"/>
      <c r="Y98" s="813"/>
      <c r="Z98" s="816"/>
    </row>
    <row r="99" spans="1:26" x14ac:dyDescent="0.25">
      <c r="A99" s="621"/>
      <c r="B99" s="624"/>
      <c r="C99" s="641"/>
      <c r="D99" s="18" t="s">
        <v>5</v>
      </c>
      <c r="E99" s="139" t="str">
        <f>IF(F99&lt;&gt;"",$E$96,"")</f>
        <v/>
      </c>
      <c r="F99" s="289"/>
      <c r="G99" s="290"/>
      <c r="H99" s="310"/>
      <c r="I99" s="218" t="str">
        <f>IF(B96="","",IF(F99=999,999,IF(F99+G99+H99=0,"",(F99*60+G99+H99/100)+E99)))</f>
        <v/>
      </c>
      <c r="J99" s="72"/>
      <c r="K99" s="72" t="str">
        <f>IF(I99="","",ABS(I99-J97))</f>
        <v/>
      </c>
      <c r="L99" s="219" t="str">
        <f>IF(K99="","",RANK(K99,K96:K100))</f>
        <v/>
      </c>
      <c r="M99" s="220" t="str">
        <f t="shared" si="54"/>
        <v/>
      </c>
      <c r="N99" s="73"/>
      <c r="O99" s="73" t="str">
        <f>IF(M99="","",ABS(M99-N97))</f>
        <v/>
      </c>
      <c r="P99" s="221" t="str">
        <f>IF(O99="","",RANK(O99,O96:O100))</f>
        <v/>
      </c>
      <c r="Q99" s="222" t="str">
        <f t="shared" si="55"/>
        <v/>
      </c>
      <c r="R99" s="74"/>
      <c r="S99" s="74" t="str">
        <f>IF(Q99="","",ABS(Q99-R97))</f>
        <v/>
      </c>
      <c r="T99" s="223" t="str">
        <f>IF(S99="","",RANK(S99,S96:S100))</f>
        <v/>
      </c>
      <c r="U99" s="224" t="str">
        <f t="shared" si="56"/>
        <v/>
      </c>
      <c r="V99" s="75"/>
      <c r="W99" s="225" t="str">
        <f>IF(B96="","",IF(N96=0,J97,IF(N96&lt;0.5,N97,IF(R96&lt;0.5,R97,"NV"))))</f>
        <v/>
      </c>
      <c r="X99" s="763"/>
      <c r="Y99" s="813"/>
      <c r="Z99" s="816"/>
    </row>
    <row r="100" spans="1:26" ht="15.75" thickBot="1" x14ac:dyDescent="0.3">
      <c r="A100" s="622"/>
      <c r="B100" s="625"/>
      <c r="C100" s="825"/>
      <c r="D100" s="24" t="s">
        <v>6</v>
      </c>
      <c r="E100" s="140" t="str">
        <f>IF(F100&lt;&gt;"",$E$96,"")</f>
        <v/>
      </c>
      <c r="F100" s="295"/>
      <c r="G100" s="296"/>
      <c r="H100" s="335"/>
      <c r="I100" s="226" t="str">
        <f>IF(B96="","",IF(F100=999,999,IF(F100+G100+H100=0,"",(F100*60+G100+H100/100)+E100)))</f>
        <v/>
      </c>
      <c r="J100" s="76"/>
      <c r="K100" s="76" t="str">
        <f>IF(I100="","",ABS(I100-J97))</f>
        <v/>
      </c>
      <c r="L100" s="227" t="str">
        <f>IF(K100="","",RANK(K100,K96:K100))</f>
        <v/>
      </c>
      <c r="M100" s="228" t="str">
        <f t="shared" si="54"/>
        <v/>
      </c>
      <c r="N100" s="77"/>
      <c r="O100" s="77" t="str">
        <f>IF(M100="","",ABS(M100-N97))</f>
        <v/>
      </c>
      <c r="P100" s="229" t="str">
        <f>IF(O100="","",RANK(O100,O96:O100))</f>
        <v/>
      </c>
      <c r="Q100" s="230" t="str">
        <f t="shared" si="55"/>
        <v/>
      </c>
      <c r="R100" s="78"/>
      <c r="S100" s="78" t="str">
        <f>IF(Q100="","",ABS(Q100-R97))</f>
        <v/>
      </c>
      <c r="T100" s="231" t="str">
        <f>IF(S100="","",RANK(S100,S96:S100))</f>
        <v/>
      </c>
      <c r="U100" s="232" t="str">
        <f t="shared" si="56"/>
        <v/>
      </c>
      <c r="V100" s="79"/>
      <c r="W100" s="233" t="str">
        <f>IF(B96="","",IF(R96&lt;0.5,TRIMMEAN(I96:I100,0.4),IF(V96&lt;0.5,V97,"NV")))</f>
        <v/>
      </c>
      <c r="X100" s="811"/>
      <c r="Y100" s="814"/>
      <c r="Z100" s="817"/>
    </row>
    <row r="101" spans="1:26" x14ac:dyDescent="0.25">
      <c r="A101" s="826" t="str">
        <f>IF('Names And Totals'!A24="","",'Names And Totals'!A24)</f>
        <v/>
      </c>
      <c r="B101" s="828" t="str">
        <f>IF('Names And Totals'!B24="","",'Names And Totals'!B24)</f>
        <v/>
      </c>
      <c r="C101" s="821" t="str">
        <f>IF(B101="","",IF(Y101="DQ","DQ",IF(Y101="TO","TO",IF(Y101="NV","NV",IF(Y101="","",RANK(Y101,$Y$6:$Y$501,0))))))</f>
        <v/>
      </c>
      <c r="D101" s="67" t="s">
        <v>7</v>
      </c>
      <c r="E101" s="342"/>
      <c r="F101" s="336"/>
      <c r="G101" s="333"/>
      <c r="H101" s="337"/>
      <c r="I101" s="263" t="str">
        <f>IF(B101="","",IF(F101=999,999,IF(F101+G101+H101=0,"",(F101*60+G101+H101/100)+E101)))</f>
        <v/>
      </c>
      <c r="J101" s="80" t="str">
        <f>IF(B101="","",MAX(I101:I105)-MIN(I101:I105))</f>
        <v/>
      </c>
      <c r="K101" s="80" t="str">
        <f>IF(I101="","",ABS(I101-J102))</f>
        <v/>
      </c>
      <c r="L101" s="214" t="str">
        <f>IF(K101="","",RANK(K101,K101:K105))</f>
        <v/>
      </c>
      <c r="M101" s="80" t="str">
        <f>IF(I101="","",IF(L101=1,"",I101))</f>
        <v/>
      </c>
      <c r="N101" s="82" t="str">
        <f>IF(B101="","",MAX(M101:M105)-MIN(M101:M105))</f>
        <v/>
      </c>
      <c r="O101" s="82" t="str">
        <f>IF(M101="","",ABS(M101-N102))</f>
        <v/>
      </c>
      <c r="P101" s="215" t="str">
        <f>IF(O101="","",RANK(O101,O101:O105))</f>
        <v/>
      </c>
      <c r="Q101" s="82" t="str">
        <f>IF(O101="","",IF(P101=1,"",I101))</f>
        <v/>
      </c>
      <c r="R101" s="83" t="str">
        <f>IF(B101="","",MAX(Q101:Q105)-MIN(Q101:Q105))</f>
        <v/>
      </c>
      <c r="S101" s="83" t="str">
        <f>IF(Q101="","",ABS(Q101-R102))</f>
        <v/>
      </c>
      <c r="T101" s="216" t="str">
        <f>IF(S101="","",RANK(S101,S101:S105))</f>
        <v/>
      </c>
      <c r="U101" s="83" t="str">
        <f>IF(T101="","",IF(T101=1,"",Q101))</f>
        <v/>
      </c>
      <c r="V101" s="84" t="str">
        <f>IF(B101="","",MAX(U101:U105)-MIN(U101:U105))</f>
        <v/>
      </c>
      <c r="W101" s="217" t="str">
        <f>IF(B101="","",I101)</f>
        <v/>
      </c>
      <c r="X101" s="614" t="str">
        <f>IF(B101="","",IF(Z101="DQ","DQ",IF(I101=999,"TO",IF(I101="","",IF(I102="",W101,IF(I103="",W102,IF(I104="",W103,IF(I105="",W104,W105))))))))</f>
        <v/>
      </c>
      <c r="Y101" s="818" t="str">
        <f>IF(B101="","",IF(Z101="DQ","DQ",IF(X101="TO","TO",IF(X101="","",IF(X101="NV","NV",IF((20-(X101-$Y$3))&gt;0,(20-(X101-$Y$3)),0))))))</f>
        <v/>
      </c>
      <c r="Z101" s="639"/>
    </row>
    <row r="102" spans="1:26" x14ac:dyDescent="0.25">
      <c r="A102" s="627"/>
      <c r="B102" s="630"/>
      <c r="C102" s="822"/>
      <c r="D102" s="21" t="s">
        <v>4</v>
      </c>
      <c r="E102" s="138" t="str">
        <f>IF(F102&lt;&gt;"",$E$101,"")</f>
        <v/>
      </c>
      <c r="F102" s="292"/>
      <c r="G102" s="293"/>
      <c r="H102" s="314"/>
      <c r="I102" s="234" t="str">
        <f>IF(B101="","",IF(F102=999,999,IF(F102+G102+H102=0,"",(F102*60+G102+H102/100)+E102)))</f>
        <v/>
      </c>
      <c r="J102" s="72" t="str">
        <f>IF(B101="","",AVERAGE(I101:I105))</f>
        <v/>
      </c>
      <c r="K102" s="72" t="str">
        <f>IF(I102="","",ABS(I102-J102))</f>
        <v/>
      </c>
      <c r="L102" s="219" t="str">
        <f>IF(K102="","",RANK(K102,K101:K105))</f>
        <v/>
      </c>
      <c r="M102" s="220" t="str">
        <f t="shared" ref="M102:M105" si="57">IF(I102="","",IF(L102=1,"",I102))</f>
        <v/>
      </c>
      <c r="N102" s="73" t="str">
        <f>IF(B101="","",AVERAGE(M101:M105))</f>
        <v/>
      </c>
      <c r="O102" s="73" t="str">
        <f>IF(M102="","",ABS(M102-N102))</f>
        <v/>
      </c>
      <c r="P102" s="221" t="str">
        <f>IF(O102="","",RANK(O102,O101:O105))</f>
        <v/>
      </c>
      <c r="Q102" s="222" t="str">
        <f t="shared" ref="Q102:Q105" si="58">IF(O102="","",IF(P102=1,"",I102))</f>
        <v/>
      </c>
      <c r="R102" s="74" t="str">
        <f>IF(B101="","",AVERAGE(Q101:Q105))</f>
        <v/>
      </c>
      <c r="S102" s="74" t="str">
        <f>IF(Q102="","",ABS(Q102-R102))</f>
        <v/>
      </c>
      <c r="T102" s="223" t="str">
        <f>IF(S102="","",RANK(S102,S101:S105))</f>
        <v/>
      </c>
      <c r="U102" s="224" t="str">
        <f t="shared" ref="U102:U105" si="59">IF(T102="","",IF(T102=1,"",Q102))</f>
        <v/>
      </c>
      <c r="V102" s="75" t="str">
        <f>IF(B101="","",AVERAGE(U101:U105))</f>
        <v/>
      </c>
      <c r="W102" s="225" t="str">
        <f>IF(B101="","",IF(J101&lt;0.5,J102,"NV"))</f>
        <v/>
      </c>
      <c r="X102" s="615"/>
      <c r="Y102" s="819"/>
      <c r="Z102" s="639"/>
    </row>
    <row r="103" spans="1:26" x14ac:dyDescent="0.25">
      <c r="A103" s="627"/>
      <c r="B103" s="630"/>
      <c r="C103" s="822"/>
      <c r="D103" s="21" t="s">
        <v>8</v>
      </c>
      <c r="E103" s="138" t="str">
        <f>IF(F103&lt;&gt;"",$E$101,"")</f>
        <v/>
      </c>
      <c r="F103" s="292"/>
      <c r="G103" s="293"/>
      <c r="H103" s="314"/>
      <c r="I103" s="234" t="str">
        <f>IF(B101="","",IF(F103=999,999,IF(F103+G103+H103=0,"",(F103*60+G103+H103/100)+E103)))</f>
        <v/>
      </c>
      <c r="J103" s="72"/>
      <c r="K103" s="72" t="str">
        <f>IF(I103="","",ABS(I103-J102))</f>
        <v/>
      </c>
      <c r="L103" s="219" t="str">
        <f>IF(K103="","",RANK(K103,K101:K105))</f>
        <v/>
      </c>
      <c r="M103" s="220" t="str">
        <f t="shared" si="57"/>
        <v/>
      </c>
      <c r="N103" s="73"/>
      <c r="O103" s="73" t="str">
        <f>IF(M103="","",ABS(M103-N102))</f>
        <v/>
      </c>
      <c r="P103" s="221" t="str">
        <f>IF(O103="","",RANK(O103,O101:O105))</f>
        <v/>
      </c>
      <c r="Q103" s="222" t="str">
        <f t="shared" si="58"/>
        <v/>
      </c>
      <c r="R103" s="74"/>
      <c r="S103" s="74" t="str">
        <f>IF(Q103="","",ABS(Q103-R102))</f>
        <v/>
      </c>
      <c r="T103" s="223" t="str">
        <f>IF(S103="","",RANK(S103,S101:S105))</f>
        <v/>
      </c>
      <c r="U103" s="224" t="str">
        <f t="shared" si="59"/>
        <v/>
      </c>
      <c r="V103" s="75"/>
      <c r="W103" s="225" t="str">
        <f>IF(B101="","",IF(J101&lt;0.5,J102,IF(N101&lt;0.5,N102,"NV")))</f>
        <v/>
      </c>
      <c r="X103" s="615"/>
      <c r="Y103" s="819"/>
      <c r="Z103" s="639"/>
    </row>
    <row r="104" spans="1:26" x14ac:dyDescent="0.25">
      <c r="A104" s="627"/>
      <c r="B104" s="630"/>
      <c r="C104" s="822"/>
      <c r="D104" s="21" t="s">
        <v>5</v>
      </c>
      <c r="E104" s="138" t="str">
        <f>IF(F104&lt;&gt;"",$E$101,"")</f>
        <v/>
      </c>
      <c r="F104" s="292"/>
      <c r="G104" s="293"/>
      <c r="H104" s="314"/>
      <c r="I104" s="234" t="str">
        <f>IF(B101="","",IF(F104=999,999,IF(F104+G104+H104=0,"",(F104*60+G104+H104/100)+E104)))</f>
        <v/>
      </c>
      <c r="J104" s="72"/>
      <c r="K104" s="72" t="str">
        <f>IF(I104="","",ABS(I104-J102))</f>
        <v/>
      </c>
      <c r="L104" s="219" t="str">
        <f>IF(K104="","",RANK(K104,K101:K105))</f>
        <v/>
      </c>
      <c r="M104" s="220" t="str">
        <f t="shared" si="57"/>
        <v/>
      </c>
      <c r="N104" s="73"/>
      <c r="O104" s="73" t="str">
        <f>IF(M104="","",ABS(M104-N102))</f>
        <v/>
      </c>
      <c r="P104" s="221" t="str">
        <f>IF(O104="","",RANK(O104,O101:O105))</f>
        <v/>
      </c>
      <c r="Q104" s="222" t="str">
        <f t="shared" si="58"/>
        <v/>
      </c>
      <c r="R104" s="74"/>
      <c r="S104" s="74" t="str">
        <f>IF(Q104="","",ABS(Q104-R102))</f>
        <v/>
      </c>
      <c r="T104" s="223" t="str">
        <f>IF(S104="","",RANK(S104,S101:S105))</f>
        <v/>
      </c>
      <c r="U104" s="224" t="str">
        <f t="shared" si="59"/>
        <v/>
      </c>
      <c r="V104" s="75"/>
      <c r="W104" s="225" t="str">
        <f>IF(B101="","",IF(N101=0,J102,IF(N101&lt;0.5,N102,IF(R101&lt;0.5,R102,"NV"))))</f>
        <v/>
      </c>
      <c r="X104" s="615"/>
      <c r="Y104" s="819"/>
      <c r="Z104" s="639"/>
    </row>
    <row r="105" spans="1:26" ht="15.75" thickBot="1" x14ac:dyDescent="0.3">
      <c r="A105" s="827"/>
      <c r="B105" s="829"/>
      <c r="C105" s="823"/>
      <c r="D105" s="66" t="s">
        <v>6</v>
      </c>
      <c r="E105" s="235" t="str">
        <f>IF(F105&lt;&gt;"",$E$101,"")</f>
        <v/>
      </c>
      <c r="F105" s="338"/>
      <c r="G105" s="339"/>
      <c r="H105" s="340"/>
      <c r="I105" s="264" t="str">
        <f>IF(B101="","",IF(F105=999,999,IF(F105+G105+H105=0,"",(F105*60+G105+H105/100)+E105)))</f>
        <v/>
      </c>
      <c r="J105" s="76"/>
      <c r="K105" s="76" t="str">
        <f>IF(I105="","",ABS(I105-J102))</f>
        <v/>
      </c>
      <c r="L105" s="227" t="str">
        <f>IF(K105="","",RANK(K105,K101:K105))</f>
        <v/>
      </c>
      <c r="M105" s="228" t="str">
        <f t="shared" si="57"/>
        <v/>
      </c>
      <c r="N105" s="77"/>
      <c r="O105" s="77" t="str">
        <f>IF(M105="","",ABS(M105-N102))</f>
        <v/>
      </c>
      <c r="P105" s="229" t="str">
        <f>IF(O105="","",RANK(O105,O101:O105))</f>
        <v/>
      </c>
      <c r="Q105" s="230" t="str">
        <f t="shared" si="58"/>
        <v/>
      </c>
      <c r="R105" s="78"/>
      <c r="S105" s="78" t="str">
        <f>IF(Q105="","",ABS(Q105-R102))</f>
        <v/>
      </c>
      <c r="T105" s="231" t="str">
        <f>IF(S105="","",RANK(S105,S101:S105))</f>
        <v/>
      </c>
      <c r="U105" s="232" t="str">
        <f t="shared" si="59"/>
        <v/>
      </c>
      <c r="V105" s="79"/>
      <c r="W105" s="233" t="str">
        <f>IF(B101="","",IF(R101&lt;0.5,TRIMMEAN(I101:I105,0.4),IF(V101&lt;0.5,V102,"NV")))</f>
        <v/>
      </c>
      <c r="X105" s="616"/>
      <c r="Y105" s="820"/>
      <c r="Z105" s="639"/>
    </row>
    <row r="106" spans="1:26" x14ac:dyDescent="0.25">
      <c r="A106" s="830" t="str">
        <f>IF('Names And Totals'!A25="","",'Names And Totals'!A25)</f>
        <v/>
      </c>
      <c r="B106" s="831" t="str">
        <f>IF('Names And Totals'!B25="","",'Names And Totals'!B25)</f>
        <v/>
      </c>
      <c r="C106" s="824" t="str">
        <f>IF(B106="","",IF(Y106="DQ","DQ",IF(Y106="TO","TO",IF(Y106="NV","NV",IF(Y106="","",RANK(Y106,$Y$6:$Y$501,0))))))</f>
        <v/>
      </c>
      <c r="D106" s="23" t="s">
        <v>7</v>
      </c>
      <c r="E106" s="343"/>
      <c r="F106" s="324"/>
      <c r="G106" s="334"/>
      <c r="H106" s="325"/>
      <c r="I106" s="213" t="str">
        <f>IF(B106="","",IF(F106=999,999,IF(F106+G106+H106=0,"",(F106*60+G106+H106/100)+E106)))</f>
        <v/>
      </c>
      <c r="J106" s="80" t="str">
        <f>IF(B106="","",MAX(I106:I110)-MIN(I106:I110))</f>
        <v/>
      </c>
      <c r="K106" s="80" t="str">
        <f>IF(I106="","",ABS(I106-J107))</f>
        <v/>
      </c>
      <c r="L106" s="214" t="str">
        <f>IF(K106="","",RANK(K106,K106:K110))</f>
        <v/>
      </c>
      <c r="M106" s="80" t="str">
        <f>IF(I106="","",IF(L106=1,"",I106))</f>
        <v/>
      </c>
      <c r="N106" s="82" t="str">
        <f>IF(B106="","",MAX(M106:M110)-MIN(M106:M110))</f>
        <v/>
      </c>
      <c r="O106" s="82" t="str">
        <f>IF(M106="","",ABS(M106-N107))</f>
        <v/>
      </c>
      <c r="P106" s="215" t="str">
        <f>IF(O106="","",RANK(O106,O106:O110))</f>
        <v/>
      </c>
      <c r="Q106" s="82" t="str">
        <f>IF(O106="","",IF(P106=1,"",I106))</f>
        <v/>
      </c>
      <c r="R106" s="83" t="str">
        <f>IF(B106="","",MAX(Q106:Q110)-MIN(Q106:Q110))</f>
        <v/>
      </c>
      <c r="S106" s="83" t="str">
        <f>IF(Q106="","",ABS(Q106-R107))</f>
        <v/>
      </c>
      <c r="T106" s="216" t="str">
        <f>IF(S106="","",RANK(S106,S106:S110))</f>
        <v/>
      </c>
      <c r="U106" s="83" t="str">
        <f>IF(T106="","",IF(T106=1,"",Q106))</f>
        <v/>
      </c>
      <c r="V106" s="84" t="str">
        <f>IF(B106="","",MAX(U106:U110)-MIN(U106:U110))</f>
        <v/>
      </c>
      <c r="W106" s="217" t="str">
        <f>IF(B106="","",I106)</f>
        <v/>
      </c>
      <c r="X106" s="810" t="str">
        <f>IF(B106="","",IF(Z106="DQ","DQ",IF(I106=999,"TO",IF(I106="","",IF(I107="",W106,IF(I108="",W107,IF(I109="",W108,IF(I110="",W109,W110))))))))</f>
        <v/>
      </c>
      <c r="Y106" s="812" t="str">
        <f>IF(B106="","",IF(Z106="DQ","DQ",IF(X106="TO","TO",IF(X106="","",IF(X106="NV","NV",IF((20-(X106-$Y$3))&gt;0,(20-(X106-$Y$3)),0))))))</f>
        <v/>
      </c>
      <c r="Z106" s="815"/>
    </row>
    <row r="107" spans="1:26" x14ac:dyDescent="0.25">
      <c r="A107" s="621"/>
      <c r="B107" s="624"/>
      <c r="C107" s="641"/>
      <c r="D107" s="18" t="s">
        <v>4</v>
      </c>
      <c r="E107" s="139" t="str">
        <f>IF(F107&lt;&gt;"",$E$106,"")</f>
        <v/>
      </c>
      <c r="F107" s="289"/>
      <c r="G107" s="290"/>
      <c r="H107" s="310"/>
      <c r="I107" s="218" t="str">
        <f>IF(B106="","",IF(F107=999,999,IF(F107+G107+H107=0,"",(F107*60+G107+H107/100)+E107)))</f>
        <v/>
      </c>
      <c r="J107" s="72" t="str">
        <f>IF(B106="","",AVERAGE(I106:I110))</f>
        <v/>
      </c>
      <c r="K107" s="72" t="str">
        <f>IF(I107="","",ABS(I107-J107))</f>
        <v/>
      </c>
      <c r="L107" s="219" t="str">
        <f>IF(K107="","",RANK(K107,K106:K110))</f>
        <v/>
      </c>
      <c r="M107" s="220" t="str">
        <f t="shared" ref="M107:M110" si="60">IF(I107="","",IF(L107=1,"",I107))</f>
        <v/>
      </c>
      <c r="N107" s="73" t="str">
        <f>IF(B106="","",AVERAGE(M106:M110))</f>
        <v/>
      </c>
      <c r="O107" s="73" t="str">
        <f>IF(M107="","",ABS(M107-N107))</f>
        <v/>
      </c>
      <c r="P107" s="221" t="str">
        <f>IF(O107="","",RANK(O107,O106:O110))</f>
        <v/>
      </c>
      <c r="Q107" s="222" t="str">
        <f t="shared" ref="Q107:Q110" si="61">IF(O107="","",IF(P107=1,"",I107))</f>
        <v/>
      </c>
      <c r="R107" s="74" t="str">
        <f>IF(B106="","",AVERAGE(Q106:Q110))</f>
        <v/>
      </c>
      <c r="S107" s="74" t="str">
        <f>IF(Q107="","",ABS(Q107-R107))</f>
        <v/>
      </c>
      <c r="T107" s="223" t="str">
        <f>IF(S107="","",RANK(S107,S106:S110))</f>
        <v/>
      </c>
      <c r="U107" s="224" t="str">
        <f t="shared" ref="U107:U110" si="62">IF(T107="","",IF(T107=1,"",Q107))</f>
        <v/>
      </c>
      <c r="V107" s="75" t="str">
        <f>IF(B106="","",AVERAGE(U106:U110))</f>
        <v/>
      </c>
      <c r="W107" s="225" t="str">
        <f>IF(B106="","",IF(J106&lt;0.5,J107,"NV"))</f>
        <v/>
      </c>
      <c r="X107" s="763"/>
      <c r="Y107" s="813"/>
      <c r="Z107" s="816"/>
    </row>
    <row r="108" spans="1:26" x14ac:dyDescent="0.25">
      <c r="A108" s="621"/>
      <c r="B108" s="624"/>
      <c r="C108" s="641"/>
      <c r="D108" s="18" t="s">
        <v>8</v>
      </c>
      <c r="E108" s="139" t="str">
        <f>IF(F108&lt;&gt;"",$E$106,"")</f>
        <v/>
      </c>
      <c r="F108" s="289"/>
      <c r="G108" s="290"/>
      <c r="H108" s="310"/>
      <c r="I108" s="218" t="str">
        <f>IF(B106="","",IF(F108=999,999,IF(F108+G108+H108=0,"",(F108*60+G108+H108/100)+E108)))</f>
        <v/>
      </c>
      <c r="J108" s="72"/>
      <c r="K108" s="72" t="str">
        <f>IF(I108="","",ABS(I108-J107))</f>
        <v/>
      </c>
      <c r="L108" s="219" t="str">
        <f>IF(K108="","",RANK(K108,K106:K110))</f>
        <v/>
      </c>
      <c r="M108" s="220" t="str">
        <f t="shared" si="60"/>
        <v/>
      </c>
      <c r="N108" s="73"/>
      <c r="O108" s="73" t="str">
        <f>IF(M108="","",ABS(M108-N107))</f>
        <v/>
      </c>
      <c r="P108" s="221" t="str">
        <f>IF(O108="","",RANK(O108,O106:O110))</f>
        <v/>
      </c>
      <c r="Q108" s="222" t="str">
        <f t="shared" si="61"/>
        <v/>
      </c>
      <c r="R108" s="74"/>
      <c r="S108" s="74" t="str">
        <f>IF(Q108="","",ABS(Q108-R107))</f>
        <v/>
      </c>
      <c r="T108" s="223" t="str">
        <f>IF(S108="","",RANK(S108,S106:S110))</f>
        <v/>
      </c>
      <c r="U108" s="224" t="str">
        <f t="shared" si="62"/>
        <v/>
      </c>
      <c r="V108" s="75"/>
      <c r="W108" s="225" t="str">
        <f>IF(B106="","",IF(J106&lt;0.5,J107,IF(N106&lt;0.5,N107,"NV")))</f>
        <v/>
      </c>
      <c r="X108" s="763"/>
      <c r="Y108" s="813"/>
      <c r="Z108" s="816"/>
    </row>
    <row r="109" spans="1:26" x14ac:dyDescent="0.25">
      <c r="A109" s="621"/>
      <c r="B109" s="624"/>
      <c r="C109" s="641"/>
      <c r="D109" s="18" t="s">
        <v>5</v>
      </c>
      <c r="E109" s="139" t="str">
        <f>IF(F109&lt;&gt;"",$E$106,"")</f>
        <v/>
      </c>
      <c r="F109" s="289"/>
      <c r="G109" s="290"/>
      <c r="H109" s="310"/>
      <c r="I109" s="218" t="str">
        <f>IF(B106="","",IF(F109=999,999,IF(F109+G109+H109=0,"",(F109*60+G109+H109/100)+E109)))</f>
        <v/>
      </c>
      <c r="J109" s="72"/>
      <c r="K109" s="72" t="str">
        <f>IF(I109="","",ABS(I109-J107))</f>
        <v/>
      </c>
      <c r="L109" s="219" t="str">
        <f>IF(K109="","",RANK(K109,K106:K110))</f>
        <v/>
      </c>
      <c r="M109" s="220" t="str">
        <f t="shared" si="60"/>
        <v/>
      </c>
      <c r="N109" s="73"/>
      <c r="O109" s="73" t="str">
        <f>IF(M109="","",ABS(M109-N107))</f>
        <v/>
      </c>
      <c r="P109" s="221" t="str">
        <f>IF(O109="","",RANK(O109,O106:O110))</f>
        <v/>
      </c>
      <c r="Q109" s="222" t="str">
        <f t="shared" si="61"/>
        <v/>
      </c>
      <c r="R109" s="74"/>
      <c r="S109" s="74" t="str">
        <f>IF(Q109="","",ABS(Q109-R107))</f>
        <v/>
      </c>
      <c r="T109" s="223" t="str">
        <f>IF(S109="","",RANK(S109,S106:S110))</f>
        <v/>
      </c>
      <c r="U109" s="224" t="str">
        <f t="shared" si="62"/>
        <v/>
      </c>
      <c r="V109" s="75"/>
      <c r="W109" s="225" t="str">
        <f>IF(B106="","",IF(N106=0,J107,IF(N106&lt;0.5,N107,IF(R106&lt;0.5,R107,"NV"))))</f>
        <v/>
      </c>
      <c r="X109" s="763"/>
      <c r="Y109" s="813"/>
      <c r="Z109" s="816"/>
    </row>
    <row r="110" spans="1:26" ht="15.75" thickBot="1" x14ac:dyDescent="0.3">
      <c r="A110" s="622"/>
      <c r="B110" s="625"/>
      <c r="C110" s="825"/>
      <c r="D110" s="24" t="s">
        <v>6</v>
      </c>
      <c r="E110" s="140" t="str">
        <f>IF(F110&lt;&gt;"",$E$106,"")</f>
        <v/>
      </c>
      <c r="F110" s="295"/>
      <c r="G110" s="296"/>
      <c r="H110" s="335"/>
      <c r="I110" s="226" t="str">
        <f>IF(B106="","",IF(F110=999,999,IF(F110+G110+H110=0,"",(F110*60+G110+H110/100)+E110)))</f>
        <v/>
      </c>
      <c r="J110" s="76"/>
      <c r="K110" s="76" t="str">
        <f>IF(I110="","",ABS(I110-J107))</f>
        <v/>
      </c>
      <c r="L110" s="227" t="str">
        <f>IF(K110="","",RANK(K110,K106:K110))</f>
        <v/>
      </c>
      <c r="M110" s="228" t="str">
        <f t="shared" si="60"/>
        <v/>
      </c>
      <c r="N110" s="77"/>
      <c r="O110" s="77" t="str">
        <f>IF(M110="","",ABS(M110-N107))</f>
        <v/>
      </c>
      <c r="P110" s="229" t="str">
        <f>IF(O110="","",RANK(O110,O106:O110))</f>
        <v/>
      </c>
      <c r="Q110" s="230" t="str">
        <f t="shared" si="61"/>
        <v/>
      </c>
      <c r="R110" s="78"/>
      <c r="S110" s="78" t="str">
        <f>IF(Q110="","",ABS(Q110-R107))</f>
        <v/>
      </c>
      <c r="T110" s="231" t="str">
        <f>IF(S110="","",RANK(S110,S106:S110))</f>
        <v/>
      </c>
      <c r="U110" s="232" t="str">
        <f t="shared" si="62"/>
        <v/>
      </c>
      <c r="V110" s="79"/>
      <c r="W110" s="233" t="str">
        <f>IF(B106="","",IF(R106&lt;0.5,TRIMMEAN(I106:I110,0.4),IF(V106&lt;0.5,V107,"NV")))</f>
        <v/>
      </c>
      <c r="X110" s="811"/>
      <c r="Y110" s="814"/>
      <c r="Z110" s="817"/>
    </row>
    <row r="111" spans="1:26" x14ac:dyDescent="0.25">
      <c r="A111" s="826" t="str">
        <f>IF('Names And Totals'!A26="","",'Names And Totals'!A26)</f>
        <v/>
      </c>
      <c r="B111" s="828" t="str">
        <f>IF('Names And Totals'!B26="","",'Names And Totals'!B26)</f>
        <v/>
      </c>
      <c r="C111" s="821" t="str">
        <f>IF(B111="","",IF(Y111="DQ","DQ",IF(Y111="TO","TO",IF(Y111="NV","NV",IF(Y111="","",RANK(Y111,$Y$6:$Y$501,0))))))</f>
        <v/>
      </c>
      <c r="D111" s="67" t="s">
        <v>7</v>
      </c>
      <c r="E111" s="342"/>
      <c r="F111" s="336"/>
      <c r="G111" s="333"/>
      <c r="H111" s="337"/>
      <c r="I111" s="263" t="str">
        <f>IF(B111="","",IF(F111=999,999,IF(F111+G111+H111=0,"",(F111*60+G111+H111/100)+E111)))</f>
        <v/>
      </c>
      <c r="J111" s="80" t="str">
        <f>IF(B111="","",MAX(I111:I115)-MIN(I111:I115))</f>
        <v/>
      </c>
      <c r="K111" s="80" t="str">
        <f>IF(I111="","",ABS(I111-J112))</f>
        <v/>
      </c>
      <c r="L111" s="214" t="str">
        <f>IF(K111="","",RANK(K111,K111:K115))</f>
        <v/>
      </c>
      <c r="M111" s="80" t="str">
        <f>IF(I111="","",IF(L111=1,"",I111))</f>
        <v/>
      </c>
      <c r="N111" s="82" t="str">
        <f>IF(B111="","",MAX(M111:M115)-MIN(M111:M115))</f>
        <v/>
      </c>
      <c r="O111" s="82" t="str">
        <f>IF(M111="","",ABS(M111-N112))</f>
        <v/>
      </c>
      <c r="P111" s="215" t="str">
        <f>IF(O111="","",RANK(O111,O111:O115))</f>
        <v/>
      </c>
      <c r="Q111" s="82" t="str">
        <f>IF(O111="","",IF(P111=1,"",I111))</f>
        <v/>
      </c>
      <c r="R111" s="83" t="str">
        <f>IF(B111="","",MAX(Q111:Q115)-MIN(Q111:Q115))</f>
        <v/>
      </c>
      <c r="S111" s="83" t="str">
        <f>IF(Q111="","",ABS(Q111-R112))</f>
        <v/>
      </c>
      <c r="T111" s="216" t="str">
        <f>IF(S111="","",RANK(S111,S111:S115))</f>
        <v/>
      </c>
      <c r="U111" s="83" t="str">
        <f>IF(T111="","",IF(T111=1,"",Q111))</f>
        <v/>
      </c>
      <c r="V111" s="84" t="str">
        <f>IF(B111="","",MAX(U111:U115)-MIN(U111:U115))</f>
        <v/>
      </c>
      <c r="W111" s="217" t="str">
        <f>IF(B111="","",I111)</f>
        <v/>
      </c>
      <c r="X111" s="614" t="str">
        <f>IF(B111="","",IF(Z111="DQ","DQ",IF(I111=999,"TO",IF(I111="","",IF(I112="",W111,IF(I113="",W112,IF(I114="",W113,IF(I115="",W114,W115))))))))</f>
        <v/>
      </c>
      <c r="Y111" s="818" t="str">
        <f>IF(B111="","",IF(Z111="DQ","DQ",IF(X111="TO","TO",IF(X111="","",IF(X111="NV","NV",IF((20-(X111-$Y$3))&gt;0,(20-(X111-$Y$3)),0))))))</f>
        <v/>
      </c>
      <c r="Z111" s="639"/>
    </row>
    <row r="112" spans="1:26" x14ac:dyDescent="0.25">
      <c r="A112" s="627"/>
      <c r="B112" s="630"/>
      <c r="C112" s="822"/>
      <c r="D112" s="21" t="s">
        <v>4</v>
      </c>
      <c r="E112" s="138" t="str">
        <f>IF(F112&lt;&gt;"",$E$111,"")</f>
        <v/>
      </c>
      <c r="F112" s="292"/>
      <c r="G112" s="293"/>
      <c r="H112" s="314"/>
      <c r="I112" s="234" t="str">
        <f>IF(B111="","",IF(F112=999,999,IF(F112+G112+H112=0,"",(F112*60+G112+H112/100)+E112)))</f>
        <v/>
      </c>
      <c r="J112" s="72" t="str">
        <f>IF(B111="","",AVERAGE(I111:I115))</f>
        <v/>
      </c>
      <c r="K112" s="72" t="str">
        <f>IF(I112="","",ABS(I112-J112))</f>
        <v/>
      </c>
      <c r="L112" s="219" t="str">
        <f>IF(K112="","",RANK(K112,K111:K115))</f>
        <v/>
      </c>
      <c r="M112" s="220" t="str">
        <f t="shared" ref="M112:M115" si="63">IF(I112="","",IF(L112=1,"",I112))</f>
        <v/>
      </c>
      <c r="N112" s="73" t="str">
        <f>IF(B111="","",AVERAGE(M111:M115))</f>
        <v/>
      </c>
      <c r="O112" s="73" t="str">
        <f>IF(M112="","",ABS(M112-N112))</f>
        <v/>
      </c>
      <c r="P112" s="221" t="str">
        <f>IF(O112="","",RANK(O112,O111:O115))</f>
        <v/>
      </c>
      <c r="Q112" s="222" t="str">
        <f t="shared" ref="Q112:Q115" si="64">IF(O112="","",IF(P112=1,"",I112))</f>
        <v/>
      </c>
      <c r="R112" s="74" t="str">
        <f>IF(B111="","",AVERAGE(Q111:Q115))</f>
        <v/>
      </c>
      <c r="S112" s="74" t="str">
        <f>IF(Q112="","",ABS(Q112-R112))</f>
        <v/>
      </c>
      <c r="T112" s="223" t="str">
        <f>IF(S112="","",RANK(S112,S111:S115))</f>
        <v/>
      </c>
      <c r="U112" s="224" t="str">
        <f t="shared" ref="U112:U115" si="65">IF(T112="","",IF(T112=1,"",Q112))</f>
        <v/>
      </c>
      <c r="V112" s="75" t="str">
        <f>IF(B111="","",AVERAGE(U111:U115))</f>
        <v/>
      </c>
      <c r="W112" s="225" t="str">
        <f>IF(B111="","",IF(J111&lt;0.5,J112,"NV"))</f>
        <v/>
      </c>
      <c r="X112" s="615"/>
      <c r="Y112" s="819"/>
      <c r="Z112" s="639"/>
    </row>
    <row r="113" spans="1:26" x14ac:dyDescent="0.25">
      <c r="A113" s="627"/>
      <c r="B113" s="630"/>
      <c r="C113" s="822"/>
      <c r="D113" s="21" t="s">
        <v>8</v>
      </c>
      <c r="E113" s="138" t="str">
        <f>IF(F113&lt;&gt;"",$E$111,"")</f>
        <v/>
      </c>
      <c r="F113" s="292"/>
      <c r="G113" s="293"/>
      <c r="H113" s="314"/>
      <c r="I113" s="234" t="str">
        <f>IF(B111="","",IF(F113=999,999,IF(F113+G113+H113=0,"",(F113*60+G113+H113/100)+E113)))</f>
        <v/>
      </c>
      <c r="J113" s="72"/>
      <c r="K113" s="72" t="str">
        <f>IF(I113="","",ABS(I113-J112))</f>
        <v/>
      </c>
      <c r="L113" s="219" t="str">
        <f>IF(K113="","",RANK(K113,K111:K115))</f>
        <v/>
      </c>
      <c r="M113" s="220" t="str">
        <f t="shared" si="63"/>
        <v/>
      </c>
      <c r="N113" s="73"/>
      <c r="O113" s="73" t="str">
        <f>IF(M113="","",ABS(M113-N112))</f>
        <v/>
      </c>
      <c r="P113" s="221" t="str">
        <f>IF(O113="","",RANK(O113,O111:O115))</f>
        <v/>
      </c>
      <c r="Q113" s="222" t="str">
        <f t="shared" si="64"/>
        <v/>
      </c>
      <c r="R113" s="74"/>
      <c r="S113" s="74" t="str">
        <f>IF(Q113="","",ABS(Q113-R112))</f>
        <v/>
      </c>
      <c r="T113" s="223" t="str">
        <f>IF(S113="","",RANK(S113,S111:S115))</f>
        <v/>
      </c>
      <c r="U113" s="224" t="str">
        <f t="shared" si="65"/>
        <v/>
      </c>
      <c r="V113" s="75"/>
      <c r="W113" s="225" t="str">
        <f>IF(B111="","",IF(J111&lt;0.5,J112,IF(N111&lt;0.5,N112,"NV")))</f>
        <v/>
      </c>
      <c r="X113" s="615"/>
      <c r="Y113" s="819"/>
      <c r="Z113" s="639"/>
    </row>
    <row r="114" spans="1:26" x14ac:dyDescent="0.25">
      <c r="A114" s="627"/>
      <c r="B114" s="630"/>
      <c r="C114" s="822"/>
      <c r="D114" s="21" t="s">
        <v>5</v>
      </c>
      <c r="E114" s="138" t="str">
        <f>IF(F114&lt;&gt;"",$E$111,"")</f>
        <v/>
      </c>
      <c r="F114" s="292"/>
      <c r="G114" s="293"/>
      <c r="H114" s="314"/>
      <c r="I114" s="234" t="str">
        <f>IF(B111="","",IF(F114=999,999,IF(F114+G114+H114=0,"",(F114*60+G114+H114/100)+E114)))</f>
        <v/>
      </c>
      <c r="J114" s="72"/>
      <c r="K114" s="72" t="str">
        <f>IF(I114="","",ABS(I114-J112))</f>
        <v/>
      </c>
      <c r="L114" s="219" t="str">
        <f>IF(K114="","",RANK(K114,K111:K115))</f>
        <v/>
      </c>
      <c r="M114" s="220" t="str">
        <f t="shared" si="63"/>
        <v/>
      </c>
      <c r="N114" s="73"/>
      <c r="O114" s="73" t="str">
        <f>IF(M114="","",ABS(M114-N112))</f>
        <v/>
      </c>
      <c r="P114" s="221" t="str">
        <f>IF(O114="","",RANK(O114,O111:O115))</f>
        <v/>
      </c>
      <c r="Q114" s="222" t="str">
        <f t="shared" si="64"/>
        <v/>
      </c>
      <c r="R114" s="74"/>
      <c r="S114" s="74" t="str">
        <f>IF(Q114="","",ABS(Q114-R112))</f>
        <v/>
      </c>
      <c r="T114" s="223" t="str">
        <f>IF(S114="","",RANK(S114,S111:S115))</f>
        <v/>
      </c>
      <c r="U114" s="224" t="str">
        <f t="shared" si="65"/>
        <v/>
      </c>
      <c r="V114" s="75"/>
      <c r="W114" s="225" t="str">
        <f>IF(B111="","",IF(N111=0,J112,IF(N111&lt;0.5,N112,IF(R111&lt;0.5,R112,"NV"))))</f>
        <v/>
      </c>
      <c r="X114" s="615"/>
      <c r="Y114" s="819"/>
      <c r="Z114" s="639"/>
    </row>
    <row r="115" spans="1:26" ht="15.75" thickBot="1" x14ac:dyDescent="0.3">
      <c r="A115" s="827"/>
      <c r="B115" s="829"/>
      <c r="C115" s="823"/>
      <c r="D115" s="66" t="s">
        <v>6</v>
      </c>
      <c r="E115" s="235" t="str">
        <f>IF(F115&lt;&gt;"",$E$111,"")</f>
        <v/>
      </c>
      <c r="F115" s="338"/>
      <c r="G115" s="339"/>
      <c r="H115" s="340"/>
      <c r="I115" s="264" t="str">
        <f>IF(B111="","",IF(F115=999,999,IF(F115+G115+H115=0,"",(F115*60+G115+H115/100)+E115)))</f>
        <v/>
      </c>
      <c r="J115" s="76"/>
      <c r="K115" s="76" t="str">
        <f>IF(I115="","",ABS(I115-J112))</f>
        <v/>
      </c>
      <c r="L115" s="227" t="str">
        <f>IF(K115="","",RANK(K115,K111:K115))</f>
        <v/>
      </c>
      <c r="M115" s="228" t="str">
        <f t="shared" si="63"/>
        <v/>
      </c>
      <c r="N115" s="77"/>
      <c r="O115" s="77" t="str">
        <f>IF(M115="","",ABS(M115-N112))</f>
        <v/>
      </c>
      <c r="P115" s="229" t="str">
        <f>IF(O115="","",RANK(O115,O111:O115))</f>
        <v/>
      </c>
      <c r="Q115" s="230" t="str">
        <f t="shared" si="64"/>
        <v/>
      </c>
      <c r="R115" s="78"/>
      <c r="S115" s="78" t="str">
        <f>IF(Q115="","",ABS(Q115-R112))</f>
        <v/>
      </c>
      <c r="T115" s="231" t="str">
        <f>IF(S115="","",RANK(S115,S111:S115))</f>
        <v/>
      </c>
      <c r="U115" s="232" t="str">
        <f t="shared" si="65"/>
        <v/>
      </c>
      <c r="V115" s="79"/>
      <c r="W115" s="233" t="str">
        <f>IF(B111="","",IF(R111&lt;0.5,TRIMMEAN(I111:I115,0.4),IF(V111&lt;0.5,V112,"NV")))</f>
        <v/>
      </c>
      <c r="X115" s="616"/>
      <c r="Y115" s="820"/>
      <c r="Z115" s="639"/>
    </row>
    <row r="116" spans="1:26" x14ac:dyDescent="0.25">
      <c r="A116" s="830" t="str">
        <f>IF('Names And Totals'!A27="","",'Names And Totals'!A27)</f>
        <v/>
      </c>
      <c r="B116" s="831" t="str">
        <f>IF('Names And Totals'!B27="","",'Names And Totals'!B27)</f>
        <v/>
      </c>
      <c r="C116" s="824" t="str">
        <f>IF(B116="","",IF(Y116="DQ","DQ",IF(Y116="TO","TO",IF(Y116="NV","NV",IF(Y116="","",RANK(Y116,$Y$6:$Y$501,0))))))</f>
        <v/>
      </c>
      <c r="D116" s="23" t="s">
        <v>7</v>
      </c>
      <c r="E116" s="343"/>
      <c r="F116" s="324"/>
      <c r="G116" s="334"/>
      <c r="H116" s="325"/>
      <c r="I116" s="213" t="str">
        <f>IF(B116="","",IF(F116=999,999,IF(F116+G116+H116=0,"",(F116*60+G116+H116/100)+E116)))</f>
        <v/>
      </c>
      <c r="J116" s="80" t="str">
        <f>IF(B116="","",MAX(I116:I120)-MIN(I116:I120))</f>
        <v/>
      </c>
      <c r="K116" s="80" t="str">
        <f>IF(I116="","",ABS(I116-J117))</f>
        <v/>
      </c>
      <c r="L116" s="214" t="str">
        <f>IF(K116="","",RANK(K116,K116:K120))</f>
        <v/>
      </c>
      <c r="M116" s="80" t="str">
        <f>IF(I116="","",IF(L116=1,"",I116))</f>
        <v/>
      </c>
      <c r="N116" s="82" t="str">
        <f>IF(B116="","",MAX(M116:M120)-MIN(M116:M120))</f>
        <v/>
      </c>
      <c r="O116" s="82" t="str">
        <f>IF(M116="","",ABS(M116-N117))</f>
        <v/>
      </c>
      <c r="P116" s="215" t="str">
        <f>IF(O116="","",RANK(O116,O116:O120))</f>
        <v/>
      </c>
      <c r="Q116" s="82" t="str">
        <f>IF(O116="","",IF(P116=1,"",I116))</f>
        <v/>
      </c>
      <c r="R116" s="83" t="str">
        <f>IF(B116="","",MAX(Q116:Q120)-MIN(Q116:Q120))</f>
        <v/>
      </c>
      <c r="S116" s="83" t="str">
        <f>IF(Q116="","",ABS(Q116-R117))</f>
        <v/>
      </c>
      <c r="T116" s="216" t="str">
        <f>IF(S116="","",RANK(S116,S116:S120))</f>
        <v/>
      </c>
      <c r="U116" s="83" t="str">
        <f>IF(T116="","",IF(T116=1,"",Q116))</f>
        <v/>
      </c>
      <c r="V116" s="84" t="str">
        <f>IF(B116="","",MAX(U116:U120)-MIN(U116:U120))</f>
        <v/>
      </c>
      <c r="W116" s="217" t="str">
        <f>IF(B116="","",I116)</f>
        <v/>
      </c>
      <c r="X116" s="810" t="str">
        <f>IF(B116="","",IF(Z116="DQ","DQ",IF(I116=999,"TO",IF(I116="","",IF(I117="",W116,IF(I118="",W117,IF(I119="",W118,IF(I120="",W119,W120))))))))</f>
        <v/>
      </c>
      <c r="Y116" s="812" t="str">
        <f>IF(B116="","",IF(Z116="DQ","DQ",IF(X116="TO","TO",IF(X116="","",IF(X116="NV","NV",IF((20-(X116-$Y$3))&gt;0,(20-(X116-$Y$3)),0))))))</f>
        <v/>
      </c>
      <c r="Z116" s="815"/>
    </row>
    <row r="117" spans="1:26" x14ac:dyDescent="0.25">
      <c r="A117" s="621"/>
      <c r="B117" s="624"/>
      <c r="C117" s="641"/>
      <c r="D117" s="18" t="s">
        <v>4</v>
      </c>
      <c r="E117" s="139" t="str">
        <f>IF(F117&lt;&gt;"",$E$116,"")</f>
        <v/>
      </c>
      <c r="F117" s="289"/>
      <c r="G117" s="290"/>
      <c r="H117" s="310"/>
      <c r="I117" s="218" t="str">
        <f>IF(B116="","",IF(F117=999,999,IF(F117+G117+H117=0,"",(F117*60+G117+H117/100)+E117)))</f>
        <v/>
      </c>
      <c r="J117" s="72" t="str">
        <f>IF(B116="","",AVERAGE(I116:I120))</f>
        <v/>
      </c>
      <c r="K117" s="72" t="str">
        <f>IF(I117="","",ABS(I117-J117))</f>
        <v/>
      </c>
      <c r="L117" s="219" t="str">
        <f>IF(K117="","",RANK(K117,K116:K120))</f>
        <v/>
      </c>
      <c r="M117" s="220" t="str">
        <f t="shared" ref="M117:M120" si="66">IF(I117="","",IF(L117=1,"",I117))</f>
        <v/>
      </c>
      <c r="N117" s="73" t="str">
        <f>IF(B116="","",AVERAGE(M116:M120))</f>
        <v/>
      </c>
      <c r="O117" s="73" t="str">
        <f>IF(M117="","",ABS(M117-N117))</f>
        <v/>
      </c>
      <c r="P117" s="221" t="str">
        <f>IF(O117="","",RANK(O117,O116:O120))</f>
        <v/>
      </c>
      <c r="Q117" s="222" t="str">
        <f t="shared" ref="Q117:Q120" si="67">IF(O117="","",IF(P117=1,"",I117))</f>
        <v/>
      </c>
      <c r="R117" s="74" t="str">
        <f>IF(B116="","",AVERAGE(Q116:Q120))</f>
        <v/>
      </c>
      <c r="S117" s="74" t="str">
        <f>IF(Q117="","",ABS(Q117-R117))</f>
        <v/>
      </c>
      <c r="T117" s="223" t="str">
        <f>IF(S117="","",RANK(S117,S116:S120))</f>
        <v/>
      </c>
      <c r="U117" s="224" t="str">
        <f t="shared" ref="U117:U120" si="68">IF(T117="","",IF(T117=1,"",Q117))</f>
        <v/>
      </c>
      <c r="V117" s="75" t="str">
        <f>IF(B116="","",AVERAGE(U116:U120))</f>
        <v/>
      </c>
      <c r="W117" s="225" t="str">
        <f>IF(B116="","",IF(J116&lt;0.5,J117,"NV"))</f>
        <v/>
      </c>
      <c r="X117" s="763"/>
      <c r="Y117" s="813"/>
      <c r="Z117" s="816"/>
    </row>
    <row r="118" spans="1:26" x14ac:dyDescent="0.25">
      <c r="A118" s="621"/>
      <c r="B118" s="624"/>
      <c r="C118" s="641"/>
      <c r="D118" s="18" t="s">
        <v>8</v>
      </c>
      <c r="E118" s="139" t="str">
        <f>IF(F118&lt;&gt;"",$E$116,"")</f>
        <v/>
      </c>
      <c r="F118" s="289"/>
      <c r="G118" s="290"/>
      <c r="H118" s="310"/>
      <c r="I118" s="218" t="str">
        <f>IF(B116="","",IF(F118=999,999,IF(F118+G118+H118=0,"",(F118*60+G118+H118/100)+E118)))</f>
        <v/>
      </c>
      <c r="J118" s="72"/>
      <c r="K118" s="72" t="str">
        <f>IF(I118="","",ABS(I118-J117))</f>
        <v/>
      </c>
      <c r="L118" s="219" t="str">
        <f>IF(K118="","",RANK(K118,K116:K120))</f>
        <v/>
      </c>
      <c r="M118" s="220" t="str">
        <f t="shared" si="66"/>
        <v/>
      </c>
      <c r="N118" s="73"/>
      <c r="O118" s="73" t="str">
        <f>IF(M118="","",ABS(M118-N117))</f>
        <v/>
      </c>
      <c r="P118" s="221" t="str">
        <f>IF(O118="","",RANK(O118,O116:O120))</f>
        <v/>
      </c>
      <c r="Q118" s="222" t="str">
        <f t="shared" si="67"/>
        <v/>
      </c>
      <c r="R118" s="74"/>
      <c r="S118" s="74" t="str">
        <f>IF(Q118="","",ABS(Q118-R117))</f>
        <v/>
      </c>
      <c r="T118" s="223" t="str">
        <f>IF(S118="","",RANK(S118,S116:S120))</f>
        <v/>
      </c>
      <c r="U118" s="224" t="str">
        <f t="shared" si="68"/>
        <v/>
      </c>
      <c r="V118" s="75"/>
      <c r="W118" s="225" t="str">
        <f>IF(B116="","",IF(J116&lt;0.5,J117,IF(N116&lt;0.5,N117,"NV")))</f>
        <v/>
      </c>
      <c r="X118" s="763"/>
      <c r="Y118" s="813"/>
      <c r="Z118" s="816"/>
    </row>
    <row r="119" spans="1:26" x14ac:dyDescent="0.25">
      <c r="A119" s="621"/>
      <c r="B119" s="624"/>
      <c r="C119" s="641"/>
      <c r="D119" s="18" t="s">
        <v>5</v>
      </c>
      <c r="E119" s="139" t="str">
        <f>IF(F119&lt;&gt;"",$E$116,"")</f>
        <v/>
      </c>
      <c r="F119" s="289"/>
      <c r="G119" s="290"/>
      <c r="H119" s="310"/>
      <c r="I119" s="218" t="str">
        <f>IF(B116="","",IF(F119=999,999,IF(F119+G119+H119=0,"",(F119*60+G119+H119/100)+E119)))</f>
        <v/>
      </c>
      <c r="J119" s="72"/>
      <c r="K119" s="72" t="str">
        <f>IF(I119="","",ABS(I119-J117))</f>
        <v/>
      </c>
      <c r="L119" s="219" t="str">
        <f>IF(K119="","",RANK(K119,K116:K120))</f>
        <v/>
      </c>
      <c r="M119" s="220" t="str">
        <f t="shared" si="66"/>
        <v/>
      </c>
      <c r="N119" s="73"/>
      <c r="O119" s="73" t="str">
        <f>IF(M119="","",ABS(M119-N117))</f>
        <v/>
      </c>
      <c r="P119" s="221" t="str">
        <f>IF(O119="","",RANK(O119,O116:O120))</f>
        <v/>
      </c>
      <c r="Q119" s="222" t="str">
        <f t="shared" si="67"/>
        <v/>
      </c>
      <c r="R119" s="74"/>
      <c r="S119" s="74" t="str">
        <f>IF(Q119="","",ABS(Q119-R117))</f>
        <v/>
      </c>
      <c r="T119" s="223" t="str">
        <f>IF(S119="","",RANK(S119,S116:S120))</f>
        <v/>
      </c>
      <c r="U119" s="224" t="str">
        <f t="shared" si="68"/>
        <v/>
      </c>
      <c r="V119" s="75"/>
      <c r="W119" s="225" t="str">
        <f>IF(B116="","",IF(N116=0,J117,IF(N116&lt;0.5,N117,IF(R116&lt;0.5,R117,"NV"))))</f>
        <v/>
      </c>
      <c r="X119" s="763"/>
      <c r="Y119" s="813"/>
      <c r="Z119" s="816"/>
    </row>
    <row r="120" spans="1:26" ht="15.75" thickBot="1" x14ac:dyDescent="0.3">
      <c r="A120" s="622"/>
      <c r="B120" s="625"/>
      <c r="C120" s="825"/>
      <c r="D120" s="24" t="s">
        <v>6</v>
      </c>
      <c r="E120" s="140" t="str">
        <f>IF(F120&lt;&gt;"",$E$116,"")</f>
        <v/>
      </c>
      <c r="F120" s="295"/>
      <c r="G120" s="296"/>
      <c r="H120" s="335"/>
      <c r="I120" s="226" t="str">
        <f>IF(B116="","",IF(F120=999,999,IF(F120+G120+H120=0,"",(F120*60+G120+H120/100)+E120)))</f>
        <v/>
      </c>
      <c r="J120" s="76"/>
      <c r="K120" s="76" t="str">
        <f>IF(I120="","",ABS(I120-J117))</f>
        <v/>
      </c>
      <c r="L120" s="227" t="str">
        <f>IF(K120="","",RANK(K120,K116:K120))</f>
        <v/>
      </c>
      <c r="M120" s="228" t="str">
        <f t="shared" si="66"/>
        <v/>
      </c>
      <c r="N120" s="77"/>
      <c r="O120" s="77" t="str">
        <f>IF(M120="","",ABS(M120-N117))</f>
        <v/>
      </c>
      <c r="P120" s="229" t="str">
        <f>IF(O120="","",RANK(O120,O116:O120))</f>
        <v/>
      </c>
      <c r="Q120" s="230" t="str">
        <f t="shared" si="67"/>
        <v/>
      </c>
      <c r="R120" s="78"/>
      <c r="S120" s="78" t="str">
        <f>IF(Q120="","",ABS(Q120-R117))</f>
        <v/>
      </c>
      <c r="T120" s="231" t="str">
        <f>IF(S120="","",RANK(S120,S116:S120))</f>
        <v/>
      </c>
      <c r="U120" s="232" t="str">
        <f t="shared" si="68"/>
        <v/>
      </c>
      <c r="V120" s="79"/>
      <c r="W120" s="233" t="str">
        <f>IF(B116="","",IF(R116&lt;0.5,TRIMMEAN(I116:I120,0.4),IF(V116&lt;0.5,V117,"NV")))</f>
        <v/>
      </c>
      <c r="X120" s="811"/>
      <c r="Y120" s="814"/>
      <c r="Z120" s="817"/>
    </row>
    <row r="121" spans="1:26" x14ac:dyDescent="0.25">
      <c r="A121" s="826" t="str">
        <f>IF('Names And Totals'!A28="","",'Names And Totals'!A28)</f>
        <v/>
      </c>
      <c r="B121" s="828" t="str">
        <f>IF('Names And Totals'!B28="","",'Names And Totals'!B28)</f>
        <v/>
      </c>
      <c r="C121" s="821" t="str">
        <f>IF(B121="","",IF(Y121="DQ","DQ",IF(Y121="TO","TO",IF(Y121="NV","NV",IF(Y121="","",RANK(Y121,$Y$6:$Y$501,0))))))</f>
        <v/>
      </c>
      <c r="D121" s="67" t="s">
        <v>7</v>
      </c>
      <c r="E121" s="342"/>
      <c r="F121" s="336"/>
      <c r="G121" s="333"/>
      <c r="H121" s="337"/>
      <c r="I121" s="263" t="str">
        <f>IF(B121="","",IF(F121=999,999,IF(F121+G121+H121=0,"",(F121*60+G121+H121/100)+E121)))</f>
        <v/>
      </c>
      <c r="J121" s="80" t="str">
        <f>IF(B121="","",MAX(I121:I125)-MIN(I121:I125))</f>
        <v/>
      </c>
      <c r="K121" s="80" t="str">
        <f>IF(I121="","",ABS(I121-J122))</f>
        <v/>
      </c>
      <c r="L121" s="214" t="str">
        <f>IF(K121="","",RANK(K121,K121:K125))</f>
        <v/>
      </c>
      <c r="M121" s="80" t="str">
        <f>IF(I121="","",IF(L121=1,"",I121))</f>
        <v/>
      </c>
      <c r="N121" s="82" t="str">
        <f>IF(B121="","",MAX(M121:M125)-MIN(M121:M125))</f>
        <v/>
      </c>
      <c r="O121" s="82" t="str">
        <f>IF(M121="","",ABS(M121-N122))</f>
        <v/>
      </c>
      <c r="P121" s="215" t="str">
        <f>IF(O121="","",RANK(O121,O121:O125))</f>
        <v/>
      </c>
      <c r="Q121" s="82" t="str">
        <f>IF(O121="","",IF(P121=1,"",I121))</f>
        <v/>
      </c>
      <c r="R121" s="83" t="str">
        <f>IF(B121="","",MAX(Q121:Q125)-MIN(Q121:Q125))</f>
        <v/>
      </c>
      <c r="S121" s="83" t="str">
        <f>IF(Q121="","",ABS(Q121-R122))</f>
        <v/>
      </c>
      <c r="T121" s="216" t="str">
        <f>IF(S121="","",RANK(S121,S121:S125))</f>
        <v/>
      </c>
      <c r="U121" s="83" t="str">
        <f>IF(T121="","",IF(T121=1,"",Q121))</f>
        <v/>
      </c>
      <c r="V121" s="84" t="str">
        <f>IF(B121="","",MAX(U121:U125)-MIN(U121:U125))</f>
        <v/>
      </c>
      <c r="W121" s="217" t="str">
        <f>IF(B121="","",I121)</f>
        <v/>
      </c>
      <c r="X121" s="614" t="str">
        <f>IF(B121="","",IF(Z121="DQ","DQ",IF(I121=999,"TO",IF(I121="","",IF(I122="",W121,IF(I123="",W122,IF(I124="",W123,IF(I125="",W124,W125))))))))</f>
        <v/>
      </c>
      <c r="Y121" s="818" t="str">
        <f>IF(B121="","",IF(Z121="DQ","DQ",IF(X121="TO","TO",IF(X121="","",IF(X121="NV","NV",IF((20-(X121-$Y$3))&gt;0,(20-(X121-$Y$3)),0))))))</f>
        <v/>
      </c>
      <c r="Z121" s="639"/>
    </row>
    <row r="122" spans="1:26" x14ac:dyDescent="0.25">
      <c r="A122" s="627"/>
      <c r="B122" s="630"/>
      <c r="C122" s="822"/>
      <c r="D122" s="21" t="s">
        <v>4</v>
      </c>
      <c r="E122" s="138" t="str">
        <f>IF(F122&lt;&gt;"",$E$121,"")</f>
        <v/>
      </c>
      <c r="F122" s="292"/>
      <c r="G122" s="293"/>
      <c r="H122" s="314"/>
      <c r="I122" s="234" t="str">
        <f>IF(B121="","",IF(F122=999,999,IF(F122+G122+H122=0,"",(F122*60+G122+H122/100)+E122)))</f>
        <v/>
      </c>
      <c r="J122" s="72" t="str">
        <f>IF(B121="","",AVERAGE(I121:I125))</f>
        <v/>
      </c>
      <c r="K122" s="72" t="str">
        <f>IF(I122="","",ABS(I122-J122))</f>
        <v/>
      </c>
      <c r="L122" s="219" t="str">
        <f>IF(K122="","",RANK(K122,K121:K125))</f>
        <v/>
      </c>
      <c r="M122" s="220" t="str">
        <f t="shared" ref="M122:M125" si="69">IF(I122="","",IF(L122=1,"",I122))</f>
        <v/>
      </c>
      <c r="N122" s="73" t="str">
        <f>IF(B121="","",AVERAGE(M121:M125))</f>
        <v/>
      </c>
      <c r="O122" s="73" t="str">
        <f>IF(M122="","",ABS(M122-N122))</f>
        <v/>
      </c>
      <c r="P122" s="221" t="str">
        <f>IF(O122="","",RANK(O122,O121:O125))</f>
        <v/>
      </c>
      <c r="Q122" s="222" t="str">
        <f t="shared" ref="Q122:Q125" si="70">IF(O122="","",IF(P122=1,"",I122))</f>
        <v/>
      </c>
      <c r="R122" s="74" t="str">
        <f>IF(B121="","",AVERAGE(Q121:Q125))</f>
        <v/>
      </c>
      <c r="S122" s="74" t="str">
        <f>IF(Q122="","",ABS(Q122-R122))</f>
        <v/>
      </c>
      <c r="T122" s="223" t="str">
        <f>IF(S122="","",RANK(S122,S121:S125))</f>
        <v/>
      </c>
      <c r="U122" s="224" t="str">
        <f t="shared" ref="U122:U125" si="71">IF(T122="","",IF(T122=1,"",Q122))</f>
        <v/>
      </c>
      <c r="V122" s="75" t="str">
        <f>IF(B121="","",AVERAGE(U121:U125))</f>
        <v/>
      </c>
      <c r="W122" s="225" t="str">
        <f>IF(B121="","",IF(J121&lt;0.5,J122,"NV"))</f>
        <v/>
      </c>
      <c r="X122" s="615"/>
      <c r="Y122" s="819"/>
      <c r="Z122" s="639"/>
    </row>
    <row r="123" spans="1:26" x14ac:dyDescent="0.25">
      <c r="A123" s="627"/>
      <c r="B123" s="630"/>
      <c r="C123" s="822"/>
      <c r="D123" s="21" t="s">
        <v>8</v>
      </c>
      <c r="E123" s="138" t="str">
        <f>IF(F123&lt;&gt;"",$E$121,"")</f>
        <v/>
      </c>
      <c r="F123" s="292"/>
      <c r="G123" s="293"/>
      <c r="H123" s="314"/>
      <c r="I123" s="234" t="str">
        <f>IF(B121="","",IF(F123=999,999,IF(F123+G123+H123=0,"",(F123*60+G123+H123/100)+E123)))</f>
        <v/>
      </c>
      <c r="J123" s="72"/>
      <c r="K123" s="72" t="str">
        <f>IF(I123="","",ABS(I123-J122))</f>
        <v/>
      </c>
      <c r="L123" s="219" t="str">
        <f>IF(K123="","",RANK(K123,K121:K125))</f>
        <v/>
      </c>
      <c r="M123" s="220" t="str">
        <f t="shared" si="69"/>
        <v/>
      </c>
      <c r="N123" s="73"/>
      <c r="O123" s="73" t="str">
        <f>IF(M123="","",ABS(M123-N122))</f>
        <v/>
      </c>
      <c r="P123" s="221" t="str">
        <f>IF(O123="","",RANK(O123,O121:O125))</f>
        <v/>
      </c>
      <c r="Q123" s="222" t="str">
        <f t="shared" si="70"/>
        <v/>
      </c>
      <c r="R123" s="74"/>
      <c r="S123" s="74" t="str">
        <f>IF(Q123="","",ABS(Q123-R122))</f>
        <v/>
      </c>
      <c r="T123" s="223" t="str">
        <f>IF(S123="","",RANK(S123,S121:S125))</f>
        <v/>
      </c>
      <c r="U123" s="224" t="str">
        <f t="shared" si="71"/>
        <v/>
      </c>
      <c r="V123" s="75"/>
      <c r="W123" s="225" t="str">
        <f>IF(B121="","",IF(J121&lt;0.5,J122,IF(N121&lt;0.5,N122,"NV")))</f>
        <v/>
      </c>
      <c r="X123" s="615"/>
      <c r="Y123" s="819"/>
      <c r="Z123" s="639"/>
    </row>
    <row r="124" spans="1:26" x14ac:dyDescent="0.25">
      <c r="A124" s="627"/>
      <c r="B124" s="630"/>
      <c r="C124" s="822"/>
      <c r="D124" s="21" t="s">
        <v>5</v>
      </c>
      <c r="E124" s="138" t="str">
        <f>IF(F124&lt;&gt;"",$E$121,"")</f>
        <v/>
      </c>
      <c r="F124" s="292"/>
      <c r="G124" s="293"/>
      <c r="H124" s="314"/>
      <c r="I124" s="234" t="str">
        <f>IF(B121="","",IF(F124=999,999,IF(F124+G124+H124=0,"",(F124*60+G124+H124/100)+E124)))</f>
        <v/>
      </c>
      <c r="J124" s="72"/>
      <c r="K124" s="72" t="str">
        <f>IF(I124="","",ABS(I124-J122))</f>
        <v/>
      </c>
      <c r="L124" s="219" t="str">
        <f>IF(K124="","",RANK(K124,K121:K125))</f>
        <v/>
      </c>
      <c r="M124" s="220" t="str">
        <f t="shared" si="69"/>
        <v/>
      </c>
      <c r="N124" s="73"/>
      <c r="O124" s="73" t="str">
        <f>IF(M124="","",ABS(M124-N122))</f>
        <v/>
      </c>
      <c r="P124" s="221" t="str">
        <f>IF(O124="","",RANK(O124,O121:O125))</f>
        <v/>
      </c>
      <c r="Q124" s="222" t="str">
        <f t="shared" si="70"/>
        <v/>
      </c>
      <c r="R124" s="74"/>
      <c r="S124" s="74" t="str">
        <f>IF(Q124="","",ABS(Q124-R122))</f>
        <v/>
      </c>
      <c r="T124" s="223" t="str">
        <f>IF(S124="","",RANK(S124,S121:S125))</f>
        <v/>
      </c>
      <c r="U124" s="224" t="str">
        <f t="shared" si="71"/>
        <v/>
      </c>
      <c r="V124" s="75"/>
      <c r="W124" s="225" t="str">
        <f>IF(B121="","",IF(N121=0,J122,IF(N121&lt;0.5,N122,IF(R121&lt;0.5,R122,"NV"))))</f>
        <v/>
      </c>
      <c r="X124" s="615"/>
      <c r="Y124" s="819"/>
      <c r="Z124" s="639"/>
    </row>
    <row r="125" spans="1:26" ht="15.75" thickBot="1" x14ac:dyDescent="0.3">
      <c r="A125" s="827"/>
      <c r="B125" s="829"/>
      <c r="C125" s="823"/>
      <c r="D125" s="66" t="s">
        <v>6</v>
      </c>
      <c r="E125" s="235" t="str">
        <f>IF(F125&lt;&gt;"",$E$121,"")</f>
        <v/>
      </c>
      <c r="F125" s="338"/>
      <c r="G125" s="339"/>
      <c r="H125" s="340"/>
      <c r="I125" s="264" t="str">
        <f>IF(B121="","",IF(F125=999,999,IF(F125+G125+H125=0,"",(F125*60+G125+H125/100)+E125)))</f>
        <v/>
      </c>
      <c r="J125" s="76"/>
      <c r="K125" s="76" t="str">
        <f>IF(I125="","",ABS(I125-J122))</f>
        <v/>
      </c>
      <c r="L125" s="227" t="str">
        <f>IF(K125="","",RANK(K125,K121:K125))</f>
        <v/>
      </c>
      <c r="M125" s="228" t="str">
        <f t="shared" si="69"/>
        <v/>
      </c>
      <c r="N125" s="77"/>
      <c r="O125" s="77" t="str">
        <f>IF(M125="","",ABS(M125-N122))</f>
        <v/>
      </c>
      <c r="P125" s="229" t="str">
        <f>IF(O125="","",RANK(O125,O121:O125))</f>
        <v/>
      </c>
      <c r="Q125" s="230" t="str">
        <f t="shared" si="70"/>
        <v/>
      </c>
      <c r="R125" s="78"/>
      <c r="S125" s="78" t="str">
        <f>IF(Q125="","",ABS(Q125-R122))</f>
        <v/>
      </c>
      <c r="T125" s="231" t="str">
        <f>IF(S125="","",RANK(S125,S121:S125))</f>
        <v/>
      </c>
      <c r="U125" s="232" t="str">
        <f t="shared" si="71"/>
        <v/>
      </c>
      <c r="V125" s="79"/>
      <c r="W125" s="233" t="str">
        <f>IF(B121="","",IF(R121&lt;0.5,TRIMMEAN(I121:I125,0.4),IF(V121&lt;0.5,V122,"NV")))</f>
        <v/>
      </c>
      <c r="X125" s="616"/>
      <c r="Y125" s="820"/>
      <c r="Z125" s="639"/>
    </row>
    <row r="126" spans="1:26" x14ac:dyDescent="0.25">
      <c r="A126" s="830" t="str">
        <f>IF('Names And Totals'!A29="","",'Names And Totals'!A29)</f>
        <v/>
      </c>
      <c r="B126" s="831" t="str">
        <f>IF('Names And Totals'!B29="","",'Names And Totals'!B29)</f>
        <v/>
      </c>
      <c r="C126" s="824" t="str">
        <f>IF(B126="","",IF(Y126="DQ","DQ",IF(Y126="TO","TO",IF(Y126="NV","NV",IF(Y126="","",RANK(Y126,$Y$6:$Y$501,0))))))</f>
        <v/>
      </c>
      <c r="D126" s="23" t="s">
        <v>7</v>
      </c>
      <c r="E126" s="343"/>
      <c r="F126" s="324"/>
      <c r="G126" s="334"/>
      <c r="H126" s="325"/>
      <c r="I126" s="213" t="str">
        <f>IF(B126="","",IF(F126=999,999,IF(F126+G126+H126=0,"",(F126*60+G126+H126/100)+E126)))</f>
        <v/>
      </c>
      <c r="J126" s="80" t="str">
        <f>IF(B126="","",MAX(I126:I130)-MIN(I126:I130))</f>
        <v/>
      </c>
      <c r="K126" s="80" t="str">
        <f>IF(I126="","",ABS(I126-J127))</f>
        <v/>
      </c>
      <c r="L126" s="214" t="str">
        <f>IF(K126="","",RANK(K126,K126:K130))</f>
        <v/>
      </c>
      <c r="M126" s="80" t="str">
        <f>IF(I126="","",IF(L126=1,"",I126))</f>
        <v/>
      </c>
      <c r="N126" s="82" t="str">
        <f>IF(B126="","",MAX(M126:M130)-MIN(M126:M130))</f>
        <v/>
      </c>
      <c r="O126" s="82" t="str">
        <f>IF(M126="","",ABS(M126-N127))</f>
        <v/>
      </c>
      <c r="P126" s="215" t="str">
        <f>IF(O126="","",RANK(O126,O126:O130))</f>
        <v/>
      </c>
      <c r="Q126" s="82" t="str">
        <f>IF(O126="","",IF(P126=1,"",I126))</f>
        <v/>
      </c>
      <c r="R126" s="83" t="str">
        <f>IF(B126="","",MAX(Q126:Q130)-MIN(Q126:Q130))</f>
        <v/>
      </c>
      <c r="S126" s="83" t="str">
        <f>IF(Q126="","",ABS(Q126-R127))</f>
        <v/>
      </c>
      <c r="T126" s="216" t="str">
        <f>IF(S126="","",RANK(S126,S126:S130))</f>
        <v/>
      </c>
      <c r="U126" s="83" t="str">
        <f>IF(T126="","",IF(T126=1,"",Q126))</f>
        <v/>
      </c>
      <c r="V126" s="84" t="str">
        <f>IF(B126="","",MAX(U126:U130)-MIN(U126:U130))</f>
        <v/>
      </c>
      <c r="W126" s="217" t="str">
        <f>IF(B126="","",I126)</f>
        <v/>
      </c>
      <c r="X126" s="810" t="str">
        <f>IF(B126="","",IF(Z126="DQ","DQ",IF(I126=999,"TO",IF(I126="","",IF(I127="",W126,IF(I128="",W127,IF(I129="",W128,IF(I130="",W129,W130))))))))</f>
        <v/>
      </c>
      <c r="Y126" s="812" t="str">
        <f>IF(B126="","",IF(Z126="DQ","DQ",IF(X126="TO","TO",IF(X126="","",IF(X126="NV","NV",IF((20-(X126-$Y$3))&gt;0,(20-(X126-$Y$3)),0))))))</f>
        <v/>
      </c>
      <c r="Z126" s="815"/>
    </row>
    <row r="127" spans="1:26" x14ac:dyDescent="0.25">
      <c r="A127" s="621"/>
      <c r="B127" s="624"/>
      <c r="C127" s="641"/>
      <c r="D127" s="18" t="s">
        <v>4</v>
      </c>
      <c r="E127" s="139" t="str">
        <f>IF(F127&lt;&gt;"",$E$126,"")</f>
        <v/>
      </c>
      <c r="F127" s="289"/>
      <c r="G127" s="290"/>
      <c r="H127" s="310"/>
      <c r="I127" s="218" t="str">
        <f>IF(B126="","",IF(F127=999,999,IF(F127+G127+H127=0,"",(F127*60+G127+H127/100)+E127)))</f>
        <v/>
      </c>
      <c r="J127" s="72" t="str">
        <f>IF(B126="","",AVERAGE(I126:I130))</f>
        <v/>
      </c>
      <c r="K127" s="72" t="str">
        <f>IF(I127="","",ABS(I127-J127))</f>
        <v/>
      </c>
      <c r="L127" s="219" t="str">
        <f>IF(K127="","",RANK(K127,K126:K130))</f>
        <v/>
      </c>
      <c r="M127" s="220" t="str">
        <f t="shared" ref="M127:M130" si="72">IF(I127="","",IF(L127=1,"",I127))</f>
        <v/>
      </c>
      <c r="N127" s="73" t="str">
        <f>IF(B126="","",AVERAGE(M126:M130))</f>
        <v/>
      </c>
      <c r="O127" s="73" t="str">
        <f>IF(M127="","",ABS(M127-N127))</f>
        <v/>
      </c>
      <c r="P127" s="221" t="str">
        <f>IF(O127="","",RANK(O127,O126:O130))</f>
        <v/>
      </c>
      <c r="Q127" s="222" t="str">
        <f t="shared" ref="Q127:Q130" si="73">IF(O127="","",IF(P127=1,"",I127))</f>
        <v/>
      </c>
      <c r="R127" s="74" t="str">
        <f>IF(B126="","",AVERAGE(Q126:Q130))</f>
        <v/>
      </c>
      <c r="S127" s="74" t="str">
        <f>IF(Q127="","",ABS(Q127-R127))</f>
        <v/>
      </c>
      <c r="T127" s="223" t="str">
        <f>IF(S127="","",RANK(S127,S126:S130))</f>
        <v/>
      </c>
      <c r="U127" s="224" t="str">
        <f t="shared" ref="U127:U130" si="74">IF(T127="","",IF(T127=1,"",Q127))</f>
        <v/>
      </c>
      <c r="V127" s="75" t="str">
        <f>IF(B126="","",AVERAGE(U126:U130))</f>
        <v/>
      </c>
      <c r="W127" s="225" t="str">
        <f>IF(B126="","",IF(J126&lt;0.5,J127,"NV"))</f>
        <v/>
      </c>
      <c r="X127" s="763"/>
      <c r="Y127" s="813"/>
      <c r="Z127" s="816"/>
    </row>
    <row r="128" spans="1:26" x14ac:dyDescent="0.25">
      <c r="A128" s="621"/>
      <c r="B128" s="624"/>
      <c r="C128" s="641"/>
      <c r="D128" s="18" t="s">
        <v>8</v>
      </c>
      <c r="E128" s="139" t="str">
        <f>IF(F128&lt;&gt;"",$E$126,"")</f>
        <v/>
      </c>
      <c r="F128" s="289"/>
      <c r="G128" s="290"/>
      <c r="H128" s="310"/>
      <c r="I128" s="218" t="str">
        <f>IF(B126="","",IF(F128=999,999,IF(F128+G128+H128=0,"",(F128*60+G128+H128/100)+E128)))</f>
        <v/>
      </c>
      <c r="J128" s="72"/>
      <c r="K128" s="72" t="str">
        <f>IF(I128="","",ABS(I128-J127))</f>
        <v/>
      </c>
      <c r="L128" s="219" t="str">
        <f>IF(K128="","",RANK(K128,K126:K130))</f>
        <v/>
      </c>
      <c r="M128" s="220" t="str">
        <f t="shared" si="72"/>
        <v/>
      </c>
      <c r="N128" s="73"/>
      <c r="O128" s="73" t="str">
        <f>IF(M128="","",ABS(M128-N127))</f>
        <v/>
      </c>
      <c r="P128" s="221" t="str">
        <f>IF(O128="","",RANK(O128,O126:O130))</f>
        <v/>
      </c>
      <c r="Q128" s="222" t="str">
        <f t="shared" si="73"/>
        <v/>
      </c>
      <c r="R128" s="74"/>
      <c r="S128" s="74" t="str">
        <f>IF(Q128="","",ABS(Q128-R127))</f>
        <v/>
      </c>
      <c r="T128" s="223" t="str">
        <f>IF(S128="","",RANK(S128,S126:S130))</f>
        <v/>
      </c>
      <c r="U128" s="224" t="str">
        <f t="shared" si="74"/>
        <v/>
      </c>
      <c r="V128" s="75"/>
      <c r="W128" s="225" t="str">
        <f>IF(B126="","",IF(J126&lt;0.5,J127,IF(N126&lt;0.5,N127,"NV")))</f>
        <v/>
      </c>
      <c r="X128" s="763"/>
      <c r="Y128" s="813"/>
      <c r="Z128" s="816"/>
    </row>
    <row r="129" spans="1:26" x14ac:dyDescent="0.25">
      <c r="A129" s="621"/>
      <c r="B129" s="624"/>
      <c r="C129" s="641"/>
      <c r="D129" s="18" t="s">
        <v>5</v>
      </c>
      <c r="E129" s="139" t="str">
        <f>IF(F129&lt;&gt;"",$E$126,"")</f>
        <v/>
      </c>
      <c r="F129" s="289"/>
      <c r="G129" s="290"/>
      <c r="H129" s="310"/>
      <c r="I129" s="218" t="str">
        <f>IF(B126="","",IF(F129=999,999,IF(F129+G129+H129=0,"",(F129*60+G129+H129/100)+E129)))</f>
        <v/>
      </c>
      <c r="J129" s="72"/>
      <c r="K129" s="72" t="str">
        <f>IF(I129="","",ABS(I129-J127))</f>
        <v/>
      </c>
      <c r="L129" s="219" t="str">
        <f>IF(K129="","",RANK(K129,K126:K130))</f>
        <v/>
      </c>
      <c r="M129" s="220" t="str">
        <f t="shared" si="72"/>
        <v/>
      </c>
      <c r="N129" s="73"/>
      <c r="O129" s="73" t="str">
        <f>IF(M129="","",ABS(M129-N127))</f>
        <v/>
      </c>
      <c r="P129" s="221" t="str">
        <f>IF(O129="","",RANK(O129,O126:O130))</f>
        <v/>
      </c>
      <c r="Q129" s="222" t="str">
        <f t="shared" si="73"/>
        <v/>
      </c>
      <c r="R129" s="74"/>
      <c r="S129" s="74" t="str">
        <f>IF(Q129="","",ABS(Q129-R127))</f>
        <v/>
      </c>
      <c r="T129" s="223" t="str">
        <f>IF(S129="","",RANK(S129,S126:S130))</f>
        <v/>
      </c>
      <c r="U129" s="224" t="str">
        <f t="shared" si="74"/>
        <v/>
      </c>
      <c r="V129" s="75"/>
      <c r="W129" s="225" t="str">
        <f>IF(B126="","",IF(N126=0,J127,IF(N126&lt;0.5,N127,IF(R126&lt;0.5,R127,"NV"))))</f>
        <v/>
      </c>
      <c r="X129" s="763"/>
      <c r="Y129" s="813"/>
      <c r="Z129" s="816"/>
    </row>
    <row r="130" spans="1:26" ht="15.75" thickBot="1" x14ac:dyDescent="0.3">
      <c r="A130" s="622"/>
      <c r="B130" s="625"/>
      <c r="C130" s="825"/>
      <c r="D130" s="24" t="s">
        <v>6</v>
      </c>
      <c r="E130" s="140" t="str">
        <f>IF(F130&lt;&gt;"",$E$126,"")</f>
        <v/>
      </c>
      <c r="F130" s="295"/>
      <c r="G130" s="296"/>
      <c r="H130" s="335"/>
      <c r="I130" s="226" t="str">
        <f>IF(B126="","",IF(F130=999,999,IF(F130+G130+H130=0,"",(F130*60+G130+H130/100)+E130)))</f>
        <v/>
      </c>
      <c r="J130" s="76"/>
      <c r="K130" s="76" t="str">
        <f>IF(I130="","",ABS(I130-J127))</f>
        <v/>
      </c>
      <c r="L130" s="227" t="str">
        <f>IF(K130="","",RANK(K130,K126:K130))</f>
        <v/>
      </c>
      <c r="M130" s="228" t="str">
        <f t="shared" si="72"/>
        <v/>
      </c>
      <c r="N130" s="77"/>
      <c r="O130" s="77" t="str">
        <f>IF(M130="","",ABS(M130-N127))</f>
        <v/>
      </c>
      <c r="P130" s="229" t="str">
        <f>IF(O130="","",RANK(O130,O126:O130))</f>
        <v/>
      </c>
      <c r="Q130" s="230" t="str">
        <f t="shared" si="73"/>
        <v/>
      </c>
      <c r="R130" s="78"/>
      <c r="S130" s="78" t="str">
        <f>IF(Q130="","",ABS(Q130-R127))</f>
        <v/>
      </c>
      <c r="T130" s="231" t="str">
        <f>IF(S130="","",RANK(S130,S126:S130))</f>
        <v/>
      </c>
      <c r="U130" s="232" t="str">
        <f t="shared" si="74"/>
        <v/>
      </c>
      <c r="V130" s="79"/>
      <c r="W130" s="233" t="str">
        <f>IF(B126="","",IF(R126&lt;0.5,TRIMMEAN(I126:I130,0.4),IF(V126&lt;0.5,V127,"NV")))</f>
        <v/>
      </c>
      <c r="X130" s="811"/>
      <c r="Y130" s="814"/>
      <c r="Z130" s="817"/>
    </row>
    <row r="131" spans="1:26" x14ac:dyDescent="0.25">
      <c r="A131" s="826" t="str">
        <f>IF('Names And Totals'!A30="","",'Names And Totals'!A30)</f>
        <v/>
      </c>
      <c r="B131" s="828" t="str">
        <f>IF('Names And Totals'!B30="","",'Names And Totals'!B30)</f>
        <v/>
      </c>
      <c r="C131" s="821" t="str">
        <f>IF(B131="","",IF(Y131="DQ","DQ",IF(Y131="TO","TO",IF(Y131="NV","NV",IF(Y131="","",RANK(Y131,$Y$6:$Y$501,0))))))</f>
        <v/>
      </c>
      <c r="D131" s="67" t="s">
        <v>7</v>
      </c>
      <c r="E131" s="342"/>
      <c r="F131" s="336"/>
      <c r="G131" s="333"/>
      <c r="H131" s="337"/>
      <c r="I131" s="263" t="str">
        <f>IF(B131="","",IF(F131=999,999,IF(F131+G131+H131=0,"",(F131*60+G131+H131/100)+E131)))</f>
        <v/>
      </c>
      <c r="J131" s="80" t="str">
        <f>IF(B131="","",MAX(I131:I135)-MIN(I131:I135))</f>
        <v/>
      </c>
      <c r="K131" s="80" t="str">
        <f>IF(I131="","",ABS(I131-J132))</f>
        <v/>
      </c>
      <c r="L131" s="214" t="str">
        <f>IF(K131="","",RANK(K131,K131:K135))</f>
        <v/>
      </c>
      <c r="M131" s="80" t="str">
        <f>IF(I131="","",IF(L131=1,"",I131))</f>
        <v/>
      </c>
      <c r="N131" s="82" t="str">
        <f>IF(B131="","",MAX(M131:M135)-MIN(M131:M135))</f>
        <v/>
      </c>
      <c r="O131" s="82" t="str">
        <f>IF(M131="","",ABS(M131-N132))</f>
        <v/>
      </c>
      <c r="P131" s="215" t="str">
        <f>IF(O131="","",RANK(O131,O131:O135))</f>
        <v/>
      </c>
      <c r="Q131" s="82" t="str">
        <f>IF(O131="","",IF(P131=1,"",I131))</f>
        <v/>
      </c>
      <c r="R131" s="83" t="str">
        <f>IF(B131="","",MAX(Q131:Q135)-MIN(Q131:Q135))</f>
        <v/>
      </c>
      <c r="S131" s="83" t="str">
        <f>IF(Q131="","",ABS(Q131-R132))</f>
        <v/>
      </c>
      <c r="T131" s="216" t="str">
        <f>IF(S131="","",RANK(S131,S131:S135))</f>
        <v/>
      </c>
      <c r="U131" s="83" t="str">
        <f>IF(T131="","",IF(T131=1,"",Q131))</f>
        <v/>
      </c>
      <c r="V131" s="84" t="str">
        <f>IF(B131="","",MAX(U131:U135)-MIN(U131:U135))</f>
        <v/>
      </c>
      <c r="W131" s="217" t="str">
        <f>IF(B131="","",I131)</f>
        <v/>
      </c>
      <c r="X131" s="614" t="str">
        <f>IF(B131="","",IF(Z131="DQ","DQ",IF(I131=999,"TO",IF(I131="","",IF(I132="",W131,IF(I133="",W132,IF(I134="",W133,IF(I135="",W134,W135))))))))</f>
        <v/>
      </c>
      <c r="Y131" s="818" t="str">
        <f>IF(B131="","",IF(Z131="DQ","DQ",IF(X131="TO","TO",IF(X131="","",IF(X131="NV","NV",IF((20-(X131-$Y$3))&gt;0,(20-(X131-$Y$3)),0))))))</f>
        <v/>
      </c>
      <c r="Z131" s="639"/>
    </row>
    <row r="132" spans="1:26" x14ac:dyDescent="0.25">
      <c r="A132" s="627"/>
      <c r="B132" s="630"/>
      <c r="C132" s="822"/>
      <c r="D132" s="21" t="s">
        <v>4</v>
      </c>
      <c r="E132" s="138" t="str">
        <f>IF(F132&lt;&gt;"",$E$131,"")</f>
        <v/>
      </c>
      <c r="F132" s="292"/>
      <c r="G132" s="293"/>
      <c r="H132" s="314"/>
      <c r="I132" s="234" t="str">
        <f>IF(B131="","",IF(F132=999,999,IF(F132+G132+H132=0,"",(F132*60+G132+H132/100)+E132)))</f>
        <v/>
      </c>
      <c r="J132" s="72" t="str">
        <f>IF(B131="","",AVERAGE(I131:I135))</f>
        <v/>
      </c>
      <c r="K132" s="72" t="str">
        <f>IF(I132="","",ABS(I132-J132))</f>
        <v/>
      </c>
      <c r="L132" s="219" t="str">
        <f>IF(K132="","",RANK(K132,K131:K135))</f>
        <v/>
      </c>
      <c r="M132" s="220" t="str">
        <f t="shared" ref="M132:M135" si="75">IF(I132="","",IF(L132=1,"",I132))</f>
        <v/>
      </c>
      <c r="N132" s="73" t="str">
        <f>IF(B131="","",AVERAGE(M131:M135))</f>
        <v/>
      </c>
      <c r="O132" s="73" t="str">
        <f>IF(M132="","",ABS(M132-N132))</f>
        <v/>
      </c>
      <c r="P132" s="221" t="str">
        <f>IF(O132="","",RANK(O132,O131:O135))</f>
        <v/>
      </c>
      <c r="Q132" s="222" t="str">
        <f t="shared" ref="Q132:Q135" si="76">IF(O132="","",IF(P132=1,"",I132))</f>
        <v/>
      </c>
      <c r="R132" s="74" t="str">
        <f>IF(B131="","",AVERAGE(Q131:Q135))</f>
        <v/>
      </c>
      <c r="S132" s="74" t="str">
        <f>IF(Q132="","",ABS(Q132-R132))</f>
        <v/>
      </c>
      <c r="T132" s="223" t="str">
        <f>IF(S132="","",RANK(S132,S131:S135))</f>
        <v/>
      </c>
      <c r="U132" s="224" t="str">
        <f t="shared" ref="U132:U135" si="77">IF(T132="","",IF(T132=1,"",Q132))</f>
        <v/>
      </c>
      <c r="V132" s="75" t="str">
        <f>IF(B131="","",AVERAGE(U131:U135))</f>
        <v/>
      </c>
      <c r="W132" s="225" t="str">
        <f>IF(B131="","",IF(J131&lt;0.5,J132,"NV"))</f>
        <v/>
      </c>
      <c r="X132" s="615"/>
      <c r="Y132" s="819"/>
      <c r="Z132" s="639"/>
    </row>
    <row r="133" spans="1:26" x14ac:dyDescent="0.25">
      <c r="A133" s="627"/>
      <c r="B133" s="630"/>
      <c r="C133" s="822"/>
      <c r="D133" s="21" t="s">
        <v>8</v>
      </c>
      <c r="E133" s="138" t="str">
        <f>IF(F133&lt;&gt;"",$E$131,"")</f>
        <v/>
      </c>
      <c r="F133" s="292"/>
      <c r="G133" s="293"/>
      <c r="H133" s="314"/>
      <c r="I133" s="234" t="str">
        <f>IF(B131="","",IF(F133=999,999,IF(F133+G133+H133=0,"",(F133*60+G133+H133/100)+E133)))</f>
        <v/>
      </c>
      <c r="J133" s="72"/>
      <c r="K133" s="72" t="str">
        <f>IF(I133="","",ABS(I133-J132))</f>
        <v/>
      </c>
      <c r="L133" s="219" t="str">
        <f>IF(K133="","",RANK(K133,K131:K135))</f>
        <v/>
      </c>
      <c r="M133" s="220" t="str">
        <f t="shared" si="75"/>
        <v/>
      </c>
      <c r="N133" s="73"/>
      <c r="O133" s="73" t="str">
        <f>IF(M133="","",ABS(M133-N132))</f>
        <v/>
      </c>
      <c r="P133" s="221" t="str">
        <f>IF(O133="","",RANK(O133,O131:O135))</f>
        <v/>
      </c>
      <c r="Q133" s="222" t="str">
        <f t="shared" si="76"/>
        <v/>
      </c>
      <c r="R133" s="74"/>
      <c r="S133" s="74" t="str">
        <f>IF(Q133="","",ABS(Q133-R132))</f>
        <v/>
      </c>
      <c r="T133" s="223" t="str">
        <f>IF(S133="","",RANK(S133,S131:S135))</f>
        <v/>
      </c>
      <c r="U133" s="224" t="str">
        <f t="shared" si="77"/>
        <v/>
      </c>
      <c r="V133" s="75"/>
      <c r="W133" s="225" t="str">
        <f>IF(B131="","",IF(J131&lt;0.5,J132,IF(N131&lt;0.5,N132,"NV")))</f>
        <v/>
      </c>
      <c r="X133" s="615"/>
      <c r="Y133" s="819"/>
      <c r="Z133" s="639"/>
    </row>
    <row r="134" spans="1:26" x14ac:dyDescent="0.25">
      <c r="A134" s="627"/>
      <c r="B134" s="630"/>
      <c r="C134" s="822"/>
      <c r="D134" s="21" t="s">
        <v>5</v>
      </c>
      <c r="E134" s="138" t="str">
        <f>IF(F134&lt;&gt;"",$E$131,"")</f>
        <v/>
      </c>
      <c r="F134" s="292"/>
      <c r="G134" s="293"/>
      <c r="H134" s="314"/>
      <c r="I134" s="234" t="str">
        <f>IF(B131="","",IF(F134=999,999,IF(F134+G134+H134=0,"",(F134*60+G134+H134/100)+E134)))</f>
        <v/>
      </c>
      <c r="J134" s="72"/>
      <c r="K134" s="72" t="str">
        <f>IF(I134="","",ABS(I134-J132))</f>
        <v/>
      </c>
      <c r="L134" s="219" t="str">
        <f>IF(K134="","",RANK(K134,K131:K135))</f>
        <v/>
      </c>
      <c r="M134" s="220" t="str">
        <f t="shared" si="75"/>
        <v/>
      </c>
      <c r="N134" s="73"/>
      <c r="O134" s="73" t="str">
        <f>IF(M134="","",ABS(M134-N132))</f>
        <v/>
      </c>
      <c r="P134" s="221" t="str">
        <f>IF(O134="","",RANK(O134,O131:O135))</f>
        <v/>
      </c>
      <c r="Q134" s="222" t="str">
        <f t="shared" si="76"/>
        <v/>
      </c>
      <c r="R134" s="74"/>
      <c r="S134" s="74" t="str">
        <f>IF(Q134="","",ABS(Q134-R132))</f>
        <v/>
      </c>
      <c r="T134" s="223" t="str">
        <f>IF(S134="","",RANK(S134,S131:S135))</f>
        <v/>
      </c>
      <c r="U134" s="224" t="str">
        <f t="shared" si="77"/>
        <v/>
      </c>
      <c r="V134" s="75"/>
      <c r="W134" s="225" t="str">
        <f>IF(B131="","",IF(N131=0,J132,IF(N131&lt;0.5,N132,IF(R131&lt;0.5,R132,"NV"))))</f>
        <v/>
      </c>
      <c r="X134" s="615"/>
      <c r="Y134" s="819"/>
      <c r="Z134" s="639"/>
    </row>
    <row r="135" spans="1:26" ht="15.75" thickBot="1" x14ac:dyDescent="0.3">
      <c r="A135" s="827"/>
      <c r="B135" s="829"/>
      <c r="C135" s="823"/>
      <c r="D135" s="66" t="s">
        <v>6</v>
      </c>
      <c r="E135" s="235" t="str">
        <f>IF(F135&lt;&gt;"",$E$131,"")</f>
        <v/>
      </c>
      <c r="F135" s="338"/>
      <c r="G135" s="339"/>
      <c r="H135" s="340"/>
      <c r="I135" s="264" t="str">
        <f>IF(B131="","",IF(F135=999,999,IF(F135+G135+H135=0,"",(F135*60+G135+H135/100)+E135)))</f>
        <v/>
      </c>
      <c r="J135" s="76"/>
      <c r="K135" s="76" t="str">
        <f>IF(I135="","",ABS(I135-J132))</f>
        <v/>
      </c>
      <c r="L135" s="227" t="str">
        <f>IF(K135="","",RANK(K135,K131:K135))</f>
        <v/>
      </c>
      <c r="M135" s="228" t="str">
        <f t="shared" si="75"/>
        <v/>
      </c>
      <c r="N135" s="77"/>
      <c r="O135" s="77" t="str">
        <f>IF(M135="","",ABS(M135-N132))</f>
        <v/>
      </c>
      <c r="P135" s="229" t="str">
        <f>IF(O135="","",RANK(O135,O131:O135))</f>
        <v/>
      </c>
      <c r="Q135" s="230" t="str">
        <f t="shared" si="76"/>
        <v/>
      </c>
      <c r="R135" s="78"/>
      <c r="S135" s="78" t="str">
        <f>IF(Q135="","",ABS(Q135-R132))</f>
        <v/>
      </c>
      <c r="T135" s="231" t="str">
        <f>IF(S135="","",RANK(S135,S131:S135))</f>
        <v/>
      </c>
      <c r="U135" s="232" t="str">
        <f t="shared" si="77"/>
        <v/>
      </c>
      <c r="V135" s="79"/>
      <c r="W135" s="233" t="str">
        <f>IF(B131="","",IF(R131&lt;0.5,TRIMMEAN(I131:I135,0.4),IF(V131&lt;0.5,V132,"NV")))</f>
        <v/>
      </c>
      <c r="X135" s="616"/>
      <c r="Y135" s="820"/>
      <c r="Z135" s="639"/>
    </row>
    <row r="136" spans="1:26" x14ac:dyDescent="0.25">
      <c r="A136" s="830" t="str">
        <f>IF('Names And Totals'!A31="","",'Names And Totals'!A31)</f>
        <v/>
      </c>
      <c r="B136" s="831" t="str">
        <f>IF('Names And Totals'!B31="","",'Names And Totals'!B31)</f>
        <v/>
      </c>
      <c r="C136" s="824" t="str">
        <f>IF(B136="","",IF(Y136="DQ","DQ",IF(Y136="TO","TO",IF(Y136="NV","NV",IF(Y136="","",RANK(Y136,$Y$6:$Y$501,0))))))</f>
        <v/>
      </c>
      <c r="D136" s="23" t="s">
        <v>7</v>
      </c>
      <c r="E136" s="343"/>
      <c r="F136" s="324"/>
      <c r="G136" s="334"/>
      <c r="H136" s="325"/>
      <c r="I136" s="213" t="str">
        <f>IF(B136="","",IF(F136=999,999,IF(F136+G136+H136=0,"",(F136*60+G136+H136/100)+E136)))</f>
        <v/>
      </c>
      <c r="J136" s="80" t="str">
        <f>IF(B136="","",MAX(I136:I140)-MIN(I136:I140))</f>
        <v/>
      </c>
      <c r="K136" s="80" t="str">
        <f>IF(I136="","",ABS(I136-J137))</f>
        <v/>
      </c>
      <c r="L136" s="214" t="str">
        <f>IF(K136="","",RANK(K136,K136:K140))</f>
        <v/>
      </c>
      <c r="M136" s="80" t="str">
        <f>IF(I136="","",IF(L136=1,"",I136))</f>
        <v/>
      </c>
      <c r="N136" s="82" t="str">
        <f>IF(B136="","",MAX(M136:M140)-MIN(M136:M140))</f>
        <v/>
      </c>
      <c r="O136" s="82" t="str">
        <f>IF(M136="","",ABS(M136-N137))</f>
        <v/>
      </c>
      <c r="P136" s="215" t="str">
        <f>IF(O136="","",RANK(O136,O136:O140))</f>
        <v/>
      </c>
      <c r="Q136" s="82" t="str">
        <f>IF(O136="","",IF(P136=1,"",I136))</f>
        <v/>
      </c>
      <c r="R136" s="83" t="str">
        <f>IF(B136="","",MAX(Q136:Q140)-MIN(Q136:Q140))</f>
        <v/>
      </c>
      <c r="S136" s="83" t="str">
        <f>IF(Q136="","",ABS(Q136-R137))</f>
        <v/>
      </c>
      <c r="T136" s="216" t="str">
        <f>IF(S136="","",RANK(S136,S136:S140))</f>
        <v/>
      </c>
      <c r="U136" s="83" t="str">
        <f>IF(T136="","",IF(T136=1,"",Q136))</f>
        <v/>
      </c>
      <c r="V136" s="84" t="str">
        <f>IF(B136="","",MAX(U136:U140)-MIN(U136:U140))</f>
        <v/>
      </c>
      <c r="W136" s="217" t="str">
        <f>IF(B136="","",I136)</f>
        <v/>
      </c>
      <c r="X136" s="810" t="str">
        <f>IF(B136="","",IF(Z136="DQ","DQ",IF(I136=999,"TO",IF(I136="","",IF(I137="",W136,IF(I138="",W137,IF(I139="",W138,IF(I140="",W139,W140))))))))</f>
        <v/>
      </c>
      <c r="Y136" s="812" t="str">
        <f>IF(B136="","",IF(Z136="DQ","DQ",IF(X136="TO","TO",IF(X136="","",IF(X136="NV","NV",IF((20-(X136-$Y$3))&gt;0,(20-(X136-$Y$3)),0))))))</f>
        <v/>
      </c>
      <c r="Z136" s="815"/>
    </row>
    <row r="137" spans="1:26" x14ac:dyDescent="0.25">
      <c r="A137" s="621"/>
      <c r="B137" s="624"/>
      <c r="C137" s="641"/>
      <c r="D137" s="18" t="s">
        <v>4</v>
      </c>
      <c r="E137" s="139" t="str">
        <f>IF(F137&lt;&gt;"",$E$136,"")</f>
        <v/>
      </c>
      <c r="F137" s="289"/>
      <c r="G137" s="290"/>
      <c r="H137" s="310"/>
      <c r="I137" s="218" t="str">
        <f>IF(B136="","",IF(F137=999,999,IF(F137+G137+H137=0,"",(F137*60+G137+H137/100)+E137)))</f>
        <v/>
      </c>
      <c r="J137" s="72" t="str">
        <f>IF(B136="","",AVERAGE(I136:I140))</f>
        <v/>
      </c>
      <c r="K137" s="72" t="str">
        <f>IF(I137="","",ABS(I137-J137))</f>
        <v/>
      </c>
      <c r="L137" s="219" t="str">
        <f>IF(K137="","",RANK(K137,K136:K140))</f>
        <v/>
      </c>
      <c r="M137" s="220" t="str">
        <f t="shared" ref="M137:M140" si="78">IF(I137="","",IF(L137=1,"",I137))</f>
        <v/>
      </c>
      <c r="N137" s="73" t="str">
        <f>IF(B136="","",AVERAGE(M136:M140))</f>
        <v/>
      </c>
      <c r="O137" s="73" t="str">
        <f>IF(M137="","",ABS(M137-N137))</f>
        <v/>
      </c>
      <c r="P137" s="221" t="str">
        <f>IF(O137="","",RANK(O137,O136:O140))</f>
        <v/>
      </c>
      <c r="Q137" s="222" t="str">
        <f t="shared" ref="Q137:Q140" si="79">IF(O137="","",IF(P137=1,"",I137))</f>
        <v/>
      </c>
      <c r="R137" s="74" t="str">
        <f>IF(B136="","",AVERAGE(Q136:Q140))</f>
        <v/>
      </c>
      <c r="S137" s="74" t="str">
        <f>IF(Q137="","",ABS(Q137-R137))</f>
        <v/>
      </c>
      <c r="T137" s="223" t="str">
        <f>IF(S137="","",RANK(S137,S136:S140))</f>
        <v/>
      </c>
      <c r="U137" s="224" t="str">
        <f t="shared" ref="U137:U140" si="80">IF(T137="","",IF(T137=1,"",Q137))</f>
        <v/>
      </c>
      <c r="V137" s="75" t="str">
        <f>IF(B136="","",AVERAGE(U136:U140))</f>
        <v/>
      </c>
      <c r="W137" s="225" t="str">
        <f>IF(B136="","",IF(J136&lt;0.5,J137,"NV"))</f>
        <v/>
      </c>
      <c r="X137" s="763"/>
      <c r="Y137" s="813"/>
      <c r="Z137" s="816"/>
    </row>
    <row r="138" spans="1:26" x14ac:dyDescent="0.25">
      <c r="A138" s="621"/>
      <c r="B138" s="624"/>
      <c r="C138" s="641"/>
      <c r="D138" s="18" t="s">
        <v>8</v>
      </c>
      <c r="E138" s="139" t="str">
        <f>IF(F138&lt;&gt;"",$E$136,"")</f>
        <v/>
      </c>
      <c r="F138" s="289"/>
      <c r="G138" s="290"/>
      <c r="H138" s="310"/>
      <c r="I138" s="218" t="str">
        <f>IF(B136="","",IF(F138=999,999,IF(F138+G138+H138=0,"",(F138*60+G138+H138/100)+E138)))</f>
        <v/>
      </c>
      <c r="J138" s="72"/>
      <c r="K138" s="72" t="str">
        <f>IF(I138="","",ABS(I138-J137))</f>
        <v/>
      </c>
      <c r="L138" s="219" t="str">
        <f>IF(K138="","",RANK(K138,K136:K140))</f>
        <v/>
      </c>
      <c r="M138" s="220" t="str">
        <f t="shared" si="78"/>
        <v/>
      </c>
      <c r="N138" s="73"/>
      <c r="O138" s="73" t="str">
        <f>IF(M138="","",ABS(M138-N137))</f>
        <v/>
      </c>
      <c r="P138" s="221" t="str">
        <f>IF(O138="","",RANK(O138,O136:O140))</f>
        <v/>
      </c>
      <c r="Q138" s="222" t="str">
        <f t="shared" si="79"/>
        <v/>
      </c>
      <c r="R138" s="74"/>
      <c r="S138" s="74" t="str">
        <f>IF(Q138="","",ABS(Q138-R137))</f>
        <v/>
      </c>
      <c r="T138" s="223" t="str">
        <f>IF(S138="","",RANK(S138,S136:S140))</f>
        <v/>
      </c>
      <c r="U138" s="224" t="str">
        <f t="shared" si="80"/>
        <v/>
      </c>
      <c r="V138" s="75"/>
      <c r="W138" s="225" t="str">
        <f>IF(B136="","",IF(J136&lt;0.5,J137,IF(N136&lt;0.5,N137,"NV")))</f>
        <v/>
      </c>
      <c r="X138" s="763"/>
      <c r="Y138" s="813"/>
      <c r="Z138" s="816"/>
    </row>
    <row r="139" spans="1:26" x14ac:dyDescent="0.25">
      <c r="A139" s="621"/>
      <c r="B139" s="624"/>
      <c r="C139" s="641"/>
      <c r="D139" s="18" t="s">
        <v>5</v>
      </c>
      <c r="E139" s="139" t="str">
        <f>IF(F139&lt;&gt;"",$E$136,"")</f>
        <v/>
      </c>
      <c r="F139" s="289"/>
      <c r="G139" s="290"/>
      <c r="H139" s="310"/>
      <c r="I139" s="218" t="str">
        <f>IF(B136="","",IF(F139=999,999,IF(F139+G139+H139=0,"",(F139*60+G139+H139/100)+E139)))</f>
        <v/>
      </c>
      <c r="J139" s="72"/>
      <c r="K139" s="72" t="str">
        <f>IF(I139="","",ABS(I139-J137))</f>
        <v/>
      </c>
      <c r="L139" s="219" t="str">
        <f>IF(K139="","",RANK(K139,K136:K140))</f>
        <v/>
      </c>
      <c r="M139" s="220" t="str">
        <f t="shared" si="78"/>
        <v/>
      </c>
      <c r="N139" s="73"/>
      <c r="O139" s="73" t="str">
        <f>IF(M139="","",ABS(M139-N137))</f>
        <v/>
      </c>
      <c r="P139" s="221" t="str">
        <f>IF(O139="","",RANK(O139,O136:O140))</f>
        <v/>
      </c>
      <c r="Q139" s="222" t="str">
        <f t="shared" si="79"/>
        <v/>
      </c>
      <c r="R139" s="74"/>
      <c r="S139" s="74" t="str">
        <f>IF(Q139="","",ABS(Q139-R137))</f>
        <v/>
      </c>
      <c r="T139" s="223" t="str">
        <f>IF(S139="","",RANK(S139,S136:S140))</f>
        <v/>
      </c>
      <c r="U139" s="224" t="str">
        <f t="shared" si="80"/>
        <v/>
      </c>
      <c r="V139" s="75"/>
      <c r="W139" s="225" t="str">
        <f>IF(B136="","",IF(N136=0,J137,IF(N136&lt;0.5,N137,IF(R136&lt;0.5,R137,"NV"))))</f>
        <v/>
      </c>
      <c r="X139" s="763"/>
      <c r="Y139" s="813"/>
      <c r="Z139" s="816"/>
    </row>
    <row r="140" spans="1:26" ht="15.75" thickBot="1" x14ac:dyDescent="0.3">
      <c r="A140" s="622"/>
      <c r="B140" s="625"/>
      <c r="C140" s="825"/>
      <c r="D140" s="24" t="s">
        <v>6</v>
      </c>
      <c r="E140" s="140" t="str">
        <f>IF(F140&lt;&gt;"",$E$136,"")</f>
        <v/>
      </c>
      <c r="F140" s="295"/>
      <c r="G140" s="296"/>
      <c r="H140" s="335"/>
      <c r="I140" s="226" t="str">
        <f>IF(B136="","",IF(F140=999,999,IF(F140+G140+H140=0,"",(F140*60+G140+H140/100)+E140)))</f>
        <v/>
      </c>
      <c r="J140" s="76"/>
      <c r="K140" s="76" t="str">
        <f>IF(I140="","",ABS(I140-J137))</f>
        <v/>
      </c>
      <c r="L140" s="227" t="str">
        <f>IF(K140="","",RANK(K140,K136:K140))</f>
        <v/>
      </c>
      <c r="M140" s="228" t="str">
        <f t="shared" si="78"/>
        <v/>
      </c>
      <c r="N140" s="77"/>
      <c r="O140" s="77" t="str">
        <f>IF(M140="","",ABS(M140-N137))</f>
        <v/>
      </c>
      <c r="P140" s="229" t="str">
        <f>IF(O140="","",RANK(O140,O136:O140))</f>
        <v/>
      </c>
      <c r="Q140" s="230" t="str">
        <f t="shared" si="79"/>
        <v/>
      </c>
      <c r="R140" s="78"/>
      <c r="S140" s="78" t="str">
        <f>IF(Q140="","",ABS(Q140-R137))</f>
        <v/>
      </c>
      <c r="T140" s="231" t="str">
        <f>IF(S140="","",RANK(S140,S136:S140))</f>
        <v/>
      </c>
      <c r="U140" s="232" t="str">
        <f t="shared" si="80"/>
        <v/>
      </c>
      <c r="V140" s="79"/>
      <c r="W140" s="233" t="str">
        <f>IF(B136="","",IF(R136&lt;0.5,TRIMMEAN(I136:I140,0.4),IF(V136&lt;0.5,V137,"NV")))</f>
        <v/>
      </c>
      <c r="X140" s="811"/>
      <c r="Y140" s="814"/>
      <c r="Z140" s="817"/>
    </row>
    <row r="141" spans="1:26" x14ac:dyDescent="0.25">
      <c r="A141" s="826" t="str">
        <f>IF('Names And Totals'!A32="","",'Names And Totals'!A32)</f>
        <v/>
      </c>
      <c r="B141" s="828" t="str">
        <f>IF('Names And Totals'!B32="","",'Names And Totals'!B32)</f>
        <v/>
      </c>
      <c r="C141" s="821" t="str">
        <f>IF(B141="","",IF(Y141="DQ","DQ",IF(Y141="TO","TO",IF(Y141="NV","NV",IF(Y141="","",RANK(Y141,$Y$6:$Y$501,0))))))</f>
        <v/>
      </c>
      <c r="D141" s="67" t="s">
        <v>7</v>
      </c>
      <c r="E141" s="342"/>
      <c r="F141" s="336"/>
      <c r="G141" s="333"/>
      <c r="H141" s="337"/>
      <c r="I141" s="263" t="str">
        <f>IF(B141="","",IF(F141=999,999,IF(F141+G141+H141=0,"",(F141*60+G141+H141/100)+E141)))</f>
        <v/>
      </c>
      <c r="J141" s="80" t="str">
        <f>IF(B141="","",MAX(I141:I145)-MIN(I141:I145))</f>
        <v/>
      </c>
      <c r="K141" s="80" t="str">
        <f>IF(I141="","",ABS(I141-J142))</f>
        <v/>
      </c>
      <c r="L141" s="214" t="str">
        <f>IF(K141="","",RANK(K141,K141:K145))</f>
        <v/>
      </c>
      <c r="M141" s="80" t="str">
        <f>IF(I141="","",IF(L141=1,"",I141))</f>
        <v/>
      </c>
      <c r="N141" s="82" t="str">
        <f>IF(B141="","",MAX(M141:M145)-MIN(M141:M145))</f>
        <v/>
      </c>
      <c r="O141" s="82" t="str">
        <f>IF(M141="","",ABS(M141-N142))</f>
        <v/>
      </c>
      <c r="P141" s="215" t="str">
        <f>IF(O141="","",RANK(O141,O141:O145))</f>
        <v/>
      </c>
      <c r="Q141" s="82" t="str">
        <f>IF(O141="","",IF(P141=1,"",I141))</f>
        <v/>
      </c>
      <c r="R141" s="83" t="str">
        <f>IF(B141="","",MAX(Q141:Q145)-MIN(Q141:Q145))</f>
        <v/>
      </c>
      <c r="S141" s="83" t="str">
        <f>IF(Q141="","",ABS(Q141-R142))</f>
        <v/>
      </c>
      <c r="T141" s="216" t="str">
        <f>IF(S141="","",RANK(S141,S141:S145))</f>
        <v/>
      </c>
      <c r="U141" s="83" t="str">
        <f>IF(T141="","",IF(T141=1,"",Q141))</f>
        <v/>
      </c>
      <c r="V141" s="84" t="str">
        <f>IF(B141="","",MAX(U141:U145)-MIN(U141:U145))</f>
        <v/>
      </c>
      <c r="W141" s="217" t="str">
        <f>IF(B141="","",I141)</f>
        <v/>
      </c>
      <c r="X141" s="614" t="str">
        <f>IF(B141="","",IF(Z141="DQ","DQ",IF(I141=999,"TO",IF(I141="","",IF(I142="",W141,IF(I143="",W142,IF(I144="",W143,IF(I145="",W144,W145))))))))</f>
        <v/>
      </c>
      <c r="Y141" s="818" t="str">
        <f>IF(B141="","",IF(Z141="DQ","DQ",IF(X141="TO","TO",IF(X141="","",IF(X141="NV","NV",IF((20-(X141-$Y$3))&gt;0,(20-(X141-$Y$3)),0))))))</f>
        <v/>
      </c>
      <c r="Z141" s="639"/>
    </row>
    <row r="142" spans="1:26" x14ac:dyDescent="0.25">
      <c r="A142" s="627"/>
      <c r="B142" s="630"/>
      <c r="C142" s="822"/>
      <c r="D142" s="21" t="s">
        <v>4</v>
      </c>
      <c r="E142" s="279" t="str">
        <f>IF(F142&lt;&gt;"",$E$141,"")</f>
        <v/>
      </c>
      <c r="F142" s="292"/>
      <c r="G142" s="293"/>
      <c r="H142" s="314"/>
      <c r="I142" s="234" t="str">
        <f>IF(B141="","",IF(F142=999,999,IF(F142+G142+H142=0,"",(F142*60+G142+H142/100)+E142)))</f>
        <v/>
      </c>
      <c r="J142" s="72" t="str">
        <f>IF(B141="","",AVERAGE(I141:I145))</f>
        <v/>
      </c>
      <c r="K142" s="72" t="str">
        <f>IF(I142="","",ABS(I142-J142))</f>
        <v/>
      </c>
      <c r="L142" s="219" t="str">
        <f>IF(K142="","",RANK(K142,K141:K145))</f>
        <v/>
      </c>
      <c r="M142" s="220" t="str">
        <f t="shared" ref="M142:M145" si="81">IF(I142="","",IF(L142=1,"",I142))</f>
        <v/>
      </c>
      <c r="N142" s="73" t="str">
        <f>IF(B141="","",AVERAGE(M141:M145))</f>
        <v/>
      </c>
      <c r="O142" s="73" t="str">
        <f>IF(M142="","",ABS(M142-N142))</f>
        <v/>
      </c>
      <c r="P142" s="221" t="str">
        <f>IF(O142="","",RANK(O142,O141:O145))</f>
        <v/>
      </c>
      <c r="Q142" s="222" t="str">
        <f t="shared" ref="Q142:Q145" si="82">IF(O142="","",IF(P142=1,"",I142))</f>
        <v/>
      </c>
      <c r="R142" s="74" t="str">
        <f>IF(B141="","",AVERAGE(Q141:Q145))</f>
        <v/>
      </c>
      <c r="S142" s="74" t="str">
        <f>IF(Q142="","",ABS(Q142-R142))</f>
        <v/>
      </c>
      <c r="T142" s="223" t="str">
        <f>IF(S142="","",RANK(S142,S141:S145))</f>
        <v/>
      </c>
      <c r="U142" s="224" t="str">
        <f t="shared" ref="U142:U145" si="83">IF(T142="","",IF(T142=1,"",Q142))</f>
        <v/>
      </c>
      <c r="V142" s="75" t="str">
        <f>IF(B141="","",AVERAGE(U141:U145))</f>
        <v/>
      </c>
      <c r="W142" s="225" t="str">
        <f>IF(B141="","",IF(J141&lt;0.5,J142,"NV"))</f>
        <v/>
      </c>
      <c r="X142" s="615"/>
      <c r="Y142" s="819"/>
      <c r="Z142" s="639"/>
    </row>
    <row r="143" spans="1:26" x14ac:dyDescent="0.25">
      <c r="A143" s="627"/>
      <c r="B143" s="630"/>
      <c r="C143" s="822"/>
      <c r="D143" s="21" t="s">
        <v>8</v>
      </c>
      <c r="E143" s="279" t="str">
        <f>IF(F143&lt;&gt;"",$E$141,"")</f>
        <v/>
      </c>
      <c r="F143" s="292"/>
      <c r="G143" s="293"/>
      <c r="H143" s="314"/>
      <c r="I143" s="234" t="str">
        <f>IF(B141="","",IF(F143=999,999,IF(F143+G143+H143=0,"",(F143*60+G143+H143/100)+E143)))</f>
        <v/>
      </c>
      <c r="J143" s="72"/>
      <c r="K143" s="72" t="str">
        <f>IF(I143="","",ABS(I143-J142))</f>
        <v/>
      </c>
      <c r="L143" s="219" t="str">
        <f>IF(K143="","",RANK(K143,K141:K145))</f>
        <v/>
      </c>
      <c r="M143" s="220" t="str">
        <f t="shared" si="81"/>
        <v/>
      </c>
      <c r="N143" s="73"/>
      <c r="O143" s="73" t="str">
        <f>IF(M143="","",ABS(M143-N142))</f>
        <v/>
      </c>
      <c r="P143" s="221" t="str">
        <f>IF(O143="","",RANK(O143,O141:O145))</f>
        <v/>
      </c>
      <c r="Q143" s="222" t="str">
        <f t="shared" si="82"/>
        <v/>
      </c>
      <c r="R143" s="74"/>
      <c r="S143" s="74" t="str">
        <f>IF(Q143="","",ABS(Q143-R142))</f>
        <v/>
      </c>
      <c r="T143" s="223" t="str">
        <f>IF(S143="","",RANK(S143,S141:S145))</f>
        <v/>
      </c>
      <c r="U143" s="224" t="str">
        <f t="shared" si="83"/>
        <v/>
      </c>
      <c r="V143" s="75"/>
      <c r="W143" s="225" t="str">
        <f>IF(B141="","",IF(J141&lt;0.5,J142,IF(N141&lt;0.5,N142,"NV")))</f>
        <v/>
      </c>
      <c r="X143" s="615"/>
      <c r="Y143" s="819"/>
      <c r="Z143" s="639"/>
    </row>
    <row r="144" spans="1:26" x14ac:dyDescent="0.25">
      <c r="A144" s="627"/>
      <c r="B144" s="630"/>
      <c r="C144" s="822"/>
      <c r="D144" s="21" t="s">
        <v>5</v>
      </c>
      <c r="E144" s="279" t="str">
        <f>IF(F144&lt;&gt;"",$E$141,"")</f>
        <v/>
      </c>
      <c r="F144" s="292"/>
      <c r="G144" s="293"/>
      <c r="H144" s="314"/>
      <c r="I144" s="234" t="str">
        <f>IF(B141="","",IF(F144=999,999,IF(F144+G144+H144=0,"",(F144*60+G144+H144/100)+E144)))</f>
        <v/>
      </c>
      <c r="J144" s="72"/>
      <c r="K144" s="72" t="str">
        <f>IF(I144="","",ABS(I144-J142))</f>
        <v/>
      </c>
      <c r="L144" s="219" t="str">
        <f>IF(K144="","",RANK(K144,K141:K145))</f>
        <v/>
      </c>
      <c r="M144" s="220" t="str">
        <f t="shared" si="81"/>
        <v/>
      </c>
      <c r="N144" s="73"/>
      <c r="O144" s="73" t="str">
        <f>IF(M144="","",ABS(M144-N142))</f>
        <v/>
      </c>
      <c r="P144" s="221" t="str">
        <f>IF(O144="","",RANK(O144,O141:O145))</f>
        <v/>
      </c>
      <c r="Q144" s="222" t="str">
        <f t="shared" si="82"/>
        <v/>
      </c>
      <c r="R144" s="74"/>
      <c r="S144" s="74" t="str">
        <f>IF(Q144="","",ABS(Q144-R142))</f>
        <v/>
      </c>
      <c r="T144" s="223" t="str">
        <f>IF(S144="","",RANK(S144,S141:S145))</f>
        <v/>
      </c>
      <c r="U144" s="224" t="str">
        <f t="shared" si="83"/>
        <v/>
      </c>
      <c r="V144" s="75"/>
      <c r="W144" s="225" t="str">
        <f>IF(B141="","",IF(N141=0,J142,IF(N141&lt;0.5,N142,IF(R141&lt;0.5,R142,"NV"))))</f>
        <v/>
      </c>
      <c r="X144" s="615"/>
      <c r="Y144" s="819"/>
      <c r="Z144" s="639"/>
    </row>
    <row r="145" spans="1:26" ht="15.75" thickBot="1" x14ac:dyDescent="0.3">
      <c r="A145" s="827"/>
      <c r="B145" s="829"/>
      <c r="C145" s="823"/>
      <c r="D145" s="66" t="s">
        <v>6</v>
      </c>
      <c r="E145" s="235" t="str">
        <f>IF(F145&lt;&gt;"",$E$141,"")</f>
        <v/>
      </c>
      <c r="F145" s="338"/>
      <c r="G145" s="339"/>
      <c r="H145" s="340"/>
      <c r="I145" s="264" t="str">
        <f>IF(B141="","",IF(F145=999,999,IF(F145+G145+H145=0,"",(F145*60+G145+H145/100)+E145)))</f>
        <v/>
      </c>
      <c r="J145" s="76"/>
      <c r="K145" s="76" t="str">
        <f>IF(I145="","",ABS(I145-J142))</f>
        <v/>
      </c>
      <c r="L145" s="227" t="str">
        <f>IF(K145="","",RANK(K145,K141:K145))</f>
        <v/>
      </c>
      <c r="M145" s="228" t="str">
        <f t="shared" si="81"/>
        <v/>
      </c>
      <c r="N145" s="77"/>
      <c r="O145" s="77" t="str">
        <f>IF(M145="","",ABS(M145-N142))</f>
        <v/>
      </c>
      <c r="P145" s="229" t="str">
        <f>IF(O145="","",RANK(O145,O141:O145))</f>
        <v/>
      </c>
      <c r="Q145" s="230" t="str">
        <f t="shared" si="82"/>
        <v/>
      </c>
      <c r="R145" s="78"/>
      <c r="S145" s="78" t="str">
        <f>IF(Q145="","",ABS(Q145-R142))</f>
        <v/>
      </c>
      <c r="T145" s="231" t="str">
        <f>IF(S145="","",RANK(S145,S141:S145))</f>
        <v/>
      </c>
      <c r="U145" s="232" t="str">
        <f t="shared" si="83"/>
        <v/>
      </c>
      <c r="V145" s="79"/>
      <c r="W145" s="233" t="str">
        <f>IF(B141="","",IF(R141&lt;0.5,TRIMMEAN(I141:I145,0.4),IF(V141&lt;0.5,V142,"NV")))</f>
        <v/>
      </c>
      <c r="X145" s="616"/>
      <c r="Y145" s="820"/>
      <c r="Z145" s="639"/>
    </row>
    <row r="146" spans="1:26" x14ac:dyDescent="0.25">
      <c r="A146" s="830" t="str">
        <f>IF('Names And Totals'!A33="","",'Names And Totals'!A33)</f>
        <v/>
      </c>
      <c r="B146" s="831" t="str">
        <f>IF('Names And Totals'!B33="","",'Names And Totals'!B33)</f>
        <v/>
      </c>
      <c r="C146" s="824" t="str">
        <f>IF(B146="","",IF(Y146="DQ","DQ",IF(Y146="TO","TO",IF(Y146="NV","NV",IF(Y146="","",RANK(Y146,$Y$6:$Y$501,0))))))</f>
        <v/>
      </c>
      <c r="D146" s="23" t="s">
        <v>7</v>
      </c>
      <c r="E146" s="343"/>
      <c r="F146" s="324"/>
      <c r="G146" s="334"/>
      <c r="H146" s="325"/>
      <c r="I146" s="213" t="str">
        <f>IF(B146="","",IF(F146=999,999,IF(F146+G146+H146=0,"",(F146*60+G146+H146/100)+E146)))</f>
        <v/>
      </c>
      <c r="J146" s="80" t="str">
        <f>IF(B146="","",MAX(I146:I150)-MIN(I146:I150))</f>
        <v/>
      </c>
      <c r="K146" s="80" t="str">
        <f>IF(I146="","",ABS(I146-J147))</f>
        <v/>
      </c>
      <c r="L146" s="214" t="str">
        <f>IF(K146="","",RANK(K146,K146:K150))</f>
        <v/>
      </c>
      <c r="M146" s="80" t="str">
        <f>IF(I146="","",IF(L146=1,"",I146))</f>
        <v/>
      </c>
      <c r="N146" s="82" t="str">
        <f>IF(B146="","",MAX(M146:M150)-MIN(M146:M150))</f>
        <v/>
      </c>
      <c r="O146" s="82" t="str">
        <f>IF(M146="","",ABS(M146-N147))</f>
        <v/>
      </c>
      <c r="P146" s="215" t="str">
        <f>IF(O146="","",RANK(O146,O146:O150))</f>
        <v/>
      </c>
      <c r="Q146" s="82" t="str">
        <f>IF(O146="","",IF(P146=1,"",I146))</f>
        <v/>
      </c>
      <c r="R146" s="83" t="str">
        <f>IF(B146="","",MAX(Q146:Q150)-MIN(Q146:Q150))</f>
        <v/>
      </c>
      <c r="S146" s="83" t="str">
        <f>IF(Q146="","",ABS(Q146-R147))</f>
        <v/>
      </c>
      <c r="T146" s="216" t="str">
        <f>IF(S146="","",RANK(S146,S146:S150))</f>
        <v/>
      </c>
      <c r="U146" s="83" t="str">
        <f>IF(T146="","",IF(T146=1,"",Q146))</f>
        <v/>
      </c>
      <c r="V146" s="84" t="str">
        <f>IF(B146="","",MAX(U146:U150)-MIN(U146:U150))</f>
        <v/>
      </c>
      <c r="W146" s="217" t="str">
        <f>IF(B146="","",I146)</f>
        <v/>
      </c>
      <c r="X146" s="810" t="str">
        <f>IF(B146="","",IF(Z146="DQ","DQ",IF(I146=999,"TO",IF(I146="","",IF(I147="",W146,IF(I148="",W147,IF(I149="",W148,IF(I150="",W149,W150))))))))</f>
        <v/>
      </c>
      <c r="Y146" s="812" t="str">
        <f>IF(B146="","",IF(Z146="DQ","DQ",IF(X146="TO","TO",IF(X146="","",IF(X146="NV","NV",IF((20-(X146-$Y$3))&gt;0,(20-(X146-$Y$3)),0))))))</f>
        <v/>
      </c>
      <c r="Z146" s="815"/>
    </row>
    <row r="147" spans="1:26" x14ac:dyDescent="0.25">
      <c r="A147" s="621"/>
      <c r="B147" s="624"/>
      <c r="C147" s="641"/>
      <c r="D147" s="18" t="s">
        <v>4</v>
      </c>
      <c r="E147" s="384" t="str">
        <f>IF(F147&lt;&gt;"",$E$146,"")</f>
        <v/>
      </c>
      <c r="F147" s="289"/>
      <c r="G147" s="290"/>
      <c r="H147" s="310"/>
      <c r="I147" s="218" t="str">
        <f>IF(B146="","",IF(F147=999,999,IF(F147+G147+H147=0,"",(F147*60+G147+H147/100)+E147)))</f>
        <v/>
      </c>
      <c r="J147" s="72" t="str">
        <f>IF(B146="","",AVERAGE(I146:I150))</f>
        <v/>
      </c>
      <c r="K147" s="72" t="str">
        <f>IF(I147="","",ABS(I147-J147))</f>
        <v/>
      </c>
      <c r="L147" s="219" t="str">
        <f>IF(K147="","",RANK(K147,K146:K150))</f>
        <v/>
      </c>
      <c r="M147" s="220" t="str">
        <f t="shared" ref="M147:M150" si="84">IF(I147="","",IF(L147=1,"",I147))</f>
        <v/>
      </c>
      <c r="N147" s="73" t="str">
        <f>IF(B146="","",AVERAGE(M146:M150))</f>
        <v/>
      </c>
      <c r="O147" s="73" t="str">
        <f>IF(M147="","",ABS(M147-N147))</f>
        <v/>
      </c>
      <c r="P147" s="221" t="str">
        <f>IF(O147="","",RANK(O147,O146:O150))</f>
        <v/>
      </c>
      <c r="Q147" s="222" t="str">
        <f t="shared" ref="Q147:Q150" si="85">IF(O147="","",IF(P147=1,"",I147))</f>
        <v/>
      </c>
      <c r="R147" s="74" t="str">
        <f>IF(B146="","",AVERAGE(Q146:Q150))</f>
        <v/>
      </c>
      <c r="S147" s="74" t="str">
        <f>IF(Q147="","",ABS(Q147-R147))</f>
        <v/>
      </c>
      <c r="T147" s="223" t="str">
        <f>IF(S147="","",RANK(S147,S146:S150))</f>
        <v/>
      </c>
      <c r="U147" s="224" t="str">
        <f t="shared" ref="U147:U150" si="86">IF(T147="","",IF(T147=1,"",Q147))</f>
        <v/>
      </c>
      <c r="V147" s="75" t="str">
        <f>IF(B146="","",AVERAGE(U146:U150))</f>
        <v/>
      </c>
      <c r="W147" s="225" t="str">
        <f>IF(B146="","",IF(J146&lt;0.5,J147,"NV"))</f>
        <v/>
      </c>
      <c r="X147" s="763"/>
      <c r="Y147" s="813"/>
      <c r="Z147" s="816"/>
    </row>
    <row r="148" spans="1:26" x14ac:dyDescent="0.25">
      <c r="A148" s="621"/>
      <c r="B148" s="624"/>
      <c r="C148" s="641"/>
      <c r="D148" s="18" t="s">
        <v>8</v>
      </c>
      <c r="E148" s="384" t="str">
        <f>IF(F148&lt;&gt;"",$E$146,"")</f>
        <v/>
      </c>
      <c r="F148" s="289"/>
      <c r="G148" s="290"/>
      <c r="H148" s="310"/>
      <c r="I148" s="218" t="str">
        <f>IF(B146="","",IF(F148=999,999,IF(F148+G148+H148=0,"",(F148*60+G148+H148/100)+E148)))</f>
        <v/>
      </c>
      <c r="J148" s="72"/>
      <c r="K148" s="72" t="str">
        <f>IF(I148="","",ABS(I148-J147))</f>
        <v/>
      </c>
      <c r="L148" s="219" t="str">
        <f>IF(K148="","",RANK(K148,K146:K150))</f>
        <v/>
      </c>
      <c r="M148" s="220" t="str">
        <f t="shared" si="84"/>
        <v/>
      </c>
      <c r="N148" s="73"/>
      <c r="O148" s="73" t="str">
        <f>IF(M148="","",ABS(M148-N147))</f>
        <v/>
      </c>
      <c r="P148" s="221" t="str">
        <f>IF(O148="","",RANK(O148,O146:O150))</f>
        <v/>
      </c>
      <c r="Q148" s="222" t="str">
        <f t="shared" si="85"/>
        <v/>
      </c>
      <c r="R148" s="74"/>
      <c r="S148" s="74" t="str">
        <f>IF(Q148="","",ABS(Q148-R147))</f>
        <v/>
      </c>
      <c r="T148" s="223" t="str">
        <f>IF(S148="","",RANK(S148,S146:S150))</f>
        <v/>
      </c>
      <c r="U148" s="224" t="str">
        <f t="shared" si="86"/>
        <v/>
      </c>
      <c r="V148" s="75"/>
      <c r="W148" s="225" t="str">
        <f>IF(B146="","",IF(J146&lt;0.5,J147,IF(N146&lt;0.5,N147,"NV")))</f>
        <v/>
      </c>
      <c r="X148" s="763"/>
      <c r="Y148" s="813"/>
      <c r="Z148" s="816"/>
    </row>
    <row r="149" spans="1:26" x14ac:dyDescent="0.25">
      <c r="A149" s="621"/>
      <c r="B149" s="624"/>
      <c r="C149" s="641"/>
      <c r="D149" s="18" t="s">
        <v>5</v>
      </c>
      <c r="E149" s="384" t="str">
        <f>IF(F149&lt;&gt;"",$E$146,"")</f>
        <v/>
      </c>
      <c r="F149" s="289"/>
      <c r="G149" s="290"/>
      <c r="H149" s="310"/>
      <c r="I149" s="218" t="str">
        <f>IF(B146="","",IF(F149=999,999,IF(F149+G149+H149=0,"",(F149*60+G149+H149/100)+E149)))</f>
        <v/>
      </c>
      <c r="J149" s="72"/>
      <c r="K149" s="72" t="str">
        <f>IF(I149="","",ABS(I149-J147))</f>
        <v/>
      </c>
      <c r="L149" s="219" t="str">
        <f>IF(K149="","",RANK(K149,K146:K150))</f>
        <v/>
      </c>
      <c r="M149" s="220" t="str">
        <f t="shared" si="84"/>
        <v/>
      </c>
      <c r="N149" s="73"/>
      <c r="O149" s="73" t="str">
        <f>IF(M149="","",ABS(M149-N147))</f>
        <v/>
      </c>
      <c r="P149" s="221" t="str">
        <f>IF(O149="","",RANK(O149,O146:O150))</f>
        <v/>
      </c>
      <c r="Q149" s="222" t="str">
        <f t="shared" si="85"/>
        <v/>
      </c>
      <c r="R149" s="74"/>
      <c r="S149" s="74" t="str">
        <f>IF(Q149="","",ABS(Q149-R147))</f>
        <v/>
      </c>
      <c r="T149" s="223" t="str">
        <f>IF(S149="","",RANK(S149,S146:S150))</f>
        <v/>
      </c>
      <c r="U149" s="224" t="str">
        <f t="shared" si="86"/>
        <v/>
      </c>
      <c r="V149" s="75"/>
      <c r="W149" s="225" t="str">
        <f>IF(B146="","",IF(N146=0,J147,IF(N146&lt;0.5,N147,IF(R146&lt;0.5,R147,"NV"))))</f>
        <v/>
      </c>
      <c r="X149" s="763"/>
      <c r="Y149" s="813"/>
      <c r="Z149" s="816"/>
    </row>
    <row r="150" spans="1:26" ht="15.75" thickBot="1" x14ac:dyDescent="0.3">
      <c r="A150" s="622"/>
      <c r="B150" s="625"/>
      <c r="C150" s="825"/>
      <c r="D150" s="24" t="s">
        <v>6</v>
      </c>
      <c r="E150" s="389" t="str">
        <f>IF(F150&lt;&gt;"",$E$146,"")</f>
        <v/>
      </c>
      <c r="F150" s="295"/>
      <c r="G150" s="296"/>
      <c r="H150" s="335"/>
      <c r="I150" s="226" t="str">
        <f>IF(B146="","",IF(F150=999,999,IF(F150+G150+H150=0,"",(F150*60+G150+H150/100)+E150)))</f>
        <v/>
      </c>
      <c r="J150" s="76"/>
      <c r="K150" s="76" t="str">
        <f>IF(I150="","",ABS(I150-J147))</f>
        <v/>
      </c>
      <c r="L150" s="227" t="str">
        <f>IF(K150="","",RANK(K150,K146:K150))</f>
        <v/>
      </c>
      <c r="M150" s="228" t="str">
        <f t="shared" si="84"/>
        <v/>
      </c>
      <c r="N150" s="77"/>
      <c r="O150" s="77" t="str">
        <f>IF(M150="","",ABS(M150-N147))</f>
        <v/>
      </c>
      <c r="P150" s="229" t="str">
        <f>IF(O150="","",RANK(O150,O146:O150))</f>
        <v/>
      </c>
      <c r="Q150" s="230" t="str">
        <f t="shared" si="85"/>
        <v/>
      </c>
      <c r="R150" s="78"/>
      <c r="S150" s="78" t="str">
        <f>IF(Q150="","",ABS(Q150-R147))</f>
        <v/>
      </c>
      <c r="T150" s="231" t="str">
        <f>IF(S150="","",RANK(S150,S146:S150))</f>
        <v/>
      </c>
      <c r="U150" s="232" t="str">
        <f t="shared" si="86"/>
        <v/>
      </c>
      <c r="V150" s="79"/>
      <c r="W150" s="233" t="str">
        <f>IF(B146="","",IF(R146&lt;0.5,TRIMMEAN(I146:I150,0.4),IF(V146&lt;0.5,V147,"NV")))</f>
        <v/>
      </c>
      <c r="X150" s="811"/>
      <c r="Y150" s="814"/>
      <c r="Z150" s="817"/>
    </row>
    <row r="151" spans="1:26" x14ac:dyDescent="0.25">
      <c r="A151" s="826" t="str">
        <f>IF('Names And Totals'!A34="","",'Names And Totals'!A34)</f>
        <v/>
      </c>
      <c r="B151" s="828" t="str">
        <f>IF('Names And Totals'!B34="","",'Names And Totals'!B34)</f>
        <v/>
      </c>
      <c r="C151" s="832" t="str">
        <f>IF(B151="","",IF(Y151="DQ","DQ",IF(Y151="TO","TO",IF(Y151="NV","NV",IF(Y151="","",RANK(Y151,$Y$6:$Y$501,0))))))</f>
        <v/>
      </c>
      <c r="D151" s="67" t="s">
        <v>7</v>
      </c>
      <c r="E151" s="342"/>
      <c r="F151" s="336"/>
      <c r="G151" s="333"/>
      <c r="H151" s="337"/>
      <c r="I151" s="396" t="str">
        <f>IF(B151="","",IF(F151=999,999,IF(F151+G151+H151=0,"",(F151*60+G151+H151/100)+E151)))</f>
        <v/>
      </c>
      <c r="J151" s="220" t="str">
        <f>IF(B151="","",MAX(I151:I155)-MIN(I151:I155))</f>
        <v/>
      </c>
      <c r="K151" s="220" t="str">
        <f>IF(I151="","",ABS(I151-J152))</f>
        <v/>
      </c>
      <c r="L151" s="454" t="str">
        <f>IF(K151="","",RANK(K151,K151:K155))</f>
        <v/>
      </c>
      <c r="M151" s="220" t="str">
        <f>IF(I151="","",IF(L151=1,"",I151))</f>
        <v/>
      </c>
      <c r="N151" s="222" t="str">
        <f>IF(B151="","",MAX(M151:M155)-MIN(M151:M155))</f>
        <v/>
      </c>
      <c r="O151" s="222" t="str">
        <f>IF(M151="","",ABS(M151-N152))</f>
        <v/>
      </c>
      <c r="P151" s="455" t="str">
        <f>IF(O151="","",RANK(O151,O151:O155))</f>
        <v/>
      </c>
      <c r="Q151" s="222" t="str">
        <f>IF(O151="","",IF(P151=1,"",I151))</f>
        <v/>
      </c>
      <c r="R151" s="224" t="str">
        <f>IF(B151="","",MAX(Q151:Q155)-MIN(Q151:Q155))</f>
        <v/>
      </c>
      <c r="S151" s="224" t="str">
        <f>IF(Q151="","",ABS(Q151-R152))</f>
        <v/>
      </c>
      <c r="T151" s="456" t="str">
        <f>IF(S151="","",RANK(S151,S151:S155))</f>
        <v/>
      </c>
      <c r="U151" s="224" t="str">
        <f>IF(T151="","",IF(T151=1,"",Q151))</f>
        <v/>
      </c>
      <c r="V151" s="457" t="str">
        <f>IF(B151="","",MAX(U151:U155)-MIN(U151:U155))</f>
        <v/>
      </c>
      <c r="W151" s="217" t="str">
        <f>IF(B151="","",I151)</f>
        <v/>
      </c>
      <c r="X151" s="614" t="str">
        <f>IF(B151="","",IF(Z151="DQ","DQ",IF(I151=999,"TO",IF(I151="","",IF(I152="",W151,IF(I153="",W152,IF(I154="",W153,IF(I155="",W154,W155))))))))</f>
        <v/>
      </c>
      <c r="Y151" s="818" t="str">
        <f>IF(B151="","",IF(Z151="DQ","DQ",IF(X151="TO","TO",IF(X151="","",IF(X151="NV","NV",IF((20-(X151-$Y$3))&gt;0,(20-(X151-$Y$3)),0))))))</f>
        <v/>
      </c>
      <c r="Z151" s="639"/>
    </row>
    <row r="152" spans="1:26" x14ac:dyDescent="0.25">
      <c r="A152" s="627"/>
      <c r="B152" s="630"/>
      <c r="C152" s="822"/>
      <c r="D152" s="21" t="s">
        <v>4</v>
      </c>
      <c r="E152" s="279" t="str">
        <f>IF(F152&lt;&gt;"",$E$151,"")</f>
        <v/>
      </c>
      <c r="F152" s="292"/>
      <c r="G152" s="293"/>
      <c r="H152" s="314"/>
      <c r="I152" s="234" t="str">
        <f>IF(B151="","",IF(F152=999,999,IF(F152+G152+H152=0,"",(F152*60+G152+H152/100)+E152)))</f>
        <v/>
      </c>
      <c r="J152" s="72" t="str">
        <f>IF(B151="","",AVERAGE(I151:I155))</f>
        <v/>
      </c>
      <c r="K152" s="72" t="str">
        <f>IF(I152="","",ABS(I152-J152))</f>
        <v/>
      </c>
      <c r="L152" s="219" t="str">
        <f>IF(K152="","",RANK(K152,K151:K155))</f>
        <v/>
      </c>
      <c r="M152" s="220" t="str">
        <f t="shared" ref="M152:M155" si="87">IF(I152="","",IF(L152=1,"",I152))</f>
        <v/>
      </c>
      <c r="N152" s="73" t="str">
        <f>IF(B151="","",AVERAGE(M151:M155))</f>
        <v/>
      </c>
      <c r="O152" s="73" t="str">
        <f>IF(M152="","",ABS(M152-N152))</f>
        <v/>
      </c>
      <c r="P152" s="221" t="str">
        <f>IF(O152="","",RANK(O152,O151:O155))</f>
        <v/>
      </c>
      <c r="Q152" s="222" t="str">
        <f t="shared" ref="Q152:Q155" si="88">IF(O152="","",IF(P152=1,"",I152))</f>
        <v/>
      </c>
      <c r="R152" s="74" t="str">
        <f>IF(B151="","",AVERAGE(Q151:Q155))</f>
        <v/>
      </c>
      <c r="S152" s="74" t="str">
        <f>IF(Q152="","",ABS(Q152-R152))</f>
        <v/>
      </c>
      <c r="T152" s="223" t="str">
        <f>IF(S152="","",RANK(S152,S151:S155))</f>
        <v/>
      </c>
      <c r="U152" s="224" t="str">
        <f t="shared" ref="U152:U155" si="89">IF(T152="","",IF(T152=1,"",Q152))</f>
        <v/>
      </c>
      <c r="V152" s="75" t="str">
        <f>IF(B151="","",AVERAGE(U151:U155))</f>
        <v/>
      </c>
      <c r="W152" s="225" t="str">
        <f>IF(B151="","",IF(J151&lt;0.5,J152,"NV"))</f>
        <v/>
      </c>
      <c r="X152" s="615"/>
      <c r="Y152" s="819"/>
      <c r="Z152" s="639"/>
    </row>
    <row r="153" spans="1:26" x14ac:dyDescent="0.25">
      <c r="A153" s="627"/>
      <c r="B153" s="630"/>
      <c r="C153" s="822"/>
      <c r="D153" s="21" t="s">
        <v>8</v>
      </c>
      <c r="E153" s="387" t="str">
        <f>IF(F153&lt;&gt;"",$E$151,"")</f>
        <v/>
      </c>
      <c r="F153" s="292"/>
      <c r="G153" s="293"/>
      <c r="H153" s="314"/>
      <c r="I153" s="234" t="str">
        <f>IF(B151="","",IF(F153=999,999,IF(F153+G153+H153=0,"",(F153*60+G153+H153/100)+E153)))</f>
        <v/>
      </c>
      <c r="J153" s="72"/>
      <c r="K153" s="72" t="str">
        <f>IF(I153="","",ABS(I153-J152))</f>
        <v/>
      </c>
      <c r="L153" s="219" t="str">
        <f>IF(K153="","",RANK(K153,K151:K155))</f>
        <v/>
      </c>
      <c r="M153" s="220" t="str">
        <f t="shared" si="87"/>
        <v/>
      </c>
      <c r="N153" s="73"/>
      <c r="O153" s="73" t="str">
        <f>IF(M153="","",ABS(M153-N152))</f>
        <v/>
      </c>
      <c r="P153" s="221" t="str">
        <f>IF(O153="","",RANK(O153,O151:O155))</f>
        <v/>
      </c>
      <c r="Q153" s="222" t="str">
        <f t="shared" si="88"/>
        <v/>
      </c>
      <c r="R153" s="74"/>
      <c r="S153" s="74" t="str">
        <f>IF(Q153="","",ABS(Q153-R152))</f>
        <v/>
      </c>
      <c r="T153" s="223" t="str">
        <f>IF(S153="","",RANK(S153,S151:S155))</f>
        <v/>
      </c>
      <c r="U153" s="224" t="str">
        <f t="shared" si="89"/>
        <v/>
      </c>
      <c r="V153" s="75"/>
      <c r="W153" s="225" t="str">
        <f>IF(B151="","",IF(J151&lt;0.5,J152,IF(N151&lt;0.5,N152,"NV")))</f>
        <v/>
      </c>
      <c r="X153" s="615"/>
      <c r="Y153" s="819"/>
      <c r="Z153" s="639"/>
    </row>
    <row r="154" spans="1:26" x14ac:dyDescent="0.25">
      <c r="A154" s="627"/>
      <c r="B154" s="630"/>
      <c r="C154" s="822"/>
      <c r="D154" s="21" t="s">
        <v>5</v>
      </c>
      <c r="E154" s="387" t="str">
        <f>IF(F154&lt;&gt;"",$E$151,"")</f>
        <v/>
      </c>
      <c r="F154" s="292"/>
      <c r="G154" s="293"/>
      <c r="H154" s="314"/>
      <c r="I154" s="234" t="str">
        <f>IF(B151="","",IF(F154=999,999,IF(F154+G154+H154=0,"",(F154*60+G154+H154/100)+E154)))</f>
        <v/>
      </c>
      <c r="J154" s="72"/>
      <c r="K154" s="72" t="str">
        <f>IF(I154="","",ABS(I154-J152))</f>
        <v/>
      </c>
      <c r="L154" s="219" t="str">
        <f>IF(K154="","",RANK(K154,K151:K155))</f>
        <v/>
      </c>
      <c r="M154" s="220" t="str">
        <f t="shared" si="87"/>
        <v/>
      </c>
      <c r="N154" s="73"/>
      <c r="O154" s="73" t="str">
        <f>IF(M154="","",ABS(M154-N152))</f>
        <v/>
      </c>
      <c r="P154" s="221" t="str">
        <f>IF(O154="","",RANK(O154,O151:O155))</f>
        <v/>
      </c>
      <c r="Q154" s="222" t="str">
        <f t="shared" si="88"/>
        <v/>
      </c>
      <c r="R154" s="74"/>
      <c r="S154" s="74" t="str">
        <f>IF(Q154="","",ABS(Q154-R152))</f>
        <v/>
      </c>
      <c r="T154" s="223" t="str">
        <f>IF(S154="","",RANK(S154,S151:S155))</f>
        <v/>
      </c>
      <c r="U154" s="224" t="str">
        <f t="shared" si="89"/>
        <v/>
      </c>
      <c r="V154" s="75"/>
      <c r="W154" s="225" t="str">
        <f>IF(B151="","",IF(N151=0,J152,IF(N151&lt;0.5,N152,IF(R151&lt;0.5,R152,"NV"))))</f>
        <v/>
      </c>
      <c r="X154" s="615"/>
      <c r="Y154" s="819"/>
      <c r="Z154" s="639"/>
    </row>
    <row r="155" spans="1:26" ht="15.75" thickBot="1" x14ac:dyDescent="0.3">
      <c r="A155" s="827"/>
      <c r="B155" s="829"/>
      <c r="C155" s="823"/>
      <c r="D155" s="66" t="s">
        <v>6</v>
      </c>
      <c r="E155" s="387" t="str">
        <f>IF(F155&lt;&gt;"",$E$151,"")</f>
        <v/>
      </c>
      <c r="F155" s="338"/>
      <c r="G155" s="339"/>
      <c r="H155" s="340"/>
      <c r="I155" s="264" t="str">
        <f>IF(B151="","",IF(F155=999,999,IF(F155+G155+H155=0,"",(F155*60+G155+H155/100)+E155)))</f>
        <v/>
      </c>
      <c r="J155" s="76"/>
      <c r="K155" s="76" t="str">
        <f>IF(I155="","",ABS(I155-J152))</f>
        <v/>
      </c>
      <c r="L155" s="227" t="str">
        <f>IF(K155="","",RANK(K155,K151:K155))</f>
        <v/>
      </c>
      <c r="M155" s="228" t="str">
        <f t="shared" si="87"/>
        <v/>
      </c>
      <c r="N155" s="77"/>
      <c r="O155" s="77" t="str">
        <f>IF(M155="","",ABS(M155-N152))</f>
        <v/>
      </c>
      <c r="P155" s="229" t="str">
        <f>IF(O155="","",RANK(O155,O151:O155))</f>
        <v/>
      </c>
      <c r="Q155" s="230" t="str">
        <f t="shared" si="88"/>
        <v/>
      </c>
      <c r="R155" s="78"/>
      <c r="S155" s="78" t="str">
        <f>IF(Q155="","",ABS(Q155-R152))</f>
        <v/>
      </c>
      <c r="T155" s="231" t="str">
        <f>IF(S155="","",RANK(S155,S151:S155))</f>
        <v/>
      </c>
      <c r="U155" s="232" t="str">
        <f t="shared" si="89"/>
        <v/>
      </c>
      <c r="V155" s="79"/>
      <c r="W155" s="233" t="str">
        <f>IF(B151="","",IF(R151&lt;0.5,TRIMMEAN(I151:I155,0.4),IF(V151&lt;0.5,V152,"NV")))</f>
        <v/>
      </c>
      <c r="X155" s="616"/>
      <c r="Y155" s="820"/>
      <c r="Z155" s="639"/>
    </row>
    <row r="156" spans="1:26" x14ac:dyDescent="0.25">
      <c r="A156" s="830" t="str">
        <f>IF('Names And Totals'!A35="","",'Names And Totals'!A35)</f>
        <v/>
      </c>
      <c r="B156" s="831" t="str">
        <f>IF('Names And Totals'!B35="","",'Names And Totals'!B35)</f>
        <v/>
      </c>
      <c r="C156" s="824" t="str">
        <f>IF(B156="","",IF(Y156="DQ","DQ",IF(Y156="TO","TO",IF(Y156="NV","NV",IF(Y156="","",RANK(Y156,$Y$6:$Y$501,0))))))</f>
        <v/>
      </c>
      <c r="D156" s="23" t="s">
        <v>7</v>
      </c>
      <c r="E156" s="343"/>
      <c r="F156" s="324"/>
      <c r="G156" s="334"/>
      <c r="H156" s="325"/>
      <c r="I156" s="213" t="str">
        <f>IF(B156="","",IF(F156=999,999,IF(F156+G156+H156=0,"",(F156*60+G156+H156/100)+E156)))</f>
        <v/>
      </c>
      <c r="J156" s="80" t="str">
        <f>IF(B156="","",MAX(I156:I160)-MIN(I156:I160))</f>
        <v/>
      </c>
      <c r="K156" s="80" t="str">
        <f>IF(I156="","",ABS(I156-J157))</f>
        <v/>
      </c>
      <c r="L156" s="214" t="str">
        <f>IF(K156="","",RANK(K156,K156:K160))</f>
        <v/>
      </c>
      <c r="M156" s="80" t="str">
        <f>IF(I156="","",IF(L156=1,"",I156))</f>
        <v/>
      </c>
      <c r="N156" s="82" t="str">
        <f>IF(B156="","",MAX(M156:M160)-MIN(M156:M160))</f>
        <v/>
      </c>
      <c r="O156" s="82" t="str">
        <f>IF(M156="","",ABS(M156-N157))</f>
        <v/>
      </c>
      <c r="P156" s="215" t="str">
        <f>IF(O156="","",RANK(O156,O156:O160))</f>
        <v/>
      </c>
      <c r="Q156" s="82" t="str">
        <f>IF(O156="","",IF(P156=1,"",I156))</f>
        <v/>
      </c>
      <c r="R156" s="83" t="str">
        <f>IF(B156="","",MAX(Q156:Q160)-MIN(Q156:Q160))</f>
        <v/>
      </c>
      <c r="S156" s="83" t="str">
        <f>IF(Q156="","",ABS(Q156-R157))</f>
        <v/>
      </c>
      <c r="T156" s="216" t="str">
        <f>IF(S156="","",RANK(S156,S156:S160))</f>
        <v/>
      </c>
      <c r="U156" s="83" t="str">
        <f>IF(T156="","",IF(T156=1,"",Q156))</f>
        <v/>
      </c>
      <c r="V156" s="84" t="str">
        <f>IF(B156="","",MAX(U156:U160)-MIN(U156:U160))</f>
        <v/>
      </c>
      <c r="W156" s="217" t="str">
        <f>IF(B156="","",I156)</f>
        <v/>
      </c>
      <c r="X156" s="810" t="str">
        <f>IF(B156="","",IF(Z156="DQ","DQ",IF(I156=999,"TO",IF(I156="","",IF(I157="",W156,IF(I158="",W157,IF(I159="",W158,IF(I160="",W159,W160))))))))</f>
        <v/>
      </c>
      <c r="Y156" s="812" t="str">
        <f>IF(B156="","",IF(Z156="DQ","DQ",IF(X156="TO","TO",IF(X156="","",IF(X156="NV","NV",IF((20-(X156-$Y$3))&gt;0,(20-(X156-$Y$3)),0))))))</f>
        <v/>
      </c>
      <c r="Z156" s="815"/>
    </row>
    <row r="157" spans="1:26" x14ac:dyDescent="0.25">
      <c r="A157" s="621"/>
      <c r="B157" s="624"/>
      <c r="C157" s="641"/>
      <c r="D157" s="18" t="s">
        <v>4</v>
      </c>
      <c r="E157" s="275" t="str">
        <f>IF(F157&lt;&gt;"",$E$156,"")</f>
        <v/>
      </c>
      <c r="F157" s="289"/>
      <c r="G157" s="290"/>
      <c r="H157" s="310"/>
      <c r="I157" s="218" t="str">
        <f>IF(B156="","",IF(F157=999,999,IF(F157+G157+H157=0,"",(F157*60+G157+H157/100)+E157)))</f>
        <v/>
      </c>
      <c r="J157" s="72" t="str">
        <f>IF(B156="","",AVERAGE(I156:I160))</f>
        <v/>
      </c>
      <c r="K157" s="72" t="str">
        <f>IF(I157="","",ABS(I157-J157))</f>
        <v/>
      </c>
      <c r="L157" s="219" t="str">
        <f>IF(K157="","",RANK(K157,K156:K160))</f>
        <v/>
      </c>
      <c r="M157" s="220" t="str">
        <f t="shared" ref="M157:M160" si="90">IF(I157="","",IF(L157=1,"",I157))</f>
        <v/>
      </c>
      <c r="N157" s="73" t="str">
        <f>IF(B156="","",AVERAGE(M156:M160))</f>
        <v/>
      </c>
      <c r="O157" s="73" t="str">
        <f>IF(M157="","",ABS(M157-N157))</f>
        <v/>
      </c>
      <c r="P157" s="221" t="str">
        <f>IF(O157="","",RANK(O157,O156:O160))</f>
        <v/>
      </c>
      <c r="Q157" s="222" t="str">
        <f t="shared" ref="Q157:Q160" si="91">IF(O157="","",IF(P157=1,"",I157))</f>
        <v/>
      </c>
      <c r="R157" s="74" t="str">
        <f>IF(B156="","",AVERAGE(Q156:Q160))</f>
        <v/>
      </c>
      <c r="S157" s="74" t="str">
        <f>IF(Q157="","",ABS(Q157-R157))</f>
        <v/>
      </c>
      <c r="T157" s="223" t="str">
        <f>IF(S157="","",RANK(S157,S156:S160))</f>
        <v/>
      </c>
      <c r="U157" s="224" t="str">
        <f t="shared" ref="U157:U160" si="92">IF(T157="","",IF(T157=1,"",Q157))</f>
        <v/>
      </c>
      <c r="V157" s="75" t="str">
        <f>IF(B156="","",AVERAGE(U156:U160))</f>
        <v/>
      </c>
      <c r="W157" s="225" t="str">
        <f>IF(B156="","",IF(J156&lt;0.5,J157,"NV"))</f>
        <v/>
      </c>
      <c r="X157" s="763"/>
      <c r="Y157" s="813"/>
      <c r="Z157" s="816"/>
    </row>
    <row r="158" spans="1:26" x14ac:dyDescent="0.25">
      <c r="A158" s="621"/>
      <c r="B158" s="624"/>
      <c r="C158" s="641"/>
      <c r="D158" s="18" t="s">
        <v>8</v>
      </c>
      <c r="E158" s="384" t="str">
        <f>IF(F158&lt;&gt;"",$E$156,"")</f>
        <v/>
      </c>
      <c r="F158" s="289"/>
      <c r="G158" s="290"/>
      <c r="H158" s="310"/>
      <c r="I158" s="218" t="str">
        <f>IF(B156="","",IF(F158=999,999,IF(F158+G158+H158=0,"",(F158*60+G158+H158/100)+E158)))</f>
        <v/>
      </c>
      <c r="J158" s="72"/>
      <c r="K158" s="72" t="str">
        <f>IF(I158="","",ABS(I158-J157))</f>
        <v/>
      </c>
      <c r="L158" s="219" t="str">
        <f>IF(K158="","",RANK(K158,K156:K160))</f>
        <v/>
      </c>
      <c r="M158" s="220" t="str">
        <f t="shared" si="90"/>
        <v/>
      </c>
      <c r="N158" s="73"/>
      <c r="O158" s="73" t="str">
        <f>IF(M158="","",ABS(M158-N157))</f>
        <v/>
      </c>
      <c r="P158" s="221" t="str">
        <f>IF(O158="","",RANK(O158,O156:O160))</f>
        <v/>
      </c>
      <c r="Q158" s="222" t="str">
        <f t="shared" si="91"/>
        <v/>
      </c>
      <c r="R158" s="74"/>
      <c r="S158" s="74" t="str">
        <f>IF(Q158="","",ABS(Q158-R157))</f>
        <v/>
      </c>
      <c r="T158" s="223" t="str">
        <f>IF(S158="","",RANK(S158,S156:S160))</f>
        <v/>
      </c>
      <c r="U158" s="224" t="str">
        <f t="shared" si="92"/>
        <v/>
      </c>
      <c r="V158" s="75"/>
      <c r="W158" s="225" t="str">
        <f>IF(B156="","",IF(J156&lt;0.5,J157,IF(N156&lt;0.5,N157,"NV")))</f>
        <v/>
      </c>
      <c r="X158" s="763"/>
      <c r="Y158" s="813"/>
      <c r="Z158" s="816"/>
    </row>
    <row r="159" spans="1:26" x14ac:dyDescent="0.25">
      <c r="A159" s="621"/>
      <c r="B159" s="624"/>
      <c r="C159" s="641"/>
      <c r="D159" s="18" t="s">
        <v>5</v>
      </c>
      <c r="E159" s="384" t="str">
        <f>IF(F159&lt;&gt;"",$E$156,"")</f>
        <v/>
      </c>
      <c r="F159" s="289"/>
      <c r="G159" s="290"/>
      <c r="H159" s="310"/>
      <c r="I159" s="218" t="str">
        <f>IF(B156="","",IF(F159=999,999,IF(F159+G159+H159=0,"",(F159*60+G159+H159/100)+E159)))</f>
        <v/>
      </c>
      <c r="J159" s="72"/>
      <c r="K159" s="72" t="str">
        <f>IF(I159="","",ABS(I159-J157))</f>
        <v/>
      </c>
      <c r="L159" s="219" t="str">
        <f>IF(K159="","",RANK(K159,K156:K160))</f>
        <v/>
      </c>
      <c r="M159" s="220" t="str">
        <f t="shared" si="90"/>
        <v/>
      </c>
      <c r="N159" s="73"/>
      <c r="O159" s="73" t="str">
        <f>IF(M159="","",ABS(M159-N157))</f>
        <v/>
      </c>
      <c r="P159" s="221" t="str">
        <f>IF(O159="","",RANK(O159,O156:O160))</f>
        <v/>
      </c>
      <c r="Q159" s="222" t="str">
        <f t="shared" si="91"/>
        <v/>
      </c>
      <c r="R159" s="74"/>
      <c r="S159" s="74" t="str">
        <f>IF(Q159="","",ABS(Q159-R157))</f>
        <v/>
      </c>
      <c r="T159" s="223" t="str">
        <f>IF(S159="","",RANK(S159,S156:S160))</f>
        <v/>
      </c>
      <c r="U159" s="224" t="str">
        <f t="shared" si="92"/>
        <v/>
      </c>
      <c r="V159" s="75"/>
      <c r="W159" s="225" t="str">
        <f>IF(B156="","",IF(N156=0,J157,IF(N156&lt;0.5,N157,IF(R156&lt;0.5,R157,"NV"))))</f>
        <v/>
      </c>
      <c r="X159" s="763"/>
      <c r="Y159" s="813"/>
      <c r="Z159" s="816"/>
    </row>
    <row r="160" spans="1:26" ht="15.75" thickBot="1" x14ac:dyDescent="0.3">
      <c r="A160" s="622"/>
      <c r="B160" s="625"/>
      <c r="C160" s="825"/>
      <c r="D160" s="24" t="s">
        <v>6</v>
      </c>
      <c r="E160" s="385" t="str">
        <f>IF(F160&lt;&gt;"",$E$156,"")</f>
        <v/>
      </c>
      <c r="F160" s="295"/>
      <c r="G160" s="296"/>
      <c r="H160" s="335"/>
      <c r="I160" s="226" t="str">
        <f>IF(B156="","",IF(F160=999,999,IF(F160+G160+H160=0,"",(F160*60+G160+H160/100)+E160)))</f>
        <v/>
      </c>
      <c r="J160" s="76"/>
      <c r="K160" s="76" t="str">
        <f>IF(I160="","",ABS(I160-J157))</f>
        <v/>
      </c>
      <c r="L160" s="227" t="str">
        <f>IF(K160="","",RANK(K160,K156:K160))</f>
        <v/>
      </c>
      <c r="M160" s="228" t="str">
        <f t="shared" si="90"/>
        <v/>
      </c>
      <c r="N160" s="77"/>
      <c r="O160" s="77" t="str">
        <f>IF(M160="","",ABS(M160-N157))</f>
        <v/>
      </c>
      <c r="P160" s="229" t="str">
        <f>IF(O160="","",RANK(O160,O156:O160))</f>
        <v/>
      </c>
      <c r="Q160" s="230" t="str">
        <f t="shared" si="91"/>
        <v/>
      </c>
      <c r="R160" s="78"/>
      <c r="S160" s="78" t="str">
        <f>IF(Q160="","",ABS(Q160-R157))</f>
        <v/>
      </c>
      <c r="T160" s="231" t="str">
        <f>IF(S160="","",RANK(S160,S156:S160))</f>
        <v/>
      </c>
      <c r="U160" s="232" t="str">
        <f t="shared" si="92"/>
        <v/>
      </c>
      <c r="V160" s="79"/>
      <c r="W160" s="233" t="str">
        <f>IF(B156="","",IF(R156&lt;0.5,TRIMMEAN(I156:I160,0.4),IF(V156&lt;0.5,V157,"NV")))</f>
        <v/>
      </c>
      <c r="X160" s="811"/>
      <c r="Y160" s="814"/>
      <c r="Z160" s="817"/>
    </row>
    <row r="161" spans="1:26" x14ac:dyDescent="0.25">
      <c r="A161" s="826" t="str">
        <f>IF('Names And Totals'!A36="","",'Names And Totals'!A36)</f>
        <v/>
      </c>
      <c r="B161" s="828" t="str">
        <f>IF('Names And Totals'!B36="","",'Names And Totals'!B36)</f>
        <v/>
      </c>
      <c r="C161" s="821" t="str">
        <f>IF(B161="","",IF(Y161="DQ","DQ",IF(Y161="TO","TO",IF(Y161="NV","NV",IF(Y161="","",RANK(Y161,$Y$6:$Y$501,0))))))</f>
        <v/>
      </c>
      <c r="D161" s="67" t="s">
        <v>7</v>
      </c>
      <c r="E161" s="386"/>
      <c r="F161" s="336"/>
      <c r="G161" s="333"/>
      <c r="H161" s="337"/>
      <c r="I161" s="263" t="str">
        <f>IF(B161="","",IF(F161=999,999,IF(F161+G161+H161=0,"",(F161*60+G161+H161/100)+E161)))</f>
        <v/>
      </c>
      <c r="J161" s="80" t="str">
        <f>IF(B161="","",MAX(I161:I165)-MIN(I161:I165))</f>
        <v/>
      </c>
      <c r="K161" s="80" t="str">
        <f>IF(I161="","",ABS(I161-J162))</f>
        <v/>
      </c>
      <c r="L161" s="214" t="str">
        <f>IF(K161="","",RANK(K161,K161:K165))</f>
        <v/>
      </c>
      <c r="M161" s="80" t="str">
        <f>IF(I161="","",IF(L161=1,"",I161))</f>
        <v/>
      </c>
      <c r="N161" s="82" t="str">
        <f>IF(B161="","",MAX(M161:M165)-MIN(M161:M165))</f>
        <v/>
      </c>
      <c r="O161" s="82" t="str">
        <f>IF(M161="","",ABS(M161-N162))</f>
        <v/>
      </c>
      <c r="P161" s="215" t="str">
        <f>IF(O161="","",RANK(O161,O161:O165))</f>
        <v/>
      </c>
      <c r="Q161" s="82" t="str">
        <f>IF(O161="","",IF(P161=1,"",I161))</f>
        <v/>
      </c>
      <c r="R161" s="83" t="str">
        <f>IF(B161="","",MAX(Q161:Q165)-MIN(Q161:Q165))</f>
        <v/>
      </c>
      <c r="S161" s="83" t="str">
        <f>IF(Q161="","",ABS(Q161-R162))</f>
        <v/>
      </c>
      <c r="T161" s="216" t="str">
        <f>IF(S161="","",RANK(S161,S161:S165))</f>
        <v/>
      </c>
      <c r="U161" s="83" t="str">
        <f>IF(T161="","",IF(T161=1,"",Q161))</f>
        <v/>
      </c>
      <c r="V161" s="84" t="str">
        <f>IF(B161="","",MAX(U161:U165)-MIN(U161:U165))</f>
        <v/>
      </c>
      <c r="W161" s="217" t="str">
        <f>IF(B161="","",I161)</f>
        <v/>
      </c>
      <c r="X161" s="614" t="str">
        <f>IF(B161="","",IF(Z161="DQ","DQ",IF(I161=999,"TO",IF(I161="","",IF(I162="",W161,IF(I163="",W162,IF(I164="",W163,IF(I165="",W164,W165))))))))</f>
        <v/>
      </c>
      <c r="Y161" s="818" t="str">
        <f>IF(B161="","",IF(Z161="DQ","DQ",IF(X161="TO","TO",IF(X161="","",IF(X161="NV","NV",IF((20-(X161-$Y$3))&gt;0,(20-(X161-$Y$3)),0))))))</f>
        <v/>
      </c>
      <c r="Z161" s="639"/>
    </row>
    <row r="162" spans="1:26" x14ac:dyDescent="0.25">
      <c r="A162" s="627"/>
      <c r="B162" s="630"/>
      <c r="C162" s="822"/>
      <c r="D162" s="21" t="s">
        <v>4</v>
      </c>
      <c r="E162" s="387" t="str">
        <f>IF(F162&lt;&gt;"",$E$161,"")</f>
        <v/>
      </c>
      <c r="F162" s="292"/>
      <c r="G162" s="293"/>
      <c r="H162" s="314"/>
      <c r="I162" s="234" t="str">
        <f>IF(B161="","",IF(F162=999,999,IF(F162+G162+H162=0,"",(F162*60+G162+H162/100)+E162)))</f>
        <v/>
      </c>
      <c r="J162" s="72" t="str">
        <f>IF(B161="","",AVERAGE(I161:I165))</f>
        <v/>
      </c>
      <c r="K162" s="72" t="str">
        <f>IF(I162="","",ABS(I162-J162))</f>
        <v/>
      </c>
      <c r="L162" s="219" t="str">
        <f>IF(K162="","",RANK(K162,K161:K165))</f>
        <v/>
      </c>
      <c r="M162" s="220" t="str">
        <f t="shared" ref="M162:M165" si="93">IF(I162="","",IF(L162=1,"",I162))</f>
        <v/>
      </c>
      <c r="N162" s="73" t="str">
        <f>IF(B161="","",AVERAGE(M161:M165))</f>
        <v/>
      </c>
      <c r="O162" s="73" t="str">
        <f>IF(M162="","",ABS(M162-N162))</f>
        <v/>
      </c>
      <c r="P162" s="221" t="str">
        <f>IF(O162="","",RANK(O162,O161:O165))</f>
        <v/>
      </c>
      <c r="Q162" s="222" t="str">
        <f t="shared" ref="Q162:Q165" si="94">IF(O162="","",IF(P162=1,"",I162))</f>
        <v/>
      </c>
      <c r="R162" s="74" t="str">
        <f>IF(B161="","",AVERAGE(Q161:Q165))</f>
        <v/>
      </c>
      <c r="S162" s="74" t="str">
        <f>IF(Q162="","",ABS(Q162-R162))</f>
        <v/>
      </c>
      <c r="T162" s="223" t="str">
        <f>IF(S162="","",RANK(S162,S161:S165))</f>
        <v/>
      </c>
      <c r="U162" s="224" t="str">
        <f t="shared" ref="U162:U165" si="95">IF(T162="","",IF(T162=1,"",Q162))</f>
        <v/>
      </c>
      <c r="V162" s="75" t="str">
        <f>IF(B161="","",AVERAGE(U161:U165))</f>
        <v/>
      </c>
      <c r="W162" s="225" t="str">
        <f>IF(B161="","",IF(J161&lt;0.5,J162,"NV"))</f>
        <v/>
      </c>
      <c r="X162" s="615"/>
      <c r="Y162" s="819"/>
      <c r="Z162" s="639"/>
    </row>
    <row r="163" spans="1:26" x14ac:dyDescent="0.25">
      <c r="A163" s="627"/>
      <c r="B163" s="630"/>
      <c r="C163" s="822"/>
      <c r="D163" s="21" t="s">
        <v>8</v>
      </c>
      <c r="E163" s="387" t="str">
        <f>IF(F163&lt;&gt;"",$E$161,"")</f>
        <v/>
      </c>
      <c r="F163" s="292"/>
      <c r="G163" s="293"/>
      <c r="H163" s="314"/>
      <c r="I163" s="234" t="str">
        <f>IF(B161="","",IF(F163=999,999,IF(F163+G163+H163=0,"",(F163*60+G163+H163/100)+E163)))</f>
        <v/>
      </c>
      <c r="J163" s="72"/>
      <c r="K163" s="72" t="str">
        <f>IF(I163="","",ABS(I163-J162))</f>
        <v/>
      </c>
      <c r="L163" s="219" t="str">
        <f>IF(K163="","",RANK(K163,K161:K165))</f>
        <v/>
      </c>
      <c r="M163" s="220" t="str">
        <f t="shared" si="93"/>
        <v/>
      </c>
      <c r="N163" s="73"/>
      <c r="O163" s="73" t="str">
        <f>IF(M163="","",ABS(M163-N162))</f>
        <v/>
      </c>
      <c r="P163" s="221" t="str">
        <f>IF(O163="","",RANK(O163,O161:O165))</f>
        <v/>
      </c>
      <c r="Q163" s="222" t="str">
        <f t="shared" si="94"/>
        <v/>
      </c>
      <c r="R163" s="74"/>
      <c r="S163" s="74" t="str">
        <f>IF(Q163="","",ABS(Q163-R162))</f>
        <v/>
      </c>
      <c r="T163" s="223" t="str">
        <f>IF(S163="","",RANK(S163,S161:S165))</f>
        <v/>
      </c>
      <c r="U163" s="224" t="str">
        <f t="shared" si="95"/>
        <v/>
      </c>
      <c r="V163" s="75"/>
      <c r="W163" s="225" t="str">
        <f>IF(B161="","",IF(J161&lt;0.5,J162,IF(N161&lt;0.5,N162,"NV")))</f>
        <v/>
      </c>
      <c r="X163" s="615"/>
      <c r="Y163" s="819"/>
      <c r="Z163" s="639"/>
    </row>
    <row r="164" spans="1:26" x14ac:dyDescent="0.25">
      <c r="A164" s="627"/>
      <c r="B164" s="630"/>
      <c r="C164" s="822"/>
      <c r="D164" s="21" t="s">
        <v>5</v>
      </c>
      <c r="E164" s="387" t="str">
        <f>IF(F164&lt;&gt;"",$E$161,"")</f>
        <v/>
      </c>
      <c r="F164" s="292"/>
      <c r="G164" s="293"/>
      <c r="H164" s="314"/>
      <c r="I164" s="234" t="str">
        <f>IF(B161="","",IF(F164=999,999,IF(F164+G164+H164=0,"",(F164*60+G164+H164/100)+E164)))</f>
        <v/>
      </c>
      <c r="J164" s="72"/>
      <c r="K164" s="72" t="str">
        <f>IF(I164="","",ABS(I164-J162))</f>
        <v/>
      </c>
      <c r="L164" s="219" t="str">
        <f>IF(K164="","",RANK(K164,K161:K165))</f>
        <v/>
      </c>
      <c r="M164" s="220" t="str">
        <f t="shared" si="93"/>
        <v/>
      </c>
      <c r="N164" s="73"/>
      <c r="O164" s="73" t="str">
        <f>IF(M164="","",ABS(M164-N162))</f>
        <v/>
      </c>
      <c r="P164" s="221" t="str">
        <f>IF(O164="","",RANK(O164,O161:O165))</f>
        <v/>
      </c>
      <c r="Q164" s="222" t="str">
        <f t="shared" si="94"/>
        <v/>
      </c>
      <c r="R164" s="74"/>
      <c r="S164" s="74" t="str">
        <f>IF(Q164="","",ABS(Q164-R162))</f>
        <v/>
      </c>
      <c r="T164" s="223" t="str">
        <f>IF(S164="","",RANK(S164,S161:S165))</f>
        <v/>
      </c>
      <c r="U164" s="224" t="str">
        <f t="shared" si="95"/>
        <v/>
      </c>
      <c r="V164" s="75"/>
      <c r="W164" s="225" t="str">
        <f>IF(B161="","",IF(N161=0,J162,IF(N161&lt;0.5,N162,IF(R161&lt;0.5,R162,"NV"))))</f>
        <v/>
      </c>
      <c r="X164" s="615"/>
      <c r="Y164" s="819"/>
      <c r="Z164" s="639"/>
    </row>
    <row r="165" spans="1:26" ht="15.75" thickBot="1" x14ac:dyDescent="0.3">
      <c r="A165" s="827"/>
      <c r="B165" s="829"/>
      <c r="C165" s="823"/>
      <c r="D165" s="66" t="s">
        <v>6</v>
      </c>
      <c r="E165" s="388" t="str">
        <f>IF(F165&lt;&gt;"",$E$161,"")</f>
        <v/>
      </c>
      <c r="F165" s="338"/>
      <c r="G165" s="339"/>
      <c r="H165" s="340"/>
      <c r="I165" s="264" t="str">
        <f>IF(B161="","",IF(F165=999,999,IF(F165+G165+H165=0,"",(F165*60+G165+H165/100)+E165)))</f>
        <v/>
      </c>
      <c r="J165" s="76"/>
      <c r="K165" s="76" t="str">
        <f>IF(I165="","",ABS(I165-J162))</f>
        <v/>
      </c>
      <c r="L165" s="227" t="str">
        <f>IF(K165="","",RANK(K165,K161:K165))</f>
        <v/>
      </c>
      <c r="M165" s="228" t="str">
        <f t="shared" si="93"/>
        <v/>
      </c>
      <c r="N165" s="77"/>
      <c r="O165" s="77" t="str">
        <f>IF(M165="","",ABS(M165-N162))</f>
        <v/>
      </c>
      <c r="P165" s="229" t="str">
        <f>IF(O165="","",RANK(O165,O161:O165))</f>
        <v/>
      </c>
      <c r="Q165" s="230" t="str">
        <f t="shared" si="94"/>
        <v/>
      </c>
      <c r="R165" s="78"/>
      <c r="S165" s="78" t="str">
        <f>IF(Q165="","",ABS(Q165-R162))</f>
        <v/>
      </c>
      <c r="T165" s="231" t="str">
        <f>IF(S165="","",RANK(S165,S161:S165))</f>
        <v/>
      </c>
      <c r="U165" s="232" t="str">
        <f t="shared" si="95"/>
        <v/>
      </c>
      <c r="V165" s="79"/>
      <c r="W165" s="233" t="str">
        <f>IF(B161="","",IF(R161&lt;0.5,TRIMMEAN(I161:I165,0.4),IF(V161&lt;0.5,V162,"NV")))</f>
        <v/>
      </c>
      <c r="X165" s="616"/>
      <c r="Y165" s="820"/>
      <c r="Z165" s="639"/>
    </row>
    <row r="166" spans="1:26" x14ac:dyDescent="0.25">
      <c r="A166" s="830" t="str">
        <f>IF('Names And Totals'!A37="","",'Names And Totals'!A37)</f>
        <v/>
      </c>
      <c r="B166" s="831" t="str">
        <f>IF('Names And Totals'!B37="","",'Names And Totals'!B37)</f>
        <v/>
      </c>
      <c r="C166" s="824" t="str">
        <f>IF(B166="","",IF(Y166="DQ","DQ",IF(Y166="TO","TO",IF(Y166="NV","NV",IF(Y166="","",RANK(Y166,$Y$6:$Y$501,0))))))</f>
        <v/>
      </c>
      <c r="D166" s="23" t="s">
        <v>7</v>
      </c>
      <c r="E166" s="343"/>
      <c r="F166" s="324"/>
      <c r="G166" s="334"/>
      <c r="H166" s="325"/>
      <c r="I166" s="213" t="str">
        <f>IF(B166="","",IF(F166=999,999,IF(F166+G166+H166=0,"",(F166*60+G166+H166/100)+E166)))</f>
        <v/>
      </c>
      <c r="J166" s="80" t="str">
        <f>IF(B166="","",MAX(I166:I170)-MIN(I166:I170))</f>
        <v/>
      </c>
      <c r="K166" s="80" t="str">
        <f>IF(I166="","",ABS(I166-J167))</f>
        <v/>
      </c>
      <c r="L166" s="214" t="str">
        <f>IF(K166="","",RANK(K166,K166:K170))</f>
        <v/>
      </c>
      <c r="M166" s="80" t="str">
        <f>IF(I166="","",IF(L166=1,"",I166))</f>
        <v/>
      </c>
      <c r="N166" s="82" t="str">
        <f>IF(B166="","",MAX(M166:M170)-MIN(M166:M170))</f>
        <v/>
      </c>
      <c r="O166" s="82" t="str">
        <f>IF(M166="","",ABS(M166-N167))</f>
        <v/>
      </c>
      <c r="P166" s="215" t="str">
        <f>IF(O166="","",RANK(O166,O166:O170))</f>
        <v/>
      </c>
      <c r="Q166" s="82" t="str">
        <f>IF(O166="","",IF(P166=1,"",I166))</f>
        <v/>
      </c>
      <c r="R166" s="83" t="str">
        <f>IF(B166="","",MAX(Q166:Q170)-MIN(Q166:Q170))</f>
        <v/>
      </c>
      <c r="S166" s="83" t="str">
        <f>IF(Q166="","",ABS(Q166-R167))</f>
        <v/>
      </c>
      <c r="T166" s="216" t="str">
        <f>IF(S166="","",RANK(S166,S166:S170))</f>
        <v/>
      </c>
      <c r="U166" s="83" t="str">
        <f>IF(T166="","",IF(T166=1,"",Q166))</f>
        <v/>
      </c>
      <c r="V166" s="84" t="str">
        <f>IF(B166="","",MAX(U166:U170)-MIN(U166:U170))</f>
        <v/>
      </c>
      <c r="W166" s="217" t="str">
        <f>IF(B166="","",I166)</f>
        <v/>
      </c>
      <c r="X166" s="810" t="str">
        <f>IF(B166="","",IF(Z166="DQ","DQ",IF(I166=999,"TO",IF(I166="","",IF(I167="",W166,IF(I168="",W167,IF(I169="",W168,IF(I170="",W169,W170))))))))</f>
        <v/>
      </c>
      <c r="Y166" s="812" t="str">
        <f>IF(B166="","",IF(Z166="DQ","DQ",IF(X166="TO","TO",IF(X166="","",IF(X166="NV","NV",IF((20-(X166-$Y$3))&gt;0,(20-(X166-$Y$3)),0))))))</f>
        <v/>
      </c>
      <c r="Z166" s="815"/>
    </row>
    <row r="167" spans="1:26" x14ac:dyDescent="0.25">
      <c r="A167" s="621"/>
      <c r="B167" s="624"/>
      <c r="C167" s="641"/>
      <c r="D167" s="18" t="s">
        <v>4</v>
      </c>
      <c r="E167" s="275" t="str">
        <f>IF(F167&lt;&gt;"",$E$166,"")</f>
        <v/>
      </c>
      <c r="F167" s="289"/>
      <c r="G167" s="290"/>
      <c r="H167" s="310"/>
      <c r="I167" s="218" t="str">
        <f>IF(B166="","",IF(F167=999,999,IF(F167+G167+H167=0,"",(F167*60+G167+H167/100)+E167)))</f>
        <v/>
      </c>
      <c r="J167" s="72" t="str">
        <f>IF(B166="","",AVERAGE(I166:I170))</f>
        <v/>
      </c>
      <c r="K167" s="72" t="str">
        <f>IF(I167="","",ABS(I167-J167))</f>
        <v/>
      </c>
      <c r="L167" s="219" t="str">
        <f>IF(K167="","",RANK(K167,K166:K170))</f>
        <v/>
      </c>
      <c r="M167" s="220" t="str">
        <f t="shared" ref="M167:M170" si="96">IF(I167="","",IF(L167=1,"",I167))</f>
        <v/>
      </c>
      <c r="N167" s="73" t="str">
        <f>IF(B166="","",AVERAGE(M166:M170))</f>
        <v/>
      </c>
      <c r="O167" s="73" t="str">
        <f>IF(M167="","",ABS(M167-N167))</f>
        <v/>
      </c>
      <c r="P167" s="221" t="str">
        <f>IF(O167="","",RANK(O167,O166:O170))</f>
        <v/>
      </c>
      <c r="Q167" s="222" t="str">
        <f t="shared" ref="Q167:Q170" si="97">IF(O167="","",IF(P167=1,"",I167))</f>
        <v/>
      </c>
      <c r="R167" s="74" t="str">
        <f>IF(B166="","",AVERAGE(Q166:Q170))</f>
        <v/>
      </c>
      <c r="S167" s="74" t="str">
        <f>IF(Q167="","",ABS(Q167-R167))</f>
        <v/>
      </c>
      <c r="T167" s="223" t="str">
        <f>IF(S167="","",RANK(S167,S166:S170))</f>
        <v/>
      </c>
      <c r="U167" s="224" t="str">
        <f t="shared" ref="U167:U170" si="98">IF(T167="","",IF(T167=1,"",Q167))</f>
        <v/>
      </c>
      <c r="V167" s="75" t="str">
        <f>IF(B166="","",AVERAGE(U166:U170))</f>
        <v/>
      </c>
      <c r="W167" s="225" t="str">
        <f>IF(B166="","",IF(J166&lt;0.5,J167,"NV"))</f>
        <v/>
      </c>
      <c r="X167" s="763"/>
      <c r="Y167" s="813"/>
      <c r="Z167" s="816"/>
    </row>
    <row r="168" spans="1:26" x14ac:dyDescent="0.25">
      <c r="A168" s="621"/>
      <c r="B168" s="624"/>
      <c r="C168" s="641"/>
      <c r="D168" s="18" t="s">
        <v>8</v>
      </c>
      <c r="E168" s="384" t="str">
        <f>IF(F168&lt;&gt;"",$E$166,"")</f>
        <v/>
      </c>
      <c r="F168" s="289"/>
      <c r="G168" s="290"/>
      <c r="H168" s="310"/>
      <c r="I168" s="218" t="str">
        <f>IF(B166="","",IF(F168=999,999,IF(F168+G168+H168=0,"",(F168*60+G168+H168/100)+E168)))</f>
        <v/>
      </c>
      <c r="J168" s="72"/>
      <c r="K168" s="72" t="str">
        <f>IF(I168="","",ABS(I168-J167))</f>
        <v/>
      </c>
      <c r="L168" s="219" t="str">
        <f>IF(K168="","",RANK(K168,K166:K170))</f>
        <v/>
      </c>
      <c r="M168" s="220" t="str">
        <f t="shared" si="96"/>
        <v/>
      </c>
      <c r="N168" s="73"/>
      <c r="O168" s="73" t="str">
        <f>IF(M168="","",ABS(M168-N167))</f>
        <v/>
      </c>
      <c r="P168" s="221" t="str">
        <f>IF(O168="","",RANK(O168,O166:O170))</f>
        <v/>
      </c>
      <c r="Q168" s="222" t="str">
        <f t="shared" si="97"/>
        <v/>
      </c>
      <c r="R168" s="74"/>
      <c r="S168" s="74" t="str">
        <f>IF(Q168="","",ABS(Q168-R167))</f>
        <v/>
      </c>
      <c r="T168" s="223" t="str">
        <f>IF(S168="","",RANK(S168,S166:S170))</f>
        <v/>
      </c>
      <c r="U168" s="224" t="str">
        <f t="shared" si="98"/>
        <v/>
      </c>
      <c r="V168" s="75"/>
      <c r="W168" s="225" t="str">
        <f>IF(B166="","",IF(J166&lt;0.5,J167,IF(N166&lt;0.5,N167,"NV")))</f>
        <v/>
      </c>
      <c r="X168" s="763"/>
      <c r="Y168" s="813"/>
      <c r="Z168" s="816"/>
    </row>
    <row r="169" spans="1:26" x14ac:dyDescent="0.25">
      <c r="A169" s="621"/>
      <c r="B169" s="624"/>
      <c r="C169" s="641"/>
      <c r="D169" s="18" t="s">
        <v>5</v>
      </c>
      <c r="E169" s="384" t="str">
        <f>IF(F169&lt;&gt;"",$E$166,"")</f>
        <v/>
      </c>
      <c r="F169" s="289"/>
      <c r="G169" s="290"/>
      <c r="H169" s="310"/>
      <c r="I169" s="218" t="str">
        <f>IF(B166="","",IF(F169=999,999,IF(F169+G169+H169=0,"",(F169*60+G169+H169/100)+E169)))</f>
        <v/>
      </c>
      <c r="J169" s="72"/>
      <c r="K169" s="72" t="str">
        <f>IF(I169="","",ABS(I169-J167))</f>
        <v/>
      </c>
      <c r="L169" s="219" t="str">
        <f>IF(K169="","",RANK(K169,K166:K170))</f>
        <v/>
      </c>
      <c r="M169" s="220" t="str">
        <f t="shared" si="96"/>
        <v/>
      </c>
      <c r="N169" s="73"/>
      <c r="O169" s="73" t="str">
        <f>IF(M169="","",ABS(M169-N167))</f>
        <v/>
      </c>
      <c r="P169" s="221" t="str">
        <f>IF(O169="","",RANK(O169,O166:O170))</f>
        <v/>
      </c>
      <c r="Q169" s="222" t="str">
        <f t="shared" si="97"/>
        <v/>
      </c>
      <c r="R169" s="74"/>
      <c r="S169" s="74" t="str">
        <f>IF(Q169="","",ABS(Q169-R167))</f>
        <v/>
      </c>
      <c r="T169" s="223" t="str">
        <f>IF(S169="","",RANK(S169,S166:S170))</f>
        <v/>
      </c>
      <c r="U169" s="224" t="str">
        <f t="shared" si="98"/>
        <v/>
      </c>
      <c r="V169" s="75"/>
      <c r="W169" s="225" t="str">
        <f>IF(B166="","",IF(N166=0,J167,IF(N166&lt;0.5,N167,IF(R166&lt;0.5,R167,"NV"))))</f>
        <v/>
      </c>
      <c r="X169" s="763"/>
      <c r="Y169" s="813"/>
      <c r="Z169" s="816"/>
    </row>
    <row r="170" spans="1:26" ht="15.75" thickBot="1" x14ac:dyDescent="0.3">
      <c r="A170" s="622"/>
      <c r="B170" s="625"/>
      <c r="C170" s="825"/>
      <c r="D170" s="24" t="s">
        <v>6</v>
      </c>
      <c r="E170" s="385" t="str">
        <f>IF(F170&lt;&gt;"",$E$166,"")</f>
        <v/>
      </c>
      <c r="F170" s="295"/>
      <c r="G170" s="296"/>
      <c r="H170" s="335"/>
      <c r="I170" s="226" t="str">
        <f>IF(B166="","",IF(F170=999,999,IF(F170+G170+H170=0,"",(F170*60+G170+H170/100)+E170)))</f>
        <v/>
      </c>
      <c r="J170" s="76"/>
      <c r="K170" s="76" t="str">
        <f>IF(I170="","",ABS(I170-J167))</f>
        <v/>
      </c>
      <c r="L170" s="227" t="str">
        <f>IF(K170="","",RANK(K170,K166:K170))</f>
        <v/>
      </c>
      <c r="M170" s="228" t="str">
        <f t="shared" si="96"/>
        <v/>
      </c>
      <c r="N170" s="77"/>
      <c r="O170" s="77" t="str">
        <f>IF(M170="","",ABS(M170-N167))</f>
        <v/>
      </c>
      <c r="P170" s="229" t="str">
        <f>IF(O170="","",RANK(O170,O166:O170))</f>
        <v/>
      </c>
      <c r="Q170" s="230" t="str">
        <f t="shared" si="97"/>
        <v/>
      </c>
      <c r="R170" s="78"/>
      <c r="S170" s="78" t="str">
        <f>IF(Q170="","",ABS(Q170-R167))</f>
        <v/>
      </c>
      <c r="T170" s="231" t="str">
        <f>IF(S170="","",RANK(S170,S166:S170))</f>
        <v/>
      </c>
      <c r="U170" s="232" t="str">
        <f t="shared" si="98"/>
        <v/>
      </c>
      <c r="V170" s="79"/>
      <c r="W170" s="233" t="str">
        <f>IF(B166="","",IF(R166&lt;0.5,TRIMMEAN(I166:I170,0.4),IF(V166&lt;0.5,V167,"NV")))</f>
        <v/>
      </c>
      <c r="X170" s="811"/>
      <c r="Y170" s="814"/>
      <c r="Z170" s="817"/>
    </row>
    <row r="171" spans="1:26" x14ac:dyDescent="0.25">
      <c r="A171" s="826" t="str">
        <f>IF('Names And Totals'!A38="","",'Names And Totals'!A38)</f>
        <v/>
      </c>
      <c r="B171" s="828" t="str">
        <f>IF('Names And Totals'!B38="","",'Names And Totals'!B38)</f>
        <v/>
      </c>
      <c r="C171" s="821" t="str">
        <f>IF(B171="","",IF(Y171="DQ","DQ",IF(Y171="TO","TO",IF(Y171="NV","NV",IF(Y171="","",RANK(Y171,$Y$6:$Y$501,0))))))</f>
        <v/>
      </c>
      <c r="D171" s="67" t="s">
        <v>7</v>
      </c>
      <c r="E171" s="386"/>
      <c r="F171" s="336"/>
      <c r="G171" s="333"/>
      <c r="H171" s="337"/>
      <c r="I171" s="263" t="str">
        <f>IF(B171="","",IF(F171=999,999,IF(F171+G171+H171=0,"",(F171*60+G171+H171/100)+E171)))</f>
        <v/>
      </c>
      <c r="J171" s="80" t="str">
        <f>IF(B171="","",MAX(I171:I175)-MIN(I171:I175))</f>
        <v/>
      </c>
      <c r="K171" s="80" t="str">
        <f>IF(I171="","",ABS(I171-J172))</f>
        <v/>
      </c>
      <c r="L171" s="214" t="str">
        <f>IF(K171="","",RANK(K171,K171:K175))</f>
        <v/>
      </c>
      <c r="M171" s="80" t="str">
        <f>IF(I171="","",IF(L171=1,"",I171))</f>
        <v/>
      </c>
      <c r="N171" s="82" t="str">
        <f>IF(B171="","",MAX(M171:M175)-MIN(M171:M175))</f>
        <v/>
      </c>
      <c r="O171" s="82" t="str">
        <f>IF(M171="","",ABS(M171-N172))</f>
        <v/>
      </c>
      <c r="P171" s="215" t="str">
        <f>IF(O171="","",RANK(O171,O171:O175))</f>
        <v/>
      </c>
      <c r="Q171" s="82" t="str">
        <f>IF(O171="","",IF(P171=1,"",I171))</f>
        <v/>
      </c>
      <c r="R171" s="83" t="str">
        <f>IF(B171="","",MAX(Q171:Q175)-MIN(Q171:Q175))</f>
        <v/>
      </c>
      <c r="S171" s="83" t="str">
        <f>IF(Q171="","",ABS(Q171-R172))</f>
        <v/>
      </c>
      <c r="T171" s="216" t="str">
        <f>IF(S171="","",RANK(S171,S171:S175))</f>
        <v/>
      </c>
      <c r="U171" s="83" t="str">
        <f>IF(T171="","",IF(T171=1,"",Q171))</f>
        <v/>
      </c>
      <c r="V171" s="84" t="str">
        <f>IF(B171="","",MAX(U171:U175)-MIN(U171:U175))</f>
        <v/>
      </c>
      <c r="W171" s="217" t="str">
        <f>IF(B171="","",I171)</f>
        <v/>
      </c>
      <c r="X171" s="614" t="str">
        <f>IF(B171="","",IF(Z171="DQ","DQ",IF(I171=999,"TO",IF(I171="","",IF(I172="",W171,IF(I173="",W172,IF(I174="",W173,IF(I175="",W174,W175))))))))</f>
        <v/>
      </c>
      <c r="Y171" s="818" t="str">
        <f>IF(B171="","",IF(Z171="DQ","DQ",IF(X171="TO","TO",IF(X171="","",IF(X171="NV","NV",IF((20-(X171-$Y$3))&gt;0,(20-(X171-$Y$3)),0))))))</f>
        <v/>
      </c>
      <c r="Z171" s="639"/>
    </row>
    <row r="172" spans="1:26" x14ac:dyDescent="0.25">
      <c r="A172" s="627"/>
      <c r="B172" s="630"/>
      <c r="C172" s="822"/>
      <c r="D172" s="21" t="s">
        <v>4</v>
      </c>
      <c r="E172" s="387" t="str">
        <f>IF(F172&lt;&gt;"",$E$171,"")</f>
        <v/>
      </c>
      <c r="F172" s="292"/>
      <c r="G172" s="293"/>
      <c r="H172" s="314"/>
      <c r="I172" s="234" t="str">
        <f>IF(B171="","",IF(F172=999,999,IF(F172+G172+H172=0,"",(F172*60+G172+H172/100)+E172)))</f>
        <v/>
      </c>
      <c r="J172" s="72" t="str">
        <f>IF(B171="","",AVERAGE(I171:I175))</f>
        <v/>
      </c>
      <c r="K172" s="72" t="str">
        <f>IF(I172="","",ABS(I172-J172))</f>
        <v/>
      </c>
      <c r="L172" s="219" t="str">
        <f>IF(K172="","",RANK(K172,K171:K175))</f>
        <v/>
      </c>
      <c r="M172" s="220" t="str">
        <f t="shared" ref="M172:M175" si="99">IF(I172="","",IF(L172=1,"",I172))</f>
        <v/>
      </c>
      <c r="N172" s="73" t="str">
        <f>IF(B171="","",AVERAGE(M171:M175))</f>
        <v/>
      </c>
      <c r="O172" s="73" t="str">
        <f>IF(M172="","",ABS(M172-N172))</f>
        <v/>
      </c>
      <c r="P172" s="221" t="str">
        <f>IF(O172="","",RANK(O172,O171:O175))</f>
        <v/>
      </c>
      <c r="Q172" s="222" t="str">
        <f t="shared" ref="Q172:Q175" si="100">IF(O172="","",IF(P172=1,"",I172))</f>
        <v/>
      </c>
      <c r="R172" s="74" t="str">
        <f>IF(B171="","",AVERAGE(Q171:Q175))</f>
        <v/>
      </c>
      <c r="S172" s="74" t="str">
        <f>IF(Q172="","",ABS(Q172-R172))</f>
        <v/>
      </c>
      <c r="T172" s="223" t="str">
        <f>IF(S172="","",RANK(S172,S171:S175))</f>
        <v/>
      </c>
      <c r="U172" s="224" t="str">
        <f t="shared" ref="U172:U175" si="101">IF(T172="","",IF(T172=1,"",Q172))</f>
        <v/>
      </c>
      <c r="V172" s="75" t="str">
        <f>IF(B171="","",AVERAGE(U171:U175))</f>
        <v/>
      </c>
      <c r="W172" s="225" t="str">
        <f>IF(B171="","",IF(J171&lt;0.5,J172,"NV"))</f>
        <v/>
      </c>
      <c r="X172" s="615"/>
      <c r="Y172" s="819"/>
      <c r="Z172" s="639"/>
    </row>
    <row r="173" spans="1:26" x14ac:dyDescent="0.25">
      <c r="A173" s="627"/>
      <c r="B173" s="630"/>
      <c r="C173" s="822"/>
      <c r="D173" s="21" t="s">
        <v>8</v>
      </c>
      <c r="E173" s="387" t="str">
        <f>IF(F173&lt;&gt;"",$E$171,"")</f>
        <v/>
      </c>
      <c r="F173" s="292"/>
      <c r="G173" s="293"/>
      <c r="H173" s="314"/>
      <c r="I173" s="234" t="str">
        <f>IF(B171="","",IF(F173=999,999,IF(F173+G173+H173=0,"",(F173*60+G173+H173/100)+E173)))</f>
        <v/>
      </c>
      <c r="J173" s="72"/>
      <c r="K173" s="72" t="str">
        <f>IF(I173="","",ABS(I173-J172))</f>
        <v/>
      </c>
      <c r="L173" s="219" t="str">
        <f>IF(K173="","",RANK(K173,K171:K175))</f>
        <v/>
      </c>
      <c r="M173" s="220" t="str">
        <f t="shared" si="99"/>
        <v/>
      </c>
      <c r="N173" s="73"/>
      <c r="O173" s="73" t="str">
        <f>IF(M173="","",ABS(M173-N172))</f>
        <v/>
      </c>
      <c r="P173" s="221" t="str">
        <f>IF(O173="","",RANK(O173,O171:O175))</f>
        <v/>
      </c>
      <c r="Q173" s="222" t="str">
        <f t="shared" si="100"/>
        <v/>
      </c>
      <c r="R173" s="74"/>
      <c r="S173" s="74" t="str">
        <f>IF(Q173="","",ABS(Q173-R172))</f>
        <v/>
      </c>
      <c r="T173" s="223" t="str">
        <f>IF(S173="","",RANK(S173,S171:S175))</f>
        <v/>
      </c>
      <c r="U173" s="224" t="str">
        <f t="shared" si="101"/>
        <v/>
      </c>
      <c r="V173" s="75"/>
      <c r="W173" s="225" t="str">
        <f>IF(B171="","",IF(J171&lt;0.5,J172,IF(N171&lt;0.5,N172,"NV")))</f>
        <v/>
      </c>
      <c r="X173" s="615"/>
      <c r="Y173" s="819"/>
      <c r="Z173" s="639"/>
    </row>
    <row r="174" spans="1:26" x14ac:dyDescent="0.25">
      <c r="A174" s="627"/>
      <c r="B174" s="630"/>
      <c r="C174" s="822"/>
      <c r="D174" s="21" t="s">
        <v>5</v>
      </c>
      <c r="E174" s="387" t="str">
        <f>IF(F174&lt;&gt;"",$E$171,"")</f>
        <v/>
      </c>
      <c r="F174" s="292"/>
      <c r="G174" s="293"/>
      <c r="H174" s="314"/>
      <c r="I174" s="234" t="str">
        <f>IF(B171="","",IF(F174=999,999,IF(F174+G174+H174=0,"",(F174*60+G174+H174/100)+E174)))</f>
        <v/>
      </c>
      <c r="J174" s="72"/>
      <c r="K174" s="72" t="str">
        <f>IF(I174="","",ABS(I174-J172))</f>
        <v/>
      </c>
      <c r="L174" s="219" t="str">
        <f>IF(K174="","",RANK(K174,K171:K175))</f>
        <v/>
      </c>
      <c r="M174" s="220" t="str">
        <f t="shared" si="99"/>
        <v/>
      </c>
      <c r="N174" s="73"/>
      <c r="O174" s="73" t="str">
        <f>IF(M174="","",ABS(M174-N172))</f>
        <v/>
      </c>
      <c r="P174" s="221" t="str">
        <f>IF(O174="","",RANK(O174,O171:O175))</f>
        <v/>
      </c>
      <c r="Q174" s="222" t="str">
        <f t="shared" si="100"/>
        <v/>
      </c>
      <c r="R174" s="74"/>
      <c r="S174" s="74" t="str">
        <f>IF(Q174="","",ABS(Q174-R172))</f>
        <v/>
      </c>
      <c r="T174" s="223" t="str">
        <f>IF(S174="","",RANK(S174,S171:S175))</f>
        <v/>
      </c>
      <c r="U174" s="224" t="str">
        <f t="shared" si="101"/>
        <v/>
      </c>
      <c r="V174" s="75"/>
      <c r="W174" s="225" t="str">
        <f>IF(B171="","",IF(N171=0,J172,IF(N171&lt;0.5,N172,IF(R171&lt;0.5,R172,"NV"))))</f>
        <v/>
      </c>
      <c r="X174" s="615"/>
      <c r="Y174" s="819"/>
      <c r="Z174" s="639"/>
    </row>
    <row r="175" spans="1:26" ht="15.75" thickBot="1" x14ac:dyDescent="0.3">
      <c r="A175" s="827"/>
      <c r="B175" s="829"/>
      <c r="C175" s="823"/>
      <c r="D175" s="66" t="s">
        <v>6</v>
      </c>
      <c r="E175" s="387" t="str">
        <f>IF(F175&lt;&gt;"",$E$171,"")</f>
        <v/>
      </c>
      <c r="F175" s="338"/>
      <c r="G175" s="339"/>
      <c r="H175" s="340"/>
      <c r="I175" s="264" t="str">
        <f>IF(B171="","",IF(F175=999,999,IF(F175+G175+H175=0,"",(F175*60+G175+H175/100)+E175)))</f>
        <v/>
      </c>
      <c r="J175" s="76"/>
      <c r="K175" s="76" t="str">
        <f>IF(I175="","",ABS(I175-J172))</f>
        <v/>
      </c>
      <c r="L175" s="227" t="str">
        <f>IF(K175="","",RANK(K175,K171:K175))</f>
        <v/>
      </c>
      <c r="M175" s="228" t="str">
        <f t="shared" si="99"/>
        <v/>
      </c>
      <c r="N175" s="77"/>
      <c r="O175" s="77" t="str">
        <f>IF(M175="","",ABS(M175-N172))</f>
        <v/>
      </c>
      <c r="P175" s="229" t="str">
        <f>IF(O175="","",RANK(O175,O171:O175))</f>
        <v/>
      </c>
      <c r="Q175" s="230" t="str">
        <f t="shared" si="100"/>
        <v/>
      </c>
      <c r="R175" s="78"/>
      <c r="S175" s="78" t="str">
        <f>IF(Q175="","",ABS(Q175-R172))</f>
        <v/>
      </c>
      <c r="T175" s="231" t="str">
        <f>IF(S175="","",RANK(S175,S171:S175))</f>
        <v/>
      </c>
      <c r="U175" s="232" t="str">
        <f t="shared" si="101"/>
        <v/>
      </c>
      <c r="V175" s="79"/>
      <c r="W175" s="233" t="str">
        <f>IF(B171="","",IF(R171&lt;0.5,TRIMMEAN(I171:I175,0.4),IF(V171&lt;0.5,V172,"NV")))</f>
        <v/>
      </c>
      <c r="X175" s="616"/>
      <c r="Y175" s="820"/>
      <c r="Z175" s="639"/>
    </row>
    <row r="176" spans="1:26" x14ac:dyDescent="0.25">
      <c r="A176" s="830" t="str">
        <f>IF('Names And Totals'!A39="","",'Names And Totals'!A39)</f>
        <v/>
      </c>
      <c r="B176" s="831" t="str">
        <f>IF('Names And Totals'!B39="","",'Names And Totals'!B39)</f>
        <v/>
      </c>
      <c r="C176" s="824" t="str">
        <f>IF(B176="","",IF(Y176="DQ","DQ",IF(Y176="TO","TO",IF(Y176="NV","NV",IF(Y176="","",RANK(Y176,$Y$6:$Y$501,0))))))</f>
        <v/>
      </c>
      <c r="D176" s="23" t="s">
        <v>7</v>
      </c>
      <c r="E176" s="343"/>
      <c r="F176" s="324"/>
      <c r="G176" s="334"/>
      <c r="H176" s="325"/>
      <c r="I176" s="213" t="str">
        <f>IF(B176="","",IF(F176=999,999,IF(F176+G176+H176=0,"",(F176*60+G176+H176/100)+E176)))</f>
        <v/>
      </c>
      <c r="J176" s="80" t="str">
        <f>IF(B176="","",MAX(I176:I180)-MIN(I176:I180))</f>
        <v/>
      </c>
      <c r="K176" s="80" t="str">
        <f>IF(I176="","",ABS(I176-J177))</f>
        <v/>
      </c>
      <c r="L176" s="214" t="str">
        <f>IF(K176="","",RANK(K176,K176:K180))</f>
        <v/>
      </c>
      <c r="M176" s="80" t="str">
        <f>IF(I176="","",IF(L176=1,"",I176))</f>
        <v/>
      </c>
      <c r="N176" s="82" t="str">
        <f>IF(B176="","",MAX(M176:M180)-MIN(M176:M180))</f>
        <v/>
      </c>
      <c r="O176" s="82" t="str">
        <f>IF(M176="","",ABS(M176-N177))</f>
        <v/>
      </c>
      <c r="P176" s="215" t="str">
        <f>IF(O176="","",RANK(O176,O176:O180))</f>
        <v/>
      </c>
      <c r="Q176" s="82" t="str">
        <f>IF(O176="","",IF(P176=1,"",I176))</f>
        <v/>
      </c>
      <c r="R176" s="83" t="str">
        <f>IF(B176="","",MAX(Q176:Q180)-MIN(Q176:Q180))</f>
        <v/>
      </c>
      <c r="S176" s="83" t="str">
        <f>IF(Q176="","",ABS(Q176-R177))</f>
        <v/>
      </c>
      <c r="T176" s="216" t="str">
        <f>IF(S176="","",RANK(S176,S176:S180))</f>
        <v/>
      </c>
      <c r="U176" s="83" t="str">
        <f>IF(T176="","",IF(T176=1,"",Q176))</f>
        <v/>
      </c>
      <c r="V176" s="84" t="str">
        <f>IF(B176="","",MAX(U176:U180)-MIN(U176:U180))</f>
        <v/>
      </c>
      <c r="W176" s="217" t="str">
        <f>IF(B176="","",I176)</f>
        <v/>
      </c>
      <c r="X176" s="810" t="str">
        <f>IF(B176="","",IF(Z176="DQ","DQ",IF(I176=999,"TO",IF(I176="","",IF(I177="",W176,IF(I178="",W177,IF(I179="",W178,IF(I180="",W179,W180))))))))</f>
        <v/>
      </c>
      <c r="Y176" s="812" t="str">
        <f>IF(B176="","",IF(Z176="DQ","DQ",IF(X176="TO","TO",IF(X176="","",IF(X176="NV","NV",IF((20-(X176-$Y$3))&gt;0,(20-(X176-$Y$3)),0))))))</f>
        <v/>
      </c>
      <c r="Z176" s="815"/>
    </row>
    <row r="177" spans="1:26" x14ac:dyDescent="0.25">
      <c r="A177" s="621"/>
      <c r="B177" s="624"/>
      <c r="C177" s="641"/>
      <c r="D177" s="18" t="s">
        <v>4</v>
      </c>
      <c r="E177" s="384" t="str">
        <f>IF(F177&lt;&gt;"",$E$176,"")</f>
        <v/>
      </c>
      <c r="F177" s="289"/>
      <c r="G177" s="290"/>
      <c r="H177" s="310"/>
      <c r="I177" s="218" t="str">
        <f>IF(B176="","",IF(F177=999,999,IF(F177+G177+H177=0,"",(F177*60+G177+H177/100)+E177)))</f>
        <v/>
      </c>
      <c r="J177" s="72" t="str">
        <f>IF(B176="","",AVERAGE(I176:I180))</f>
        <v/>
      </c>
      <c r="K177" s="72" t="str">
        <f>IF(I177="","",ABS(I177-J177))</f>
        <v/>
      </c>
      <c r="L177" s="219" t="str">
        <f>IF(K177="","",RANK(K177,K176:K180))</f>
        <v/>
      </c>
      <c r="M177" s="220" t="str">
        <f t="shared" ref="M177:M180" si="102">IF(I177="","",IF(L177=1,"",I177))</f>
        <v/>
      </c>
      <c r="N177" s="73" t="str">
        <f>IF(B176="","",AVERAGE(M176:M180))</f>
        <v/>
      </c>
      <c r="O177" s="73" t="str">
        <f>IF(M177="","",ABS(M177-N177))</f>
        <v/>
      </c>
      <c r="P177" s="221" t="str">
        <f>IF(O177="","",RANK(O177,O176:O180))</f>
        <v/>
      </c>
      <c r="Q177" s="222" t="str">
        <f t="shared" ref="Q177:Q180" si="103">IF(O177="","",IF(P177=1,"",I177))</f>
        <v/>
      </c>
      <c r="R177" s="74" t="str">
        <f>IF(B176="","",AVERAGE(Q176:Q180))</f>
        <v/>
      </c>
      <c r="S177" s="74" t="str">
        <f>IF(Q177="","",ABS(Q177-R177))</f>
        <v/>
      </c>
      <c r="T177" s="223" t="str">
        <f>IF(S177="","",RANK(S177,S176:S180))</f>
        <v/>
      </c>
      <c r="U177" s="224" t="str">
        <f t="shared" ref="U177:U180" si="104">IF(T177="","",IF(T177=1,"",Q177))</f>
        <v/>
      </c>
      <c r="V177" s="75" t="str">
        <f>IF(B176="","",AVERAGE(U176:U180))</f>
        <v/>
      </c>
      <c r="W177" s="225" t="str">
        <f>IF(B176="","",IF(J176&lt;0.5,J177,"NV"))</f>
        <v/>
      </c>
      <c r="X177" s="763"/>
      <c r="Y177" s="813"/>
      <c r="Z177" s="816"/>
    </row>
    <row r="178" spans="1:26" x14ac:dyDescent="0.25">
      <c r="A178" s="621"/>
      <c r="B178" s="624"/>
      <c r="C178" s="641"/>
      <c r="D178" s="18" t="s">
        <v>8</v>
      </c>
      <c r="E178" s="384" t="str">
        <f>IF(F178&lt;&gt;"",$E$176,"")</f>
        <v/>
      </c>
      <c r="F178" s="289"/>
      <c r="G178" s="290"/>
      <c r="H178" s="310"/>
      <c r="I178" s="218" t="str">
        <f>IF(B176="","",IF(F178=999,999,IF(F178+G178+H178=0,"",(F178*60+G178+H178/100)+E178)))</f>
        <v/>
      </c>
      <c r="J178" s="72"/>
      <c r="K178" s="72" t="str">
        <f>IF(I178="","",ABS(I178-J177))</f>
        <v/>
      </c>
      <c r="L178" s="219" t="str">
        <f>IF(K178="","",RANK(K178,K176:K180))</f>
        <v/>
      </c>
      <c r="M178" s="220" t="str">
        <f t="shared" si="102"/>
        <v/>
      </c>
      <c r="N178" s="73"/>
      <c r="O178" s="73" t="str">
        <f>IF(M178="","",ABS(M178-N177))</f>
        <v/>
      </c>
      <c r="P178" s="221" t="str">
        <f>IF(O178="","",RANK(O178,O176:O180))</f>
        <v/>
      </c>
      <c r="Q178" s="222" t="str">
        <f t="shared" si="103"/>
        <v/>
      </c>
      <c r="R178" s="74"/>
      <c r="S178" s="74" t="str">
        <f>IF(Q178="","",ABS(Q178-R177))</f>
        <v/>
      </c>
      <c r="T178" s="223" t="str">
        <f>IF(S178="","",RANK(S178,S176:S180))</f>
        <v/>
      </c>
      <c r="U178" s="224" t="str">
        <f t="shared" si="104"/>
        <v/>
      </c>
      <c r="V178" s="75"/>
      <c r="W178" s="225" t="str">
        <f>IF(B176="","",IF(J176&lt;0.5,J177,IF(N176&lt;0.5,N177,"NV")))</f>
        <v/>
      </c>
      <c r="X178" s="763"/>
      <c r="Y178" s="813"/>
      <c r="Z178" s="816"/>
    </row>
    <row r="179" spans="1:26" x14ac:dyDescent="0.25">
      <c r="A179" s="621"/>
      <c r="B179" s="624"/>
      <c r="C179" s="641"/>
      <c r="D179" s="18" t="s">
        <v>5</v>
      </c>
      <c r="E179" s="384" t="str">
        <f>IF(F179&lt;&gt;"",$E$176,"")</f>
        <v/>
      </c>
      <c r="F179" s="289"/>
      <c r="G179" s="290"/>
      <c r="H179" s="310"/>
      <c r="I179" s="218" t="str">
        <f>IF(B176="","",IF(F179=999,999,IF(F179+G179+H179=0,"",(F179*60+G179+H179/100)+E179)))</f>
        <v/>
      </c>
      <c r="J179" s="72"/>
      <c r="K179" s="72" t="str">
        <f>IF(I179="","",ABS(I179-J177))</f>
        <v/>
      </c>
      <c r="L179" s="219" t="str">
        <f>IF(K179="","",RANK(K179,K176:K180))</f>
        <v/>
      </c>
      <c r="M179" s="220" t="str">
        <f t="shared" si="102"/>
        <v/>
      </c>
      <c r="N179" s="73"/>
      <c r="O179" s="73" t="str">
        <f>IF(M179="","",ABS(M179-N177))</f>
        <v/>
      </c>
      <c r="P179" s="221" t="str">
        <f>IF(O179="","",RANK(O179,O176:O180))</f>
        <v/>
      </c>
      <c r="Q179" s="222" t="str">
        <f t="shared" si="103"/>
        <v/>
      </c>
      <c r="R179" s="74"/>
      <c r="S179" s="74" t="str">
        <f>IF(Q179="","",ABS(Q179-R177))</f>
        <v/>
      </c>
      <c r="T179" s="223" t="str">
        <f>IF(S179="","",RANK(S179,S176:S180))</f>
        <v/>
      </c>
      <c r="U179" s="224" t="str">
        <f t="shared" si="104"/>
        <v/>
      </c>
      <c r="V179" s="75"/>
      <c r="W179" s="225" t="str">
        <f>IF(B176="","",IF(N176=0,J177,IF(N176&lt;0.5,N177,IF(R176&lt;0.5,R177,"NV"))))</f>
        <v/>
      </c>
      <c r="X179" s="763"/>
      <c r="Y179" s="813"/>
      <c r="Z179" s="816"/>
    </row>
    <row r="180" spans="1:26" ht="15.75" thickBot="1" x14ac:dyDescent="0.3">
      <c r="A180" s="622"/>
      <c r="B180" s="625"/>
      <c r="C180" s="825"/>
      <c r="D180" s="24" t="s">
        <v>6</v>
      </c>
      <c r="E180" s="389" t="str">
        <f>IF(F180&lt;&gt;"",$E$176,"")</f>
        <v/>
      </c>
      <c r="F180" s="295"/>
      <c r="G180" s="296"/>
      <c r="H180" s="335"/>
      <c r="I180" s="226" t="str">
        <f>IF(B176="","",IF(F180=999,999,IF(F180+G180+H180=0,"",(F180*60+G180+H180/100)+E180)))</f>
        <v/>
      </c>
      <c r="J180" s="76"/>
      <c r="K180" s="76" t="str">
        <f>IF(I180="","",ABS(I180-J177))</f>
        <v/>
      </c>
      <c r="L180" s="227" t="str">
        <f>IF(K180="","",RANK(K180,K176:K180))</f>
        <v/>
      </c>
      <c r="M180" s="228" t="str">
        <f t="shared" si="102"/>
        <v/>
      </c>
      <c r="N180" s="77"/>
      <c r="O180" s="77" t="str">
        <f>IF(M180="","",ABS(M180-N177))</f>
        <v/>
      </c>
      <c r="P180" s="229" t="str">
        <f>IF(O180="","",RANK(O180,O176:O180))</f>
        <v/>
      </c>
      <c r="Q180" s="230" t="str">
        <f t="shared" si="103"/>
        <v/>
      </c>
      <c r="R180" s="78"/>
      <c r="S180" s="78" t="str">
        <f>IF(Q180="","",ABS(Q180-R177))</f>
        <v/>
      </c>
      <c r="T180" s="231" t="str">
        <f>IF(S180="","",RANK(S180,S176:S180))</f>
        <v/>
      </c>
      <c r="U180" s="232" t="str">
        <f t="shared" si="104"/>
        <v/>
      </c>
      <c r="V180" s="79"/>
      <c r="W180" s="233" t="str">
        <f>IF(B176="","",IF(R176&lt;0.5,TRIMMEAN(I176:I180,0.4),IF(V176&lt;0.5,V177,"NV")))</f>
        <v/>
      </c>
      <c r="X180" s="811"/>
      <c r="Y180" s="814"/>
      <c r="Z180" s="817"/>
    </row>
    <row r="181" spans="1:26" x14ac:dyDescent="0.25">
      <c r="A181" s="826" t="str">
        <f>IF('Names And Totals'!A40="","",'Names And Totals'!A40)</f>
        <v/>
      </c>
      <c r="B181" s="828" t="str">
        <f>IF('Names And Totals'!B40="","",'Names And Totals'!B40)</f>
        <v/>
      </c>
      <c r="C181" s="821" t="str">
        <f>IF(B181="","",IF(Y181="DQ","DQ",IF(Y181="TO","TO",IF(Y181="NV","NV",IF(Y181="","",RANK(Y181,$Y$6:$Y$501,0))))))</f>
        <v/>
      </c>
      <c r="D181" s="67" t="s">
        <v>7</v>
      </c>
      <c r="E181" s="342"/>
      <c r="F181" s="336"/>
      <c r="G181" s="333"/>
      <c r="H181" s="337"/>
      <c r="I181" s="263" t="str">
        <f>IF(B181="","",IF(F181=999,999,IF(F181+G181+H181=0,"",(F181*60+G181+H181/100)+E181)))</f>
        <v/>
      </c>
      <c r="J181" s="80" t="str">
        <f>IF(B181="","",MAX(I181:I185)-MIN(I181:I185))</f>
        <v/>
      </c>
      <c r="K181" s="80" t="str">
        <f>IF(I181="","",ABS(I181-J182))</f>
        <v/>
      </c>
      <c r="L181" s="214" t="str">
        <f>IF(K181="","",RANK(K181,K181:K185))</f>
        <v/>
      </c>
      <c r="M181" s="80" t="str">
        <f>IF(I181="","",IF(L181=1,"",I181))</f>
        <v/>
      </c>
      <c r="N181" s="82" t="str">
        <f>IF(B181="","",MAX(M181:M185)-MIN(M181:M185))</f>
        <v/>
      </c>
      <c r="O181" s="82" t="str">
        <f>IF(M181="","",ABS(M181-N182))</f>
        <v/>
      </c>
      <c r="P181" s="215" t="str">
        <f>IF(O181="","",RANK(O181,O181:O185))</f>
        <v/>
      </c>
      <c r="Q181" s="82" t="str">
        <f>IF(O181="","",IF(P181=1,"",I181))</f>
        <v/>
      </c>
      <c r="R181" s="83" t="str">
        <f>IF(B181="","",MAX(Q181:Q185)-MIN(Q181:Q185))</f>
        <v/>
      </c>
      <c r="S181" s="83" t="str">
        <f>IF(Q181="","",ABS(Q181-R182))</f>
        <v/>
      </c>
      <c r="T181" s="216" t="str">
        <f>IF(S181="","",RANK(S181,S181:S185))</f>
        <v/>
      </c>
      <c r="U181" s="83" t="str">
        <f>IF(T181="","",IF(T181=1,"",Q181))</f>
        <v/>
      </c>
      <c r="V181" s="84" t="str">
        <f>IF(B181="","",MAX(U181:U185)-MIN(U181:U185))</f>
        <v/>
      </c>
      <c r="W181" s="217" t="str">
        <f>IF(B181="","",I181)</f>
        <v/>
      </c>
      <c r="X181" s="614" t="str">
        <f>IF(B181="","",IF(Z181="DQ","DQ",IF(I181=999,"TO",IF(I181="","",IF(I182="",W181,IF(I183="",W182,IF(I184="",W183,IF(I185="",W184,W185))))))))</f>
        <v/>
      </c>
      <c r="Y181" s="818" t="str">
        <f>IF(B181="","",IF(Z181="DQ","DQ",IF(X181="TO","TO",IF(X181="","",IF(X181="NV","NV",IF((20-(X181-$Y$3))&gt;0,(20-(X181-$Y$3)),0))))))</f>
        <v/>
      </c>
      <c r="Z181" s="639"/>
    </row>
    <row r="182" spans="1:26" x14ac:dyDescent="0.25">
      <c r="A182" s="627"/>
      <c r="B182" s="630"/>
      <c r="C182" s="822"/>
      <c r="D182" s="21" t="s">
        <v>4</v>
      </c>
      <c r="E182" s="279" t="str">
        <f>IF(F182&lt;&gt;"",$E$181,"")</f>
        <v/>
      </c>
      <c r="F182" s="292"/>
      <c r="G182" s="293"/>
      <c r="H182" s="314"/>
      <c r="I182" s="234" t="str">
        <f>IF(B181="","",IF(F182=999,999,IF(F182+G182+H182=0,"",(F182*60+G182+H182/100)+E182)))</f>
        <v/>
      </c>
      <c r="J182" s="72" t="str">
        <f>IF(B181="","",AVERAGE(I181:I185))</f>
        <v/>
      </c>
      <c r="K182" s="72" t="str">
        <f>IF(I182="","",ABS(I182-J182))</f>
        <v/>
      </c>
      <c r="L182" s="219" t="str">
        <f>IF(K182="","",RANK(K182,K181:K185))</f>
        <v/>
      </c>
      <c r="M182" s="220" t="str">
        <f t="shared" ref="M182:M185" si="105">IF(I182="","",IF(L182=1,"",I182))</f>
        <v/>
      </c>
      <c r="N182" s="73" t="str">
        <f>IF(B181="","",AVERAGE(M181:M185))</f>
        <v/>
      </c>
      <c r="O182" s="73" t="str">
        <f>IF(M182="","",ABS(M182-N182))</f>
        <v/>
      </c>
      <c r="P182" s="221" t="str">
        <f>IF(O182="","",RANK(O182,O181:O185))</f>
        <v/>
      </c>
      <c r="Q182" s="222" t="str">
        <f t="shared" ref="Q182:Q185" si="106">IF(O182="","",IF(P182=1,"",I182))</f>
        <v/>
      </c>
      <c r="R182" s="74" t="str">
        <f>IF(B181="","",AVERAGE(Q181:Q185))</f>
        <v/>
      </c>
      <c r="S182" s="74" t="str">
        <f>IF(Q182="","",ABS(Q182-R182))</f>
        <v/>
      </c>
      <c r="T182" s="223" t="str">
        <f>IF(S182="","",RANK(S182,S181:S185))</f>
        <v/>
      </c>
      <c r="U182" s="224" t="str">
        <f t="shared" ref="U182:U185" si="107">IF(T182="","",IF(T182=1,"",Q182))</f>
        <v/>
      </c>
      <c r="V182" s="75" t="str">
        <f>IF(B181="","",AVERAGE(U181:U185))</f>
        <v/>
      </c>
      <c r="W182" s="225" t="str">
        <f>IF(B181="","",IF(J181&lt;0.5,J182,"NV"))</f>
        <v/>
      </c>
      <c r="X182" s="615"/>
      <c r="Y182" s="819"/>
      <c r="Z182" s="639"/>
    </row>
    <row r="183" spans="1:26" x14ac:dyDescent="0.25">
      <c r="A183" s="627"/>
      <c r="B183" s="630"/>
      <c r="C183" s="822"/>
      <c r="D183" s="21" t="s">
        <v>8</v>
      </c>
      <c r="E183" s="387" t="str">
        <f>IF(F183&lt;&gt;"",$E$181,"")</f>
        <v/>
      </c>
      <c r="F183" s="292"/>
      <c r="G183" s="293"/>
      <c r="H183" s="314"/>
      <c r="I183" s="234" t="str">
        <f>IF(B181="","",IF(F183=999,999,IF(F183+G183+H183=0,"",(F183*60+G183+H183/100)+E183)))</f>
        <v/>
      </c>
      <c r="J183" s="72"/>
      <c r="K183" s="72" t="str">
        <f>IF(I183="","",ABS(I183-J182))</f>
        <v/>
      </c>
      <c r="L183" s="219" t="str">
        <f>IF(K183="","",RANK(K183,K181:K185))</f>
        <v/>
      </c>
      <c r="M183" s="220" t="str">
        <f t="shared" si="105"/>
        <v/>
      </c>
      <c r="N183" s="73"/>
      <c r="O183" s="73" t="str">
        <f>IF(M183="","",ABS(M183-N182))</f>
        <v/>
      </c>
      <c r="P183" s="221" t="str">
        <f>IF(O183="","",RANK(O183,O181:O185))</f>
        <v/>
      </c>
      <c r="Q183" s="222" t="str">
        <f t="shared" si="106"/>
        <v/>
      </c>
      <c r="R183" s="74"/>
      <c r="S183" s="74" t="str">
        <f>IF(Q183="","",ABS(Q183-R182))</f>
        <v/>
      </c>
      <c r="T183" s="223" t="str">
        <f>IF(S183="","",RANK(S183,S181:S185))</f>
        <v/>
      </c>
      <c r="U183" s="224" t="str">
        <f t="shared" si="107"/>
        <v/>
      </c>
      <c r="V183" s="75"/>
      <c r="W183" s="225" t="str">
        <f>IF(B181="","",IF(J181&lt;0.5,J182,IF(N181&lt;0.5,N182,"NV")))</f>
        <v/>
      </c>
      <c r="X183" s="615"/>
      <c r="Y183" s="819"/>
      <c r="Z183" s="639"/>
    </row>
    <row r="184" spans="1:26" x14ac:dyDescent="0.25">
      <c r="A184" s="627"/>
      <c r="B184" s="630"/>
      <c r="C184" s="822"/>
      <c r="D184" s="21" t="s">
        <v>5</v>
      </c>
      <c r="E184" s="387" t="str">
        <f>IF(F184&lt;&gt;"",$E$181,"")</f>
        <v/>
      </c>
      <c r="F184" s="292"/>
      <c r="G184" s="293"/>
      <c r="H184" s="314"/>
      <c r="I184" s="234" t="str">
        <f>IF(B181="","",IF(F184=999,999,IF(F184+G184+H184=0,"",(F184*60+G184+H184/100)+E184)))</f>
        <v/>
      </c>
      <c r="J184" s="72"/>
      <c r="K184" s="72" t="str">
        <f>IF(I184="","",ABS(I184-J182))</f>
        <v/>
      </c>
      <c r="L184" s="219" t="str">
        <f>IF(K184="","",RANK(K184,K181:K185))</f>
        <v/>
      </c>
      <c r="M184" s="220" t="str">
        <f t="shared" si="105"/>
        <v/>
      </c>
      <c r="N184" s="73"/>
      <c r="O184" s="73" t="str">
        <f>IF(M184="","",ABS(M184-N182))</f>
        <v/>
      </c>
      <c r="P184" s="221" t="str">
        <f>IF(O184="","",RANK(O184,O181:O185))</f>
        <v/>
      </c>
      <c r="Q184" s="222" t="str">
        <f t="shared" si="106"/>
        <v/>
      </c>
      <c r="R184" s="74"/>
      <c r="S184" s="74" t="str">
        <f>IF(Q184="","",ABS(Q184-R182))</f>
        <v/>
      </c>
      <c r="T184" s="223" t="str">
        <f>IF(S184="","",RANK(S184,S181:S185))</f>
        <v/>
      </c>
      <c r="U184" s="224" t="str">
        <f t="shared" si="107"/>
        <v/>
      </c>
      <c r="V184" s="75"/>
      <c r="W184" s="225" t="str">
        <f>IF(B181="","",IF(N181=0,J182,IF(N181&lt;0.5,N182,IF(R181&lt;0.5,R182,"NV"))))</f>
        <v/>
      </c>
      <c r="X184" s="615"/>
      <c r="Y184" s="819"/>
      <c r="Z184" s="639"/>
    </row>
    <row r="185" spans="1:26" ht="15.75" thickBot="1" x14ac:dyDescent="0.3">
      <c r="A185" s="827"/>
      <c r="B185" s="829"/>
      <c r="C185" s="823"/>
      <c r="D185" s="66" t="s">
        <v>6</v>
      </c>
      <c r="E185" s="387" t="str">
        <f>IF(F185&lt;&gt;"",$E$181,"")</f>
        <v/>
      </c>
      <c r="F185" s="338"/>
      <c r="G185" s="339"/>
      <c r="H185" s="340"/>
      <c r="I185" s="264" t="str">
        <f>IF(B181="","",IF(F185=999,999,IF(F185+G185+H185=0,"",(F185*60+G185+H185/100)+E185)))</f>
        <v/>
      </c>
      <c r="J185" s="76"/>
      <c r="K185" s="76" t="str">
        <f>IF(I185="","",ABS(I185-J182))</f>
        <v/>
      </c>
      <c r="L185" s="227" t="str">
        <f>IF(K185="","",RANK(K185,K181:K185))</f>
        <v/>
      </c>
      <c r="M185" s="228" t="str">
        <f t="shared" si="105"/>
        <v/>
      </c>
      <c r="N185" s="77"/>
      <c r="O185" s="77" t="str">
        <f>IF(M185="","",ABS(M185-N182))</f>
        <v/>
      </c>
      <c r="P185" s="229" t="str">
        <f>IF(O185="","",RANK(O185,O181:O185))</f>
        <v/>
      </c>
      <c r="Q185" s="230" t="str">
        <f t="shared" si="106"/>
        <v/>
      </c>
      <c r="R185" s="78"/>
      <c r="S185" s="78" t="str">
        <f>IF(Q185="","",ABS(Q185-R182))</f>
        <v/>
      </c>
      <c r="T185" s="231" t="str">
        <f>IF(S185="","",RANK(S185,S181:S185))</f>
        <v/>
      </c>
      <c r="U185" s="232" t="str">
        <f t="shared" si="107"/>
        <v/>
      </c>
      <c r="V185" s="79"/>
      <c r="W185" s="233" t="str">
        <f>IF(B181="","",IF(R181&lt;0.5,TRIMMEAN(I181:I185,0.4),IF(V181&lt;0.5,V182,"NV")))</f>
        <v/>
      </c>
      <c r="X185" s="616"/>
      <c r="Y185" s="820"/>
      <c r="Z185" s="639"/>
    </row>
    <row r="186" spans="1:26" x14ac:dyDescent="0.25">
      <c r="A186" s="830" t="str">
        <f>IF('Names And Totals'!A41="","",'Names And Totals'!A41)</f>
        <v/>
      </c>
      <c r="B186" s="831" t="str">
        <f>IF('Names And Totals'!B41="","",'Names And Totals'!B41)</f>
        <v/>
      </c>
      <c r="C186" s="824" t="str">
        <f>IF(B186="","",IF(Y186="DQ","DQ",IF(Y186="TO","TO",IF(Y186="NV","NV",IF(Y186="","",RANK(Y186,$Y$6:$Y$501,0))))))</f>
        <v/>
      </c>
      <c r="D186" s="23" t="s">
        <v>7</v>
      </c>
      <c r="E186" s="343"/>
      <c r="F186" s="324"/>
      <c r="G186" s="334"/>
      <c r="H186" s="325"/>
      <c r="I186" s="213" t="str">
        <f>IF(B186="","",IF(F186=999,999,IF(F186+G186+H186=0,"",(F186*60+G186+H186/100)+E186)))</f>
        <v/>
      </c>
      <c r="J186" s="80" t="str">
        <f>IF(B186="","",MAX(I186:I190)-MIN(I186:I190))</f>
        <v/>
      </c>
      <c r="K186" s="80" t="str">
        <f>IF(I186="","",ABS(I186-J187))</f>
        <v/>
      </c>
      <c r="L186" s="214" t="str">
        <f>IF(K186="","",RANK(K186,K186:K190))</f>
        <v/>
      </c>
      <c r="M186" s="80" t="str">
        <f>IF(I186="","",IF(L186=1,"",I186))</f>
        <v/>
      </c>
      <c r="N186" s="82" t="str">
        <f>IF(B186="","",MAX(M186:M190)-MIN(M186:M190))</f>
        <v/>
      </c>
      <c r="O186" s="82" t="str">
        <f>IF(M186="","",ABS(M186-N187))</f>
        <v/>
      </c>
      <c r="P186" s="215" t="str">
        <f>IF(O186="","",RANK(O186,O186:O190))</f>
        <v/>
      </c>
      <c r="Q186" s="82" t="str">
        <f>IF(O186="","",IF(P186=1,"",I186))</f>
        <v/>
      </c>
      <c r="R186" s="83" t="str">
        <f>IF(B186="","",MAX(Q186:Q190)-MIN(Q186:Q190))</f>
        <v/>
      </c>
      <c r="S186" s="83" t="str">
        <f>IF(Q186="","",ABS(Q186-R187))</f>
        <v/>
      </c>
      <c r="T186" s="216" t="str">
        <f>IF(S186="","",RANK(S186,S186:S190))</f>
        <v/>
      </c>
      <c r="U186" s="83" t="str">
        <f>IF(T186="","",IF(T186=1,"",Q186))</f>
        <v/>
      </c>
      <c r="V186" s="84" t="str">
        <f>IF(B186="","",MAX(U186:U190)-MIN(U186:U190))</f>
        <v/>
      </c>
      <c r="W186" s="217" t="str">
        <f>IF(B186="","",I186)</f>
        <v/>
      </c>
      <c r="X186" s="810" t="str">
        <f>IF(B186="","",IF(Z186="DQ","DQ",IF(I186=999,"TO",IF(I186="","",IF(I187="",W186,IF(I188="",W187,IF(I189="",W188,IF(I190="",W189,W190))))))))</f>
        <v/>
      </c>
      <c r="Y186" s="812" t="str">
        <f>IF(B186="","",IF(Z186="DQ","DQ",IF(X186="TO","TO",IF(X186="","",IF(X186="NV","NV",IF((20-(X186-$Y$3))&gt;0,(20-(X186-$Y$3)),0))))))</f>
        <v/>
      </c>
      <c r="Z186" s="815"/>
    </row>
    <row r="187" spans="1:26" x14ac:dyDescent="0.25">
      <c r="A187" s="621"/>
      <c r="B187" s="624"/>
      <c r="C187" s="641"/>
      <c r="D187" s="18" t="s">
        <v>4</v>
      </c>
      <c r="E187" s="275" t="str">
        <f>IF(F187&lt;&gt;"",$E$186,"")</f>
        <v/>
      </c>
      <c r="F187" s="289"/>
      <c r="G187" s="290"/>
      <c r="H187" s="310"/>
      <c r="I187" s="218" t="str">
        <f>IF(B186="","",IF(F187=999,999,IF(F187+G187+H187=0,"",(F187*60+G187+H187/100)+E187)))</f>
        <v/>
      </c>
      <c r="J187" s="72" t="str">
        <f>IF(B186="","",AVERAGE(I186:I190))</f>
        <v/>
      </c>
      <c r="K187" s="72" t="str">
        <f>IF(I187="","",ABS(I187-J187))</f>
        <v/>
      </c>
      <c r="L187" s="219" t="str">
        <f>IF(K187="","",RANK(K187,K186:K190))</f>
        <v/>
      </c>
      <c r="M187" s="220" t="str">
        <f t="shared" ref="M187:M190" si="108">IF(I187="","",IF(L187=1,"",I187))</f>
        <v/>
      </c>
      <c r="N187" s="73" t="str">
        <f>IF(B186="","",AVERAGE(M186:M190))</f>
        <v/>
      </c>
      <c r="O187" s="73" t="str">
        <f>IF(M187="","",ABS(M187-N187))</f>
        <v/>
      </c>
      <c r="P187" s="221" t="str">
        <f>IF(O187="","",RANK(O187,O186:O190))</f>
        <v/>
      </c>
      <c r="Q187" s="222" t="str">
        <f t="shared" ref="Q187:Q190" si="109">IF(O187="","",IF(P187=1,"",I187))</f>
        <v/>
      </c>
      <c r="R187" s="74" t="str">
        <f>IF(B186="","",AVERAGE(Q186:Q190))</f>
        <v/>
      </c>
      <c r="S187" s="74" t="str">
        <f>IF(Q187="","",ABS(Q187-R187))</f>
        <v/>
      </c>
      <c r="T187" s="223" t="str">
        <f>IF(S187="","",RANK(S187,S186:S190))</f>
        <v/>
      </c>
      <c r="U187" s="224" t="str">
        <f t="shared" ref="U187:U190" si="110">IF(T187="","",IF(T187=1,"",Q187))</f>
        <v/>
      </c>
      <c r="V187" s="75" t="str">
        <f>IF(B186="","",AVERAGE(U186:U190))</f>
        <v/>
      </c>
      <c r="W187" s="225" t="str">
        <f>IF(B186="","",IF(J186&lt;0.5,J187,"NV"))</f>
        <v/>
      </c>
      <c r="X187" s="763"/>
      <c r="Y187" s="813"/>
      <c r="Z187" s="816"/>
    </row>
    <row r="188" spans="1:26" x14ac:dyDescent="0.25">
      <c r="A188" s="621"/>
      <c r="B188" s="624"/>
      <c r="C188" s="641"/>
      <c r="D188" s="18" t="s">
        <v>8</v>
      </c>
      <c r="E188" s="384" t="str">
        <f>IF(F188&lt;&gt;"",$E$186,"")</f>
        <v/>
      </c>
      <c r="F188" s="289"/>
      <c r="G188" s="290"/>
      <c r="H188" s="310"/>
      <c r="I188" s="218" t="str">
        <f>IF(B186="","",IF(F188=999,999,IF(F188+G188+H188=0,"",(F188*60+G188+H188/100)+E188)))</f>
        <v/>
      </c>
      <c r="J188" s="72"/>
      <c r="K188" s="72" t="str">
        <f>IF(I188="","",ABS(I188-J187))</f>
        <v/>
      </c>
      <c r="L188" s="219" t="str">
        <f>IF(K188="","",RANK(K188,K186:K190))</f>
        <v/>
      </c>
      <c r="M188" s="220" t="str">
        <f t="shared" si="108"/>
        <v/>
      </c>
      <c r="N188" s="73"/>
      <c r="O188" s="73" t="str">
        <f>IF(M188="","",ABS(M188-N187))</f>
        <v/>
      </c>
      <c r="P188" s="221" t="str">
        <f>IF(O188="","",RANK(O188,O186:O190))</f>
        <v/>
      </c>
      <c r="Q188" s="222" t="str">
        <f t="shared" si="109"/>
        <v/>
      </c>
      <c r="R188" s="74"/>
      <c r="S188" s="74" t="str">
        <f>IF(Q188="","",ABS(Q188-R187))</f>
        <v/>
      </c>
      <c r="T188" s="223" t="str">
        <f>IF(S188="","",RANK(S188,S186:S190))</f>
        <v/>
      </c>
      <c r="U188" s="224" t="str">
        <f t="shared" si="110"/>
        <v/>
      </c>
      <c r="V188" s="75"/>
      <c r="W188" s="225" t="str">
        <f>IF(B186="","",IF(J186&lt;0.5,J187,IF(N186&lt;0.5,N187,"NV")))</f>
        <v/>
      </c>
      <c r="X188" s="763"/>
      <c r="Y188" s="813"/>
      <c r="Z188" s="816"/>
    </row>
    <row r="189" spans="1:26" x14ac:dyDescent="0.25">
      <c r="A189" s="621"/>
      <c r="B189" s="624"/>
      <c r="C189" s="641"/>
      <c r="D189" s="18" t="s">
        <v>5</v>
      </c>
      <c r="E189" s="384" t="str">
        <f>IF(F189&lt;&gt;"",$E$186,"")</f>
        <v/>
      </c>
      <c r="F189" s="289"/>
      <c r="G189" s="290"/>
      <c r="H189" s="310"/>
      <c r="I189" s="218" t="str">
        <f>IF(B186="","",IF(F189=999,999,IF(F189+G189+H189=0,"",(F189*60+G189+H189/100)+E189)))</f>
        <v/>
      </c>
      <c r="J189" s="72"/>
      <c r="K189" s="72" t="str">
        <f>IF(I189="","",ABS(I189-J187))</f>
        <v/>
      </c>
      <c r="L189" s="219" t="str">
        <f>IF(K189="","",RANK(K189,K186:K190))</f>
        <v/>
      </c>
      <c r="M189" s="220" t="str">
        <f t="shared" si="108"/>
        <v/>
      </c>
      <c r="N189" s="73"/>
      <c r="O189" s="73" t="str">
        <f>IF(M189="","",ABS(M189-N187))</f>
        <v/>
      </c>
      <c r="P189" s="221" t="str">
        <f>IF(O189="","",RANK(O189,O186:O190))</f>
        <v/>
      </c>
      <c r="Q189" s="222" t="str">
        <f t="shared" si="109"/>
        <v/>
      </c>
      <c r="R189" s="74"/>
      <c r="S189" s="74" t="str">
        <f>IF(Q189="","",ABS(Q189-R187))</f>
        <v/>
      </c>
      <c r="T189" s="223" t="str">
        <f>IF(S189="","",RANK(S189,S186:S190))</f>
        <v/>
      </c>
      <c r="U189" s="224" t="str">
        <f t="shared" si="110"/>
        <v/>
      </c>
      <c r="V189" s="75"/>
      <c r="W189" s="225" t="str">
        <f>IF(B186="","",IF(N186=0,J187,IF(N186&lt;0.5,N187,IF(R186&lt;0.5,R187,"NV"))))</f>
        <v/>
      </c>
      <c r="X189" s="763"/>
      <c r="Y189" s="813"/>
      <c r="Z189" s="816"/>
    </row>
    <row r="190" spans="1:26" ht="15.75" thickBot="1" x14ac:dyDescent="0.3">
      <c r="A190" s="622"/>
      <c r="B190" s="625"/>
      <c r="C190" s="825"/>
      <c r="D190" s="24" t="s">
        <v>6</v>
      </c>
      <c r="E190" s="385" t="str">
        <f>IF(F190&lt;&gt;"",$E$186,"")</f>
        <v/>
      </c>
      <c r="F190" s="295"/>
      <c r="G190" s="296"/>
      <c r="H190" s="335"/>
      <c r="I190" s="226" t="str">
        <f>IF(B186="","",IF(F190=999,999,IF(F190+G190+H190=0,"",(F190*60+G190+H190/100)+E190)))</f>
        <v/>
      </c>
      <c r="J190" s="76"/>
      <c r="K190" s="76" t="str">
        <f>IF(I190="","",ABS(I190-J187))</f>
        <v/>
      </c>
      <c r="L190" s="227" t="str">
        <f>IF(K190="","",RANK(K190,K186:K190))</f>
        <v/>
      </c>
      <c r="M190" s="228" t="str">
        <f t="shared" si="108"/>
        <v/>
      </c>
      <c r="N190" s="77"/>
      <c r="O190" s="77" t="str">
        <f>IF(M190="","",ABS(M190-N187))</f>
        <v/>
      </c>
      <c r="P190" s="229" t="str">
        <f>IF(O190="","",RANK(O190,O186:O190))</f>
        <v/>
      </c>
      <c r="Q190" s="230" t="str">
        <f t="shared" si="109"/>
        <v/>
      </c>
      <c r="R190" s="78"/>
      <c r="S190" s="78" t="str">
        <f>IF(Q190="","",ABS(Q190-R187))</f>
        <v/>
      </c>
      <c r="T190" s="231" t="str">
        <f>IF(S190="","",RANK(S190,S186:S190))</f>
        <v/>
      </c>
      <c r="U190" s="232" t="str">
        <f t="shared" si="110"/>
        <v/>
      </c>
      <c r="V190" s="79"/>
      <c r="W190" s="233" t="str">
        <f>IF(B186="","",IF(R186&lt;0.5,TRIMMEAN(I186:I190,0.4),IF(V186&lt;0.5,V187,"NV")))</f>
        <v/>
      </c>
      <c r="X190" s="811"/>
      <c r="Y190" s="814"/>
      <c r="Z190" s="817"/>
    </row>
    <row r="191" spans="1:26" x14ac:dyDescent="0.25">
      <c r="A191" s="826" t="str">
        <f>IF('Names And Totals'!A42="","",'Names And Totals'!A42)</f>
        <v/>
      </c>
      <c r="B191" s="828" t="str">
        <f>IF('Names And Totals'!B42="","",'Names And Totals'!B42)</f>
        <v/>
      </c>
      <c r="C191" s="821" t="str">
        <f>IF(B191="","",IF(Y191="DQ","DQ",IF(Y191="TO","TO",IF(Y191="NV","NV",IF(Y191="","",RANK(Y191,$Y$6:$Y$501,0))))))</f>
        <v/>
      </c>
      <c r="D191" s="67" t="s">
        <v>7</v>
      </c>
      <c r="E191" s="386"/>
      <c r="F191" s="336"/>
      <c r="G191" s="333"/>
      <c r="H191" s="337"/>
      <c r="I191" s="263" t="str">
        <f>IF(B191="","",IF(F191=999,999,IF(F191+G191+H191=0,"",(F191*60+G191+H191/100)+E191)))</f>
        <v/>
      </c>
      <c r="J191" s="80" t="str">
        <f>IF(B191="","",MAX(I191:I195)-MIN(I191:I195))</f>
        <v/>
      </c>
      <c r="K191" s="80" t="str">
        <f>IF(I191="","",ABS(I191-J192))</f>
        <v/>
      </c>
      <c r="L191" s="214" t="str">
        <f>IF(K191="","",RANK(K191,K191:K195))</f>
        <v/>
      </c>
      <c r="M191" s="80" t="str">
        <f>IF(I191="","",IF(L191=1,"",I191))</f>
        <v/>
      </c>
      <c r="N191" s="82" t="str">
        <f>IF(B191="","",MAX(M191:M195)-MIN(M191:M195))</f>
        <v/>
      </c>
      <c r="O191" s="82" t="str">
        <f>IF(M191="","",ABS(M191-N192))</f>
        <v/>
      </c>
      <c r="P191" s="215" t="str">
        <f>IF(O191="","",RANK(O191,O191:O195))</f>
        <v/>
      </c>
      <c r="Q191" s="82" t="str">
        <f>IF(O191="","",IF(P191=1,"",I191))</f>
        <v/>
      </c>
      <c r="R191" s="83" t="str">
        <f>IF(B191="","",MAX(Q191:Q195)-MIN(Q191:Q195))</f>
        <v/>
      </c>
      <c r="S191" s="83" t="str">
        <f>IF(Q191="","",ABS(Q191-R192))</f>
        <v/>
      </c>
      <c r="T191" s="216" t="str">
        <f>IF(S191="","",RANK(S191,S191:S195))</f>
        <v/>
      </c>
      <c r="U191" s="83" t="str">
        <f>IF(T191="","",IF(T191=1,"",Q191))</f>
        <v/>
      </c>
      <c r="V191" s="84" t="str">
        <f>IF(B191="","",MAX(U191:U195)-MIN(U191:U195))</f>
        <v/>
      </c>
      <c r="W191" s="217" t="str">
        <f>IF(B191="","",I191)</f>
        <v/>
      </c>
      <c r="X191" s="614" t="str">
        <f>IF(B191="","",IF(Z191="DQ","DQ",IF(I191=999,"TO",IF(I191="","",IF(I192="",W191,IF(I193="",W192,IF(I194="",W193,IF(I195="",W194,W195))))))))</f>
        <v/>
      </c>
      <c r="Y191" s="818" t="str">
        <f>IF(B191="","",IF(Z191="DQ","DQ",IF(X191="TO","TO",IF(X191="","",IF(X191="NV","NV",IF((20-(X191-$Y$3))&gt;0,(20-(X191-$Y$3)),0))))))</f>
        <v/>
      </c>
      <c r="Z191" s="639"/>
    </row>
    <row r="192" spans="1:26" x14ac:dyDescent="0.25">
      <c r="A192" s="627"/>
      <c r="B192" s="630"/>
      <c r="C192" s="822"/>
      <c r="D192" s="21" t="s">
        <v>4</v>
      </c>
      <c r="E192" s="387" t="str">
        <f>IF(F192&lt;&gt;"",$E$191,"")</f>
        <v/>
      </c>
      <c r="F192" s="292"/>
      <c r="G192" s="293"/>
      <c r="H192" s="314"/>
      <c r="I192" s="234" t="str">
        <f>IF(B191="","",IF(F192=999,999,IF(F192+G192+H192=0,"",(F192*60+G192+H192/100)+E192)))</f>
        <v/>
      </c>
      <c r="J192" s="72" t="str">
        <f>IF(B191="","",AVERAGE(I191:I195))</f>
        <v/>
      </c>
      <c r="K192" s="72" t="str">
        <f>IF(I192="","",ABS(I192-J192))</f>
        <v/>
      </c>
      <c r="L192" s="219" t="str">
        <f>IF(K192="","",RANK(K192,K191:K195))</f>
        <v/>
      </c>
      <c r="M192" s="220" t="str">
        <f t="shared" ref="M192:M195" si="111">IF(I192="","",IF(L192=1,"",I192))</f>
        <v/>
      </c>
      <c r="N192" s="73" t="str">
        <f>IF(B191="","",AVERAGE(M191:M195))</f>
        <v/>
      </c>
      <c r="O192" s="73" t="str">
        <f>IF(M192="","",ABS(M192-N192))</f>
        <v/>
      </c>
      <c r="P192" s="221" t="str">
        <f>IF(O192="","",RANK(O192,O191:O195))</f>
        <v/>
      </c>
      <c r="Q192" s="222" t="str">
        <f t="shared" ref="Q192:Q195" si="112">IF(O192="","",IF(P192=1,"",I192))</f>
        <v/>
      </c>
      <c r="R192" s="74" t="str">
        <f>IF(B191="","",AVERAGE(Q191:Q195))</f>
        <v/>
      </c>
      <c r="S192" s="74" t="str">
        <f>IF(Q192="","",ABS(Q192-R192))</f>
        <v/>
      </c>
      <c r="T192" s="223" t="str">
        <f>IF(S192="","",RANK(S192,S191:S195))</f>
        <v/>
      </c>
      <c r="U192" s="224" t="str">
        <f t="shared" ref="U192:U195" si="113">IF(T192="","",IF(T192=1,"",Q192))</f>
        <v/>
      </c>
      <c r="V192" s="75" t="str">
        <f>IF(B191="","",AVERAGE(U191:U195))</f>
        <v/>
      </c>
      <c r="W192" s="225" t="str">
        <f>IF(B191="","",IF(J191&lt;0.5,J192,"NV"))</f>
        <v/>
      </c>
      <c r="X192" s="615"/>
      <c r="Y192" s="819"/>
      <c r="Z192" s="639"/>
    </row>
    <row r="193" spans="1:26" x14ac:dyDescent="0.25">
      <c r="A193" s="627"/>
      <c r="B193" s="630"/>
      <c r="C193" s="822"/>
      <c r="D193" s="21" t="s">
        <v>8</v>
      </c>
      <c r="E193" s="387" t="str">
        <f>IF(F193&lt;&gt;"",$E$191,"")</f>
        <v/>
      </c>
      <c r="F193" s="292"/>
      <c r="G193" s="293"/>
      <c r="H193" s="314"/>
      <c r="I193" s="234" t="str">
        <f>IF(B191="","",IF(F193=999,999,IF(F193+G193+H193=0,"",(F193*60+G193+H193/100)+E193)))</f>
        <v/>
      </c>
      <c r="J193" s="72"/>
      <c r="K193" s="72" t="str">
        <f>IF(I193="","",ABS(I193-J192))</f>
        <v/>
      </c>
      <c r="L193" s="219" t="str">
        <f>IF(K193="","",RANK(K193,K191:K195))</f>
        <v/>
      </c>
      <c r="M193" s="220" t="str">
        <f t="shared" si="111"/>
        <v/>
      </c>
      <c r="N193" s="73"/>
      <c r="O193" s="73" t="str">
        <f>IF(M193="","",ABS(M193-N192))</f>
        <v/>
      </c>
      <c r="P193" s="221" t="str">
        <f>IF(O193="","",RANK(O193,O191:O195))</f>
        <v/>
      </c>
      <c r="Q193" s="222" t="str">
        <f t="shared" si="112"/>
        <v/>
      </c>
      <c r="R193" s="74"/>
      <c r="S193" s="74" t="str">
        <f>IF(Q193="","",ABS(Q193-R192))</f>
        <v/>
      </c>
      <c r="T193" s="223" t="str">
        <f>IF(S193="","",RANK(S193,S191:S195))</f>
        <v/>
      </c>
      <c r="U193" s="224" t="str">
        <f t="shared" si="113"/>
        <v/>
      </c>
      <c r="V193" s="75"/>
      <c r="W193" s="225" t="str">
        <f>IF(B191="","",IF(J191&lt;0.5,J192,IF(N191&lt;0.5,N192,"NV")))</f>
        <v/>
      </c>
      <c r="X193" s="615"/>
      <c r="Y193" s="819"/>
      <c r="Z193" s="639"/>
    </row>
    <row r="194" spans="1:26" x14ac:dyDescent="0.25">
      <c r="A194" s="627"/>
      <c r="B194" s="630"/>
      <c r="C194" s="822"/>
      <c r="D194" s="21" t="s">
        <v>5</v>
      </c>
      <c r="E194" s="387" t="str">
        <f>IF(F194&lt;&gt;"",$E$191,"")</f>
        <v/>
      </c>
      <c r="F194" s="292"/>
      <c r="G194" s="293"/>
      <c r="H194" s="314"/>
      <c r="I194" s="234" t="str">
        <f>IF(B191="","",IF(F194=999,999,IF(F194+G194+H194=0,"",(F194*60+G194+H194/100)+E194)))</f>
        <v/>
      </c>
      <c r="J194" s="72"/>
      <c r="K194" s="72" t="str">
        <f>IF(I194="","",ABS(I194-J192))</f>
        <v/>
      </c>
      <c r="L194" s="219" t="str">
        <f>IF(K194="","",RANK(K194,K191:K195))</f>
        <v/>
      </c>
      <c r="M194" s="220" t="str">
        <f t="shared" si="111"/>
        <v/>
      </c>
      <c r="N194" s="73"/>
      <c r="O194" s="73" t="str">
        <f>IF(M194="","",ABS(M194-N192))</f>
        <v/>
      </c>
      <c r="P194" s="221" t="str">
        <f>IF(O194="","",RANK(O194,O191:O195))</f>
        <v/>
      </c>
      <c r="Q194" s="222" t="str">
        <f t="shared" si="112"/>
        <v/>
      </c>
      <c r="R194" s="74"/>
      <c r="S194" s="74" t="str">
        <f>IF(Q194="","",ABS(Q194-R192))</f>
        <v/>
      </c>
      <c r="T194" s="223" t="str">
        <f>IF(S194="","",RANK(S194,S191:S195))</f>
        <v/>
      </c>
      <c r="U194" s="224" t="str">
        <f t="shared" si="113"/>
        <v/>
      </c>
      <c r="V194" s="75"/>
      <c r="W194" s="225" t="str">
        <f>IF(B191="","",IF(N191=0,J192,IF(N191&lt;0.5,N192,IF(R191&lt;0.5,R192,"NV"))))</f>
        <v/>
      </c>
      <c r="X194" s="615"/>
      <c r="Y194" s="819"/>
      <c r="Z194" s="639"/>
    </row>
    <row r="195" spans="1:26" ht="15.75" thickBot="1" x14ac:dyDescent="0.3">
      <c r="A195" s="827"/>
      <c r="B195" s="829"/>
      <c r="C195" s="823"/>
      <c r="D195" s="66" t="s">
        <v>6</v>
      </c>
      <c r="E195" s="387" t="str">
        <f>IF(F195&lt;&gt;"",$E$191,"")</f>
        <v/>
      </c>
      <c r="F195" s="338"/>
      <c r="G195" s="339"/>
      <c r="H195" s="340"/>
      <c r="I195" s="264" t="str">
        <f>IF(B191="","",IF(F195=999,999,IF(F195+G195+H195=0,"",(F195*60+G195+H195/100)+E195)))</f>
        <v/>
      </c>
      <c r="J195" s="76"/>
      <c r="K195" s="76" t="str">
        <f>IF(I195="","",ABS(I195-J192))</f>
        <v/>
      </c>
      <c r="L195" s="227" t="str">
        <f>IF(K195="","",RANK(K195,K191:K195))</f>
        <v/>
      </c>
      <c r="M195" s="228" t="str">
        <f t="shared" si="111"/>
        <v/>
      </c>
      <c r="N195" s="77"/>
      <c r="O195" s="77" t="str">
        <f>IF(M195="","",ABS(M195-N192))</f>
        <v/>
      </c>
      <c r="P195" s="229" t="str">
        <f>IF(O195="","",RANK(O195,O191:O195))</f>
        <v/>
      </c>
      <c r="Q195" s="230" t="str">
        <f t="shared" si="112"/>
        <v/>
      </c>
      <c r="R195" s="78"/>
      <c r="S195" s="78" t="str">
        <f>IF(Q195="","",ABS(Q195-R192))</f>
        <v/>
      </c>
      <c r="T195" s="231" t="str">
        <f>IF(S195="","",RANK(S195,S191:S195))</f>
        <v/>
      </c>
      <c r="U195" s="232" t="str">
        <f t="shared" si="113"/>
        <v/>
      </c>
      <c r="V195" s="79"/>
      <c r="W195" s="233" t="str">
        <f>IF(B191="","",IF(R191&lt;0.5,TRIMMEAN(I191:I195,0.4),IF(V191&lt;0.5,V192,"NV")))</f>
        <v/>
      </c>
      <c r="X195" s="616"/>
      <c r="Y195" s="820"/>
      <c r="Z195" s="639"/>
    </row>
    <row r="196" spans="1:26" x14ac:dyDescent="0.25">
      <c r="A196" s="830" t="str">
        <f>IF('Names And Totals'!A43="","",'Names And Totals'!A43)</f>
        <v/>
      </c>
      <c r="B196" s="831" t="str">
        <f>IF('Names And Totals'!B43="","",'Names And Totals'!B43)</f>
        <v/>
      </c>
      <c r="C196" s="824" t="str">
        <f>IF(B196="","",IF(Y196="DQ","DQ",IF(Y196="TO","TO",IF(Y196="NV","NV",IF(Y196="","",RANK(Y196,$Y$6:$Y$501,0))))))</f>
        <v/>
      </c>
      <c r="D196" s="23" t="s">
        <v>7</v>
      </c>
      <c r="E196" s="343"/>
      <c r="F196" s="324"/>
      <c r="G196" s="334"/>
      <c r="H196" s="325"/>
      <c r="I196" s="213" t="str">
        <f>IF(B196="","",IF(F196=999,999,IF(F196+G196+H196=0,"",(F196*60+G196+H196/100)+E196)))</f>
        <v/>
      </c>
      <c r="J196" s="80" t="str">
        <f>IF(B196="","",MAX(I196:I200)-MIN(I196:I200))</f>
        <v/>
      </c>
      <c r="K196" s="80" t="str">
        <f>IF(I196="","",ABS(I196-J197))</f>
        <v/>
      </c>
      <c r="L196" s="214" t="str">
        <f>IF(K196="","",RANK(K196,K196:K200))</f>
        <v/>
      </c>
      <c r="M196" s="80" t="str">
        <f>IF(I196="","",IF(L196=1,"",I196))</f>
        <v/>
      </c>
      <c r="N196" s="82" t="str">
        <f>IF(B196="","",MAX(M196:M200)-MIN(M196:M200))</f>
        <v/>
      </c>
      <c r="O196" s="82" t="str">
        <f>IF(M196="","",ABS(M196-N197))</f>
        <v/>
      </c>
      <c r="P196" s="215" t="str">
        <f>IF(O196="","",RANK(O196,O196:O200))</f>
        <v/>
      </c>
      <c r="Q196" s="82" t="str">
        <f>IF(O196="","",IF(P196=1,"",I196))</f>
        <v/>
      </c>
      <c r="R196" s="83" t="str">
        <f>IF(B196="","",MAX(Q196:Q200)-MIN(Q196:Q200))</f>
        <v/>
      </c>
      <c r="S196" s="83" t="str">
        <f>IF(Q196="","",ABS(Q196-R197))</f>
        <v/>
      </c>
      <c r="T196" s="216" t="str">
        <f>IF(S196="","",RANK(S196,S196:S200))</f>
        <v/>
      </c>
      <c r="U196" s="83" t="str">
        <f>IF(T196="","",IF(T196=1,"",Q196))</f>
        <v/>
      </c>
      <c r="V196" s="84" t="str">
        <f>IF(B196="","",MAX(U196:U200)-MIN(U196:U200))</f>
        <v/>
      </c>
      <c r="W196" s="217" t="str">
        <f>IF(B196="","",I196)</f>
        <v/>
      </c>
      <c r="X196" s="810" t="str">
        <f>IF(B196="","",IF(Z196="DQ","DQ",IF(I196=999,"TO",IF(I196="","",IF(I197="",W196,IF(I198="",W197,IF(I199="",W198,IF(I200="",W199,W200))))))))</f>
        <v/>
      </c>
      <c r="Y196" s="812" t="str">
        <f>IF(B196="","",IF(Z196="DQ","DQ",IF(X196="TO","TO",IF(X196="","",IF(X196="NV","NV",IF((20-(X196-$Y$3))&gt;0,(20-(X196-$Y$3)),0))))))</f>
        <v/>
      </c>
      <c r="Z196" s="815"/>
    </row>
    <row r="197" spans="1:26" x14ac:dyDescent="0.25">
      <c r="A197" s="621"/>
      <c r="B197" s="624"/>
      <c r="C197" s="641"/>
      <c r="D197" s="18" t="s">
        <v>4</v>
      </c>
      <c r="E197" s="384" t="str">
        <f>IF(F197&lt;&gt;"",$E$196,"")</f>
        <v/>
      </c>
      <c r="F197" s="289"/>
      <c r="G197" s="290"/>
      <c r="H197" s="310"/>
      <c r="I197" s="218" t="str">
        <f>IF(B196="","",IF(F197=999,999,IF(F197+G197+H197=0,"",(F197*60+G197+H197/100)+E197)))</f>
        <v/>
      </c>
      <c r="J197" s="72" t="str">
        <f>IF(B196="","",AVERAGE(I196:I200))</f>
        <v/>
      </c>
      <c r="K197" s="72" t="str">
        <f>IF(I197="","",ABS(I197-J197))</f>
        <v/>
      </c>
      <c r="L197" s="219" t="str">
        <f>IF(K197="","",RANK(K197,K196:K200))</f>
        <v/>
      </c>
      <c r="M197" s="220" t="str">
        <f t="shared" ref="M197:M200" si="114">IF(I197="","",IF(L197=1,"",I197))</f>
        <v/>
      </c>
      <c r="N197" s="73" t="str">
        <f>IF(B196="","",AVERAGE(M196:M200))</f>
        <v/>
      </c>
      <c r="O197" s="73" t="str">
        <f>IF(M197="","",ABS(M197-N197))</f>
        <v/>
      </c>
      <c r="P197" s="221" t="str">
        <f>IF(O197="","",RANK(O197,O196:O200))</f>
        <v/>
      </c>
      <c r="Q197" s="222" t="str">
        <f t="shared" ref="Q197:Q200" si="115">IF(O197="","",IF(P197=1,"",I197))</f>
        <v/>
      </c>
      <c r="R197" s="74" t="str">
        <f>IF(B196="","",AVERAGE(Q196:Q200))</f>
        <v/>
      </c>
      <c r="S197" s="74" t="str">
        <f>IF(Q197="","",ABS(Q197-R197))</f>
        <v/>
      </c>
      <c r="T197" s="223" t="str">
        <f>IF(S197="","",RANK(S197,S196:S200))</f>
        <v/>
      </c>
      <c r="U197" s="224" t="str">
        <f t="shared" ref="U197:U200" si="116">IF(T197="","",IF(T197=1,"",Q197))</f>
        <v/>
      </c>
      <c r="V197" s="75" t="str">
        <f>IF(B196="","",AVERAGE(U196:U200))</f>
        <v/>
      </c>
      <c r="W197" s="225" t="str">
        <f>IF(B196="","",IF(J196&lt;0.5,J197,"NV"))</f>
        <v/>
      </c>
      <c r="X197" s="763"/>
      <c r="Y197" s="813"/>
      <c r="Z197" s="816"/>
    </row>
    <row r="198" spans="1:26" x14ac:dyDescent="0.25">
      <c r="A198" s="621"/>
      <c r="B198" s="624"/>
      <c r="C198" s="641"/>
      <c r="D198" s="18" t="s">
        <v>8</v>
      </c>
      <c r="E198" s="384" t="str">
        <f>IF(F198&lt;&gt;"",$E$196,"")</f>
        <v/>
      </c>
      <c r="F198" s="289"/>
      <c r="G198" s="290"/>
      <c r="H198" s="310"/>
      <c r="I198" s="218" t="str">
        <f>IF(B196="","",IF(F198=999,999,IF(F198+G198+H198=0,"",(F198*60+G198+H198/100)+E198)))</f>
        <v/>
      </c>
      <c r="J198" s="72"/>
      <c r="K198" s="72" t="str">
        <f>IF(I198="","",ABS(I198-J197))</f>
        <v/>
      </c>
      <c r="L198" s="219" t="str">
        <f>IF(K198="","",RANK(K198,K196:K200))</f>
        <v/>
      </c>
      <c r="M198" s="220" t="str">
        <f t="shared" si="114"/>
        <v/>
      </c>
      <c r="N198" s="73"/>
      <c r="O198" s="73" t="str">
        <f>IF(M198="","",ABS(M198-N197))</f>
        <v/>
      </c>
      <c r="P198" s="221" t="str">
        <f>IF(O198="","",RANK(O198,O196:O200))</f>
        <v/>
      </c>
      <c r="Q198" s="222" t="str">
        <f t="shared" si="115"/>
        <v/>
      </c>
      <c r="R198" s="74"/>
      <c r="S198" s="74" t="str">
        <f>IF(Q198="","",ABS(Q198-R197))</f>
        <v/>
      </c>
      <c r="T198" s="223" t="str">
        <f>IF(S198="","",RANK(S198,S196:S200))</f>
        <v/>
      </c>
      <c r="U198" s="224" t="str">
        <f t="shared" si="116"/>
        <v/>
      </c>
      <c r="V198" s="75"/>
      <c r="W198" s="225" t="str">
        <f>IF(B196="","",IF(J196&lt;0.5,J197,IF(N196&lt;0.5,N197,"NV")))</f>
        <v/>
      </c>
      <c r="X198" s="763"/>
      <c r="Y198" s="813"/>
      <c r="Z198" s="816"/>
    </row>
    <row r="199" spans="1:26" x14ac:dyDescent="0.25">
      <c r="A199" s="621"/>
      <c r="B199" s="624"/>
      <c r="C199" s="641"/>
      <c r="D199" s="18" t="s">
        <v>5</v>
      </c>
      <c r="E199" s="384" t="str">
        <f>IF(F199&lt;&gt;"",$E$196,"")</f>
        <v/>
      </c>
      <c r="F199" s="289"/>
      <c r="G199" s="290"/>
      <c r="H199" s="310"/>
      <c r="I199" s="218" t="str">
        <f>IF(B196="","",IF(F199=999,999,IF(F199+G199+H199=0,"",(F199*60+G199+H199/100)+E199)))</f>
        <v/>
      </c>
      <c r="J199" s="72"/>
      <c r="K199" s="72" t="str">
        <f>IF(I199="","",ABS(I199-J197))</f>
        <v/>
      </c>
      <c r="L199" s="219" t="str">
        <f>IF(K199="","",RANK(K199,K196:K200))</f>
        <v/>
      </c>
      <c r="M199" s="220" t="str">
        <f t="shared" si="114"/>
        <v/>
      </c>
      <c r="N199" s="73"/>
      <c r="O199" s="73" t="str">
        <f>IF(M199="","",ABS(M199-N197))</f>
        <v/>
      </c>
      <c r="P199" s="221" t="str">
        <f>IF(O199="","",RANK(O199,O196:O200))</f>
        <v/>
      </c>
      <c r="Q199" s="222" t="str">
        <f t="shared" si="115"/>
        <v/>
      </c>
      <c r="R199" s="74"/>
      <c r="S199" s="74" t="str">
        <f>IF(Q199="","",ABS(Q199-R197))</f>
        <v/>
      </c>
      <c r="T199" s="223" t="str">
        <f>IF(S199="","",RANK(S199,S196:S200))</f>
        <v/>
      </c>
      <c r="U199" s="224" t="str">
        <f t="shared" si="116"/>
        <v/>
      </c>
      <c r="V199" s="75"/>
      <c r="W199" s="225" t="str">
        <f>IF(B196="","",IF(N196=0,J197,IF(N196&lt;0.5,N197,IF(R196&lt;0.5,R197,"NV"))))</f>
        <v/>
      </c>
      <c r="X199" s="763"/>
      <c r="Y199" s="813"/>
      <c r="Z199" s="816"/>
    </row>
    <row r="200" spans="1:26" ht="15.75" thickBot="1" x14ac:dyDescent="0.3">
      <c r="A200" s="622"/>
      <c r="B200" s="625"/>
      <c r="C200" s="825"/>
      <c r="D200" s="24" t="s">
        <v>6</v>
      </c>
      <c r="E200" s="389" t="str">
        <f>IF(F200&lt;&gt;"",$E$196,"")</f>
        <v/>
      </c>
      <c r="F200" s="295"/>
      <c r="G200" s="296"/>
      <c r="H200" s="335"/>
      <c r="I200" s="226" t="str">
        <f>IF(B196="","",IF(F200=999,999,IF(F200+G200+H200=0,"",(F200*60+G200+H200/100)+E200)))</f>
        <v/>
      </c>
      <c r="J200" s="76"/>
      <c r="K200" s="76" t="str">
        <f>IF(I200="","",ABS(I200-J197))</f>
        <v/>
      </c>
      <c r="L200" s="227" t="str">
        <f>IF(K200="","",RANK(K200,K196:K200))</f>
        <v/>
      </c>
      <c r="M200" s="228" t="str">
        <f t="shared" si="114"/>
        <v/>
      </c>
      <c r="N200" s="77"/>
      <c r="O200" s="77" t="str">
        <f>IF(M200="","",ABS(M200-N197))</f>
        <v/>
      </c>
      <c r="P200" s="229" t="str">
        <f>IF(O200="","",RANK(O200,O196:O200))</f>
        <v/>
      </c>
      <c r="Q200" s="230" t="str">
        <f t="shared" si="115"/>
        <v/>
      </c>
      <c r="R200" s="78"/>
      <c r="S200" s="78" t="str">
        <f>IF(Q200="","",ABS(Q200-R197))</f>
        <v/>
      </c>
      <c r="T200" s="231" t="str">
        <f>IF(S200="","",RANK(S200,S196:S200))</f>
        <v/>
      </c>
      <c r="U200" s="232" t="str">
        <f t="shared" si="116"/>
        <v/>
      </c>
      <c r="V200" s="79"/>
      <c r="W200" s="233" t="str">
        <f>IF(B196="","",IF(R196&lt;0.5,TRIMMEAN(I196:I200,0.4),IF(V196&lt;0.5,V197,"NV")))</f>
        <v/>
      </c>
      <c r="X200" s="811"/>
      <c r="Y200" s="814"/>
      <c r="Z200" s="817"/>
    </row>
    <row r="201" spans="1:26" x14ac:dyDescent="0.25">
      <c r="A201" s="826" t="str">
        <f>IF('Names And Totals'!A44="","",'Names And Totals'!A44)</f>
        <v/>
      </c>
      <c r="B201" s="828" t="str">
        <f>IF('Names And Totals'!B44="","",'Names And Totals'!B44)</f>
        <v/>
      </c>
      <c r="C201" s="821" t="str">
        <f>IF(B201="","",IF(Y201="DQ","DQ",IF(Y201="TO","TO",IF(Y201="NV","NV",IF(Y201="","",RANK(Y201,$Y$6:$Y$501,0))))))</f>
        <v/>
      </c>
      <c r="D201" s="67" t="s">
        <v>7</v>
      </c>
      <c r="E201" s="342"/>
      <c r="F201" s="336"/>
      <c r="G201" s="333"/>
      <c r="H201" s="337"/>
      <c r="I201" s="263" t="str">
        <f>IF(B201="","",IF(F201=999,999,IF(F201+G201+H201=0,"",(F201*60+G201+H201/100)+E201)))</f>
        <v/>
      </c>
      <c r="J201" s="80" t="str">
        <f>IF(B201="","",MAX(I201:I205)-MIN(I201:I205))</f>
        <v/>
      </c>
      <c r="K201" s="80" t="str">
        <f>IF(I201="","",ABS(I201-J202))</f>
        <v/>
      </c>
      <c r="L201" s="214" t="str">
        <f>IF(K201="","",RANK(K201,K201:K205))</f>
        <v/>
      </c>
      <c r="M201" s="80" t="str">
        <f>IF(I201="","",IF(L201=1,"",I201))</f>
        <v/>
      </c>
      <c r="N201" s="82" t="str">
        <f>IF(B201="","",MAX(M201:M205)-MIN(M201:M205))</f>
        <v/>
      </c>
      <c r="O201" s="82" t="str">
        <f>IF(M201="","",ABS(M201-N202))</f>
        <v/>
      </c>
      <c r="P201" s="215" t="str">
        <f>IF(O201="","",RANK(O201,O201:O205))</f>
        <v/>
      </c>
      <c r="Q201" s="82" t="str">
        <f>IF(O201="","",IF(P201=1,"",I201))</f>
        <v/>
      </c>
      <c r="R201" s="83" t="str">
        <f>IF(B201="","",MAX(Q201:Q205)-MIN(Q201:Q205))</f>
        <v/>
      </c>
      <c r="S201" s="83" t="str">
        <f>IF(Q201="","",ABS(Q201-R202))</f>
        <v/>
      </c>
      <c r="T201" s="216" t="str">
        <f>IF(S201="","",RANK(S201,S201:S205))</f>
        <v/>
      </c>
      <c r="U201" s="83" t="str">
        <f>IF(T201="","",IF(T201=1,"",Q201))</f>
        <v/>
      </c>
      <c r="V201" s="84" t="str">
        <f>IF(B201="","",MAX(U201:U205)-MIN(U201:U205))</f>
        <v/>
      </c>
      <c r="W201" s="217" t="str">
        <f>IF(B201="","",I201)</f>
        <v/>
      </c>
      <c r="X201" s="614" t="str">
        <f>IF(B201="","",IF(Z201="DQ","DQ",IF(I201=999,"TO",IF(I201="","",IF(I202="",W201,IF(I203="",W202,IF(I204="",W203,IF(I205="",W204,W205))))))))</f>
        <v/>
      </c>
      <c r="Y201" s="818" t="str">
        <f>IF(B201="","",IF(Z201="DQ","DQ",IF(X201="TO","TO",IF(X201="","",IF(X201="NV","NV",IF((20-(X201-$Y$3))&gt;0,(20-(X201-$Y$3)),0))))))</f>
        <v/>
      </c>
      <c r="Z201" s="639"/>
    </row>
    <row r="202" spans="1:26" x14ac:dyDescent="0.25">
      <c r="A202" s="627"/>
      <c r="B202" s="630"/>
      <c r="C202" s="822"/>
      <c r="D202" s="21" t="s">
        <v>4</v>
      </c>
      <c r="E202" s="279" t="str">
        <f>IF(F202&lt;&gt;"",$E$201,"")</f>
        <v/>
      </c>
      <c r="F202" s="292"/>
      <c r="G202" s="293"/>
      <c r="H202" s="314"/>
      <c r="I202" s="234" t="str">
        <f>IF(B201="","",IF(F202=999,999,IF(F202+G202+H202=0,"",(F202*60+G202+H202/100)+E202)))</f>
        <v/>
      </c>
      <c r="J202" s="72" t="str">
        <f>IF(B201="","",AVERAGE(I201:I205))</f>
        <v/>
      </c>
      <c r="K202" s="72" t="str">
        <f>IF(I202="","",ABS(I202-J202))</f>
        <v/>
      </c>
      <c r="L202" s="219" t="str">
        <f>IF(K202="","",RANK(K202,K201:K205))</f>
        <v/>
      </c>
      <c r="M202" s="220" t="str">
        <f t="shared" ref="M202:M205" si="117">IF(I202="","",IF(L202=1,"",I202))</f>
        <v/>
      </c>
      <c r="N202" s="73" t="str">
        <f>IF(B201="","",AVERAGE(M201:M205))</f>
        <v/>
      </c>
      <c r="O202" s="73" t="str">
        <f>IF(M202="","",ABS(M202-N202))</f>
        <v/>
      </c>
      <c r="P202" s="221" t="str">
        <f>IF(O202="","",RANK(O202,O201:O205))</f>
        <v/>
      </c>
      <c r="Q202" s="222" t="str">
        <f t="shared" ref="Q202:Q205" si="118">IF(O202="","",IF(P202=1,"",I202))</f>
        <v/>
      </c>
      <c r="R202" s="74" t="str">
        <f>IF(B201="","",AVERAGE(Q201:Q205))</f>
        <v/>
      </c>
      <c r="S202" s="74" t="str">
        <f>IF(Q202="","",ABS(Q202-R202))</f>
        <v/>
      </c>
      <c r="T202" s="223" t="str">
        <f>IF(S202="","",RANK(S202,S201:S205))</f>
        <v/>
      </c>
      <c r="U202" s="224" t="str">
        <f t="shared" ref="U202:U205" si="119">IF(T202="","",IF(T202=1,"",Q202))</f>
        <v/>
      </c>
      <c r="V202" s="75" t="str">
        <f>IF(B201="","",AVERAGE(U201:U205))</f>
        <v/>
      </c>
      <c r="W202" s="225" t="str">
        <f>IF(B201="","",IF(J201&lt;0.5,J202,"NV"))</f>
        <v/>
      </c>
      <c r="X202" s="615"/>
      <c r="Y202" s="819"/>
      <c r="Z202" s="639"/>
    </row>
    <row r="203" spans="1:26" x14ac:dyDescent="0.25">
      <c r="A203" s="627"/>
      <c r="B203" s="630"/>
      <c r="C203" s="822"/>
      <c r="D203" s="21" t="s">
        <v>8</v>
      </c>
      <c r="E203" s="387" t="str">
        <f>IF(F203&lt;&gt;"",$E$201,"")</f>
        <v/>
      </c>
      <c r="F203" s="292"/>
      <c r="G203" s="293"/>
      <c r="H203" s="314"/>
      <c r="I203" s="234" t="str">
        <f>IF(B201="","",IF(F203=999,999,IF(F203+G203+H203=0,"",(F203*60+G203+H203/100)+E203)))</f>
        <v/>
      </c>
      <c r="J203" s="72"/>
      <c r="K203" s="72" t="str">
        <f>IF(I203="","",ABS(I203-J202))</f>
        <v/>
      </c>
      <c r="L203" s="219" t="str">
        <f>IF(K203="","",RANK(K203,K201:K205))</f>
        <v/>
      </c>
      <c r="M203" s="220" t="str">
        <f t="shared" si="117"/>
        <v/>
      </c>
      <c r="N203" s="73"/>
      <c r="O203" s="73" t="str">
        <f>IF(M203="","",ABS(M203-N202))</f>
        <v/>
      </c>
      <c r="P203" s="221" t="str">
        <f>IF(O203="","",RANK(O203,O201:O205))</f>
        <v/>
      </c>
      <c r="Q203" s="222" t="str">
        <f t="shared" si="118"/>
        <v/>
      </c>
      <c r="R203" s="74"/>
      <c r="S203" s="74" t="str">
        <f>IF(Q203="","",ABS(Q203-R202))</f>
        <v/>
      </c>
      <c r="T203" s="223" t="str">
        <f>IF(S203="","",RANK(S203,S201:S205))</f>
        <v/>
      </c>
      <c r="U203" s="224" t="str">
        <f t="shared" si="119"/>
        <v/>
      </c>
      <c r="V203" s="75"/>
      <c r="W203" s="225" t="str">
        <f>IF(B201="","",IF(J201&lt;0.5,J202,IF(N201&lt;0.5,N202,"NV")))</f>
        <v/>
      </c>
      <c r="X203" s="615"/>
      <c r="Y203" s="819"/>
      <c r="Z203" s="639"/>
    </row>
    <row r="204" spans="1:26" x14ac:dyDescent="0.25">
      <c r="A204" s="627"/>
      <c r="B204" s="630"/>
      <c r="C204" s="822"/>
      <c r="D204" s="21" t="s">
        <v>5</v>
      </c>
      <c r="E204" s="387" t="str">
        <f>IF(F204&lt;&gt;"",$E$201,"")</f>
        <v/>
      </c>
      <c r="F204" s="292"/>
      <c r="G204" s="293"/>
      <c r="H204" s="314"/>
      <c r="I204" s="234" t="str">
        <f>IF(B201="","",IF(F204=999,999,IF(F204+G204+H204=0,"",(F204*60+G204+H204/100)+E204)))</f>
        <v/>
      </c>
      <c r="J204" s="72"/>
      <c r="K204" s="72" t="str">
        <f>IF(I204="","",ABS(I204-J202))</f>
        <v/>
      </c>
      <c r="L204" s="219" t="str">
        <f>IF(K204="","",RANK(K204,K201:K205))</f>
        <v/>
      </c>
      <c r="M204" s="220" t="str">
        <f t="shared" si="117"/>
        <v/>
      </c>
      <c r="N204" s="73"/>
      <c r="O204" s="73" t="str">
        <f>IF(M204="","",ABS(M204-N202))</f>
        <v/>
      </c>
      <c r="P204" s="221" t="str">
        <f>IF(O204="","",RANK(O204,O201:O205))</f>
        <v/>
      </c>
      <c r="Q204" s="222" t="str">
        <f t="shared" si="118"/>
        <v/>
      </c>
      <c r="R204" s="74"/>
      <c r="S204" s="74" t="str">
        <f>IF(Q204="","",ABS(Q204-R202))</f>
        <v/>
      </c>
      <c r="T204" s="223" t="str">
        <f>IF(S204="","",RANK(S204,S201:S205))</f>
        <v/>
      </c>
      <c r="U204" s="224" t="str">
        <f t="shared" si="119"/>
        <v/>
      </c>
      <c r="V204" s="75"/>
      <c r="W204" s="225" t="str">
        <f>IF(B201="","",IF(N201=0,J202,IF(N201&lt;0.5,N202,IF(R201&lt;0.5,R202,"NV"))))</f>
        <v/>
      </c>
      <c r="X204" s="615"/>
      <c r="Y204" s="819"/>
      <c r="Z204" s="639"/>
    </row>
    <row r="205" spans="1:26" ht="15.75" thickBot="1" x14ac:dyDescent="0.3">
      <c r="A205" s="827"/>
      <c r="B205" s="829"/>
      <c r="C205" s="823"/>
      <c r="D205" s="66" t="s">
        <v>6</v>
      </c>
      <c r="E205" s="387" t="str">
        <f>IF(F205&lt;&gt;"",$E$201,"")</f>
        <v/>
      </c>
      <c r="F205" s="338"/>
      <c r="G205" s="339"/>
      <c r="H205" s="340"/>
      <c r="I205" s="264" t="str">
        <f>IF(B201="","",IF(F205=999,999,IF(F205+G205+H205=0,"",(F205*60+G205+H205/100)+E205)))</f>
        <v/>
      </c>
      <c r="J205" s="76"/>
      <c r="K205" s="76" t="str">
        <f>IF(I205="","",ABS(I205-J202))</f>
        <v/>
      </c>
      <c r="L205" s="227" t="str">
        <f>IF(K205="","",RANK(K205,K201:K205))</f>
        <v/>
      </c>
      <c r="M205" s="228" t="str">
        <f t="shared" si="117"/>
        <v/>
      </c>
      <c r="N205" s="77"/>
      <c r="O205" s="77" t="str">
        <f>IF(M205="","",ABS(M205-N202))</f>
        <v/>
      </c>
      <c r="P205" s="229" t="str">
        <f>IF(O205="","",RANK(O205,O201:O205))</f>
        <v/>
      </c>
      <c r="Q205" s="230" t="str">
        <f t="shared" si="118"/>
        <v/>
      </c>
      <c r="R205" s="78"/>
      <c r="S205" s="78" t="str">
        <f>IF(Q205="","",ABS(Q205-R202))</f>
        <v/>
      </c>
      <c r="T205" s="231" t="str">
        <f>IF(S205="","",RANK(S205,S201:S205))</f>
        <v/>
      </c>
      <c r="U205" s="232" t="str">
        <f t="shared" si="119"/>
        <v/>
      </c>
      <c r="V205" s="79"/>
      <c r="W205" s="233" t="str">
        <f>IF(B201="","",IF(R201&lt;0.5,TRIMMEAN(I201:I205,0.4),IF(V201&lt;0.5,V202,"NV")))</f>
        <v/>
      </c>
      <c r="X205" s="616"/>
      <c r="Y205" s="820"/>
      <c r="Z205" s="639"/>
    </row>
    <row r="206" spans="1:26" x14ac:dyDescent="0.25">
      <c r="A206" s="830" t="str">
        <f>IF('Names And Totals'!A45="","",'Names And Totals'!A45)</f>
        <v/>
      </c>
      <c r="B206" s="831" t="str">
        <f>IF('Names And Totals'!B45="","",'Names And Totals'!B45)</f>
        <v/>
      </c>
      <c r="C206" s="824" t="str">
        <f>IF(B206="","",IF(Y206="DQ","DQ",IF(Y206="TO","TO",IF(Y206="NV","NV",IF(Y206="","",RANK(Y206,$Y$6:$Y$501,0))))))</f>
        <v/>
      </c>
      <c r="D206" s="23" t="s">
        <v>7</v>
      </c>
      <c r="E206" s="343"/>
      <c r="F206" s="324"/>
      <c r="G206" s="334"/>
      <c r="H206" s="325"/>
      <c r="I206" s="213" t="str">
        <f>IF(B206="","",IF(F206=999,999,IF(F206+G206+H206=0,"",(F206*60+G206+H206/100)+E206)))</f>
        <v/>
      </c>
      <c r="J206" s="80" t="str">
        <f>IF(B206="","",MAX(I206:I210)-MIN(I206:I210))</f>
        <v/>
      </c>
      <c r="K206" s="80" t="str">
        <f>IF(I206="","",ABS(I206-J207))</f>
        <v/>
      </c>
      <c r="L206" s="214" t="str">
        <f>IF(K206="","",RANK(K206,K206:K210))</f>
        <v/>
      </c>
      <c r="M206" s="80" t="str">
        <f>IF(I206="","",IF(L206=1,"",I206))</f>
        <v/>
      </c>
      <c r="N206" s="82" t="str">
        <f>IF(B206="","",MAX(M206:M210)-MIN(M206:M210))</f>
        <v/>
      </c>
      <c r="O206" s="82" t="str">
        <f>IF(M206="","",ABS(M206-N207))</f>
        <v/>
      </c>
      <c r="P206" s="215" t="str">
        <f>IF(O206="","",RANK(O206,O206:O210))</f>
        <v/>
      </c>
      <c r="Q206" s="82" t="str">
        <f>IF(O206="","",IF(P206=1,"",I206))</f>
        <v/>
      </c>
      <c r="R206" s="83" t="str">
        <f>IF(B206="","",MAX(Q206:Q210)-MIN(Q206:Q210))</f>
        <v/>
      </c>
      <c r="S206" s="83" t="str">
        <f>IF(Q206="","",ABS(Q206-R207))</f>
        <v/>
      </c>
      <c r="T206" s="216" t="str">
        <f>IF(S206="","",RANK(S206,S206:S210))</f>
        <v/>
      </c>
      <c r="U206" s="83" t="str">
        <f>IF(T206="","",IF(T206=1,"",Q206))</f>
        <v/>
      </c>
      <c r="V206" s="84" t="str">
        <f>IF(B206="","",MAX(U206:U210)-MIN(U206:U210))</f>
        <v/>
      </c>
      <c r="W206" s="217" t="str">
        <f>IF(B206="","",I206)</f>
        <v/>
      </c>
      <c r="X206" s="810" t="str">
        <f>IF(B206="","",IF(Z206="DQ","DQ",IF(I206=999,"TO",IF(I206="","",IF(I207="",W206,IF(I208="",W207,IF(I209="",W208,IF(I210="",W209,W210))))))))</f>
        <v/>
      </c>
      <c r="Y206" s="812" t="str">
        <f>IF(B206="","",IF(Z206="DQ","DQ",IF(X206="TO","TO",IF(X206="","",IF(X206="NV","NV",IF((20-(X206-$Y$3))&gt;0,(20-(X206-$Y$3)),0))))))</f>
        <v/>
      </c>
      <c r="Z206" s="815"/>
    </row>
    <row r="207" spans="1:26" x14ac:dyDescent="0.25">
      <c r="A207" s="621"/>
      <c r="B207" s="624"/>
      <c r="C207" s="641"/>
      <c r="D207" s="18" t="s">
        <v>4</v>
      </c>
      <c r="E207" s="275" t="str">
        <f>IF(F207&lt;&gt;"",$E$206,"")</f>
        <v/>
      </c>
      <c r="F207" s="289"/>
      <c r="G207" s="290"/>
      <c r="H207" s="310"/>
      <c r="I207" s="218" t="str">
        <f>IF(B206="","",IF(F207=999,999,IF(F207+G207+H207=0,"",(F207*60+G207+H207/100)+E207)))</f>
        <v/>
      </c>
      <c r="J207" s="72" t="str">
        <f>IF(B206="","",AVERAGE(I206:I210))</f>
        <v/>
      </c>
      <c r="K207" s="72" t="str">
        <f>IF(I207="","",ABS(I207-J207))</f>
        <v/>
      </c>
      <c r="L207" s="219" t="str">
        <f>IF(K207="","",RANK(K207,K206:K210))</f>
        <v/>
      </c>
      <c r="M207" s="220" t="str">
        <f t="shared" ref="M207:M210" si="120">IF(I207="","",IF(L207=1,"",I207))</f>
        <v/>
      </c>
      <c r="N207" s="73" t="str">
        <f>IF(B206="","",AVERAGE(M206:M210))</f>
        <v/>
      </c>
      <c r="O207" s="73" t="str">
        <f>IF(M207="","",ABS(M207-N207))</f>
        <v/>
      </c>
      <c r="P207" s="221" t="str">
        <f>IF(O207="","",RANK(O207,O206:O210))</f>
        <v/>
      </c>
      <c r="Q207" s="222" t="str">
        <f t="shared" ref="Q207:Q210" si="121">IF(O207="","",IF(P207=1,"",I207))</f>
        <v/>
      </c>
      <c r="R207" s="74" t="str">
        <f>IF(B206="","",AVERAGE(Q206:Q210))</f>
        <v/>
      </c>
      <c r="S207" s="74" t="str">
        <f>IF(Q207="","",ABS(Q207-R207))</f>
        <v/>
      </c>
      <c r="T207" s="223" t="str">
        <f>IF(S207="","",RANK(S207,S206:S210))</f>
        <v/>
      </c>
      <c r="U207" s="224" t="str">
        <f t="shared" ref="U207:U210" si="122">IF(T207="","",IF(T207=1,"",Q207))</f>
        <v/>
      </c>
      <c r="V207" s="75" t="str">
        <f>IF(B206="","",AVERAGE(U206:U210))</f>
        <v/>
      </c>
      <c r="W207" s="225" t="str">
        <f>IF(B206="","",IF(J206&lt;0.5,J207,"NV"))</f>
        <v/>
      </c>
      <c r="X207" s="763"/>
      <c r="Y207" s="813"/>
      <c r="Z207" s="816"/>
    </row>
    <row r="208" spans="1:26" x14ac:dyDescent="0.25">
      <c r="A208" s="621"/>
      <c r="B208" s="624"/>
      <c r="C208" s="641"/>
      <c r="D208" s="18" t="s">
        <v>8</v>
      </c>
      <c r="E208" s="384" t="str">
        <f>IF(F208&lt;&gt;"",$E$206,"")</f>
        <v/>
      </c>
      <c r="F208" s="289"/>
      <c r="G208" s="290"/>
      <c r="H208" s="310"/>
      <c r="I208" s="218" t="str">
        <f>IF(B206="","",IF(F208=999,999,IF(F208+G208+H208=0,"",(F208*60+G208+H208/100)+E208)))</f>
        <v/>
      </c>
      <c r="J208" s="72"/>
      <c r="K208" s="72" t="str">
        <f>IF(I208="","",ABS(I208-J207))</f>
        <v/>
      </c>
      <c r="L208" s="219" t="str">
        <f>IF(K208="","",RANK(K208,K206:K210))</f>
        <v/>
      </c>
      <c r="M208" s="220" t="str">
        <f t="shared" si="120"/>
        <v/>
      </c>
      <c r="N208" s="73"/>
      <c r="O208" s="73" t="str">
        <f>IF(M208="","",ABS(M208-N207))</f>
        <v/>
      </c>
      <c r="P208" s="221" t="str">
        <f>IF(O208="","",RANK(O208,O206:O210))</f>
        <v/>
      </c>
      <c r="Q208" s="222" t="str">
        <f t="shared" si="121"/>
        <v/>
      </c>
      <c r="R208" s="74"/>
      <c r="S208" s="74" t="str">
        <f>IF(Q208="","",ABS(Q208-R207))</f>
        <v/>
      </c>
      <c r="T208" s="223" t="str">
        <f>IF(S208="","",RANK(S208,S206:S210))</f>
        <v/>
      </c>
      <c r="U208" s="224" t="str">
        <f t="shared" si="122"/>
        <v/>
      </c>
      <c r="V208" s="75"/>
      <c r="W208" s="225" t="str">
        <f>IF(B206="","",IF(J206&lt;0.5,J207,IF(N206&lt;0.5,N207,"NV")))</f>
        <v/>
      </c>
      <c r="X208" s="763"/>
      <c r="Y208" s="813"/>
      <c r="Z208" s="816"/>
    </row>
    <row r="209" spans="1:26" x14ac:dyDescent="0.25">
      <c r="A209" s="621"/>
      <c r="B209" s="624"/>
      <c r="C209" s="641"/>
      <c r="D209" s="18" t="s">
        <v>5</v>
      </c>
      <c r="E209" s="384" t="str">
        <f>IF(F209&lt;&gt;"",$E$206,"")</f>
        <v/>
      </c>
      <c r="F209" s="289"/>
      <c r="G209" s="290"/>
      <c r="H209" s="310"/>
      <c r="I209" s="218" t="str">
        <f>IF(B206="","",IF(F209=999,999,IF(F209+G209+H209=0,"",(F209*60+G209+H209/100)+E209)))</f>
        <v/>
      </c>
      <c r="J209" s="72"/>
      <c r="K209" s="72" t="str">
        <f>IF(I209="","",ABS(I209-J207))</f>
        <v/>
      </c>
      <c r="L209" s="219" t="str">
        <f>IF(K209="","",RANK(K209,K206:K210))</f>
        <v/>
      </c>
      <c r="M209" s="220" t="str">
        <f t="shared" si="120"/>
        <v/>
      </c>
      <c r="N209" s="73"/>
      <c r="O209" s="73" t="str">
        <f>IF(M209="","",ABS(M209-N207))</f>
        <v/>
      </c>
      <c r="P209" s="221" t="str">
        <f>IF(O209="","",RANK(O209,O206:O210))</f>
        <v/>
      </c>
      <c r="Q209" s="222" t="str">
        <f t="shared" si="121"/>
        <v/>
      </c>
      <c r="R209" s="74"/>
      <c r="S209" s="74" t="str">
        <f>IF(Q209="","",ABS(Q209-R207))</f>
        <v/>
      </c>
      <c r="T209" s="223" t="str">
        <f>IF(S209="","",RANK(S209,S206:S210))</f>
        <v/>
      </c>
      <c r="U209" s="224" t="str">
        <f t="shared" si="122"/>
        <v/>
      </c>
      <c r="V209" s="75"/>
      <c r="W209" s="225" t="str">
        <f>IF(B206="","",IF(N206=0,J207,IF(N206&lt;0.5,N207,IF(R206&lt;0.5,R207,"NV"))))</f>
        <v/>
      </c>
      <c r="X209" s="763"/>
      <c r="Y209" s="813"/>
      <c r="Z209" s="816"/>
    </row>
    <row r="210" spans="1:26" ht="15.75" thickBot="1" x14ac:dyDescent="0.3">
      <c r="A210" s="622"/>
      <c r="B210" s="625"/>
      <c r="C210" s="825"/>
      <c r="D210" s="24" t="s">
        <v>6</v>
      </c>
      <c r="E210" s="385" t="str">
        <f>IF(F210&lt;&gt;"",$E$206,"")</f>
        <v/>
      </c>
      <c r="F210" s="295"/>
      <c r="G210" s="296"/>
      <c r="H210" s="335"/>
      <c r="I210" s="226" t="str">
        <f>IF(B206="","",IF(F210=999,999,IF(F210+G210+H210=0,"",(F210*60+G210+H210/100)+E210)))</f>
        <v/>
      </c>
      <c r="J210" s="76"/>
      <c r="K210" s="76" t="str">
        <f>IF(I210="","",ABS(I210-J207))</f>
        <v/>
      </c>
      <c r="L210" s="227" t="str">
        <f>IF(K210="","",RANK(K210,K206:K210))</f>
        <v/>
      </c>
      <c r="M210" s="228" t="str">
        <f t="shared" si="120"/>
        <v/>
      </c>
      <c r="N210" s="77"/>
      <c r="O210" s="77" t="str">
        <f>IF(M210="","",ABS(M210-N207))</f>
        <v/>
      </c>
      <c r="P210" s="229" t="str">
        <f>IF(O210="","",RANK(O210,O206:O210))</f>
        <v/>
      </c>
      <c r="Q210" s="230" t="str">
        <f t="shared" si="121"/>
        <v/>
      </c>
      <c r="R210" s="78"/>
      <c r="S210" s="78" t="str">
        <f>IF(Q210="","",ABS(Q210-R207))</f>
        <v/>
      </c>
      <c r="T210" s="231" t="str">
        <f>IF(S210="","",RANK(S210,S206:S210))</f>
        <v/>
      </c>
      <c r="U210" s="232" t="str">
        <f t="shared" si="122"/>
        <v/>
      </c>
      <c r="V210" s="79"/>
      <c r="W210" s="233" t="str">
        <f>IF(B206="","",IF(R206&lt;0.5,TRIMMEAN(I206:I210,0.4),IF(V206&lt;0.5,V207,"NV")))</f>
        <v/>
      </c>
      <c r="X210" s="811"/>
      <c r="Y210" s="814"/>
      <c r="Z210" s="817"/>
    </row>
    <row r="211" spans="1:26" x14ac:dyDescent="0.25">
      <c r="A211" s="826" t="str">
        <f>IF('Names And Totals'!A46="","",'Names And Totals'!A46)</f>
        <v/>
      </c>
      <c r="B211" s="828" t="str">
        <f>IF('Names And Totals'!B46="","",'Names And Totals'!B46)</f>
        <v/>
      </c>
      <c r="C211" s="821" t="str">
        <f>IF(B211="","",IF(Y211="DQ","DQ",IF(Y211="TO","TO",IF(Y211="NV","NV",IF(Y211="","",RANK(Y211,$Y$6:$Y$501,0))))))</f>
        <v/>
      </c>
      <c r="D211" s="67" t="s">
        <v>7</v>
      </c>
      <c r="E211" s="386"/>
      <c r="F211" s="336"/>
      <c r="G211" s="333"/>
      <c r="H211" s="337"/>
      <c r="I211" s="263" t="str">
        <f>IF(B211="","",IF(F211=999,999,IF(F211+G211+H211=0,"",(F211*60+G211+H211/100)+E211)))</f>
        <v/>
      </c>
      <c r="J211" s="80" t="str">
        <f>IF(B211="","",MAX(I211:I215)-MIN(I211:I215))</f>
        <v/>
      </c>
      <c r="K211" s="80" t="str">
        <f>IF(I211="","",ABS(I211-J212))</f>
        <v/>
      </c>
      <c r="L211" s="214" t="str">
        <f>IF(K211="","",RANK(K211,K211:K215))</f>
        <v/>
      </c>
      <c r="M211" s="80" t="str">
        <f>IF(I211="","",IF(L211=1,"",I211))</f>
        <v/>
      </c>
      <c r="N211" s="82" t="str">
        <f>IF(B211="","",MAX(M211:M215)-MIN(M211:M215))</f>
        <v/>
      </c>
      <c r="O211" s="82" t="str">
        <f>IF(M211="","",ABS(M211-N212))</f>
        <v/>
      </c>
      <c r="P211" s="215" t="str">
        <f>IF(O211="","",RANK(O211,O211:O215))</f>
        <v/>
      </c>
      <c r="Q211" s="82" t="str">
        <f>IF(O211="","",IF(P211=1,"",I211))</f>
        <v/>
      </c>
      <c r="R211" s="83" t="str">
        <f>IF(B211="","",MAX(Q211:Q215)-MIN(Q211:Q215))</f>
        <v/>
      </c>
      <c r="S211" s="83" t="str">
        <f>IF(Q211="","",ABS(Q211-R212))</f>
        <v/>
      </c>
      <c r="T211" s="216" t="str">
        <f>IF(S211="","",RANK(S211,S211:S215))</f>
        <v/>
      </c>
      <c r="U211" s="83" t="str">
        <f>IF(T211="","",IF(T211=1,"",Q211))</f>
        <v/>
      </c>
      <c r="V211" s="84" t="str">
        <f>IF(B211="","",MAX(U211:U215)-MIN(U211:U215))</f>
        <v/>
      </c>
      <c r="W211" s="217" t="str">
        <f>IF(B211="","",I211)</f>
        <v/>
      </c>
      <c r="X211" s="614" t="str">
        <f>IF(B211="","",IF(Z211="DQ","DQ",IF(I211=999,"TO",IF(I211="","",IF(I212="",W211,IF(I213="",W212,IF(I214="",W213,IF(I215="",W214,W215))))))))</f>
        <v/>
      </c>
      <c r="Y211" s="818" t="str">
        <f>IF(B211="","",IF(Z211="DQ","DQ",IF(X211="TO","TO",IF(X211="","",IF(X211="NV","NV",IF((20-(X211-$Y$3))&gt;0,(20-(X211-$Y$3)),0))))))</f>
        <v/>
      </c>
      <c r="Z211" s="639"/>
    </row>
    <row r="212" spans="1:26" x14ac:dyDescent="0.25">
      <c r="A212" s="627"/>
      <c r="B212" s="630"/>
      <c r="C212" s="822"/>
      <c r="D212" s="21" t="s">
        <v>4</v>
      </c>
      <c r="E212" s="387" t="str">
        <f>IF(F212&lt;&gt;"",$E$211,"")</f>
        <v/>
      </c>
      <c r="F212" s="292"/>
      <c r="G212" s="293"/>
      <c r="H212" s="314"/>
      <c r="I212" s="234" t="str">
        <f>IF(B211="","",IF(F212=999,999,IF(F212+G212+H212=0,"",(F212*60+G212+H212/100)+E212)))</f>
        <v/>
      </c>
      <c r="J212" s="72" t="str">
        <f>IF(B211="","",AVERAGE(I211:I215))</f>
        <v/>
      </c>
      <c r="K212" s="72" t="str">
        <f>IF(I212="","",ABS(I212-J212))</f>
        <v/>
      </c>
      <c r="L212" s="219" t="str">
        <f>IF(K212="","",RANK(K212,K211:K215))</f>
        <v/>
      </c>
      <c r="M212" s="220" t="str">
        <f t="shared" ref="M212:M215" si="123">IF(I212="","",IF(L212=1,"",I212))</f>
        <v/>
      </c>
      <c r="N212" s="73" t="str">
        <f>IF(B211="","",AVERAGE(M211:M215))</f>
        <v/>
      </c>
      <c r="O212" s="73" t="str">
        <f>IF(M212="","",ABS(M212-N212))</f>
        <v/>
      </c>
      <c r="P212" s="221" t="str">
        <f>IF(O212="","",RANK(O212,O211:O215))</f>
        <v/>
      </c>
      <c r="Q212" s="222" t="str">
        <f t="shared" ref="Q212:Q215" si="124">IF(O212="","",IF(P212=1,"",I212))</f>
        <v/>
      </c>
      <c r="R212" s="74" t="str">
        <f>IF(B211="","",AVERAGE(Q211:Q215))</f>
        <v/>
      </c>
      <c r="S212" s="74" t="str">
        <f>IF(Q212="","",ABS(Q212-R212))</f>
        <v/>
      </c>
      <c r="T212" s="223" t="str">
        <f>IF(S212="","",RANK(S212,S211:S215))</f>
        <v/>
      </c>
      <c r="U212" s="224" t="str">
        <f t="shared" ref="U212:U215" si="125">IF(T212="","",IF(T212=1,"",Q212))</f>
        <v/>
      </c>
      <c r="V212" s="75" t="str">
        <f>IF(B211="","",AVERAGE(U211:U215))</f>
        <v/>
      </c>
      <c r="W212" s="225" t="str">
        <f>IF(B211="","",IF(J211&lt;0.5,J212,"NV"))</f>
        <v/>
      </c>
      <c r="X212" s="615"/>
      <c r="Y212" s="819"/>
      <c r="Z212" s="639"/>
    </row>
    <row r="213" spans="1:26" x14ac:dyDescent="0.25">
      <c r="A213" s="627"/>
      <c r="B213" s="630"/>
      <c r="C213" s="822"/>
      <c r="D213" s="21" t="s">
        <v>8</v>
      </c>
      <c r="E213" s="387" t="str">
        <f>IF(F213&lt;&gt;"",$E$211,"")</f>
        <v/>
      </c>
      <c r="F213" s="292"/>
      <c r="G213" s="293"/>
      <c r="H213" s="314"/>
      <c r="I213" s="234" t="str">
        <f>IF(B211="","",IF(F213=999,999,IF(F213+G213+H213=0,"",(F213*60+G213+H213/100)+E213)))</f>
        <v/>
      </c>
      <c r="J213" s="72"/>
      <c r="K213" s="72" t="str">
        <f>IF(I213="","",ABS(I213-J212))</f>
        <v/>
      </c>
      <c r="L213" s="219" t="str">
        <f>IF(K213="","",RANK(K213,K211:K215))</f>
        <v/>
      </c>
      <c r="M213" s="220" t="str">
        <f t="shared" si="123"/>
        <v/>
      </c>
      <c r="N213" s="73"/>
      <c r="O213" s="73" t="str">
        <f>IF(M213="","",ABS(M213-N212))</f>
        <v/>
      </c>
      <c r="P213" s="221" t="str">
        <f>IF(O213="","",RANK(O213,O211:O215))</f>
        <v/>
      </c>
      <c r="Q213" s="222" t="str">
        <f t="shared" si="124"/>
        <v/>
      </c>
      <c r="R213" s="74"/>
      <c r="S213" s="74" t="str">
        <f>IF(Q213="","",ABS(Q213-R212))</f>
        <v/>
      </c>
      <c r="T213" s="223" t="str">
        <f>IF(S213="","",RANK(S213,S211:S215))</f>
        <v/>
      </c>
      <c r="U213" s="224" t="str">
        <f t="shared" si="125"/>
        <v/>
      </c>
      <c r="V213" s="75"/>
      <c r="W213" s="225" t="str">
        <f>IF(B211="","",IF(J211&lt;0.5,J212,IF(N211&lt;0.5,N212,"NV")))</f>
        <v/>
      </c>
      <c r="X213" s="615"/>
      <c r="Y213" s="819"/>
      <c r="Z213" s="639"/>
    </row>
    <row r="214" spans="1:26" x14ac:dyDescent="0.25">
      <c r="A214" s="627"/>
      <c r="B214" s="630"/>
      <c r="C214" s="822"/>
      <c r="D214" s="21" t="s">
        <v>5</v>
      </c>
      <c r="E214" s="387" t="str">
        <f>IF(F214&lt;&gt;"",$E$211,"")</f>
        <v/>
      </c>
      <c r="F214" s="292"/>
      <c r="G214" s="293"/>
      <c r="H214" s="314"/>
      <c r="I214" s="234" t="str">
        <f>IF(B211="","",IF(F214=999,999,IF(F214+G214+H214=0,"",(F214*60+G214+H214/100)+E214)))</f>
        <v/>
      </c>
      <c r="J214" s="72"/>
      <c r="K214" s="72" t="str">
        <f>IF(I214="","",ABS(I214-J212))</f>
        <v/>
      </c>
      <c r="L214" s="219" t="str">
        <f>IF(K214="","",RANK(K214,K211:K215))</f>
        <v/>
      </c>
      <c r="M214" s="220" t="str">
        <f t="shared" si="123"/>
        <v/>
      </c>
      <c r="N214" s="73"/>
      <c r="O214" s="73" t="str">
        <f>IF(M214="","",ABS(M214-N212))</f>
        <v/>
      </c>
      <c r="P214" s="221" t="str">
        <f>IF(O214="","",RANK(O214,O211:O215))</f>
        <v/>
      </c>
      <c r="Q214" s="222" t="str">
        <f t="shared" si="124"/>
        <v/>
      </c>
      <c r="R214" s="74"/>
      <c r="S214" s="74" t="str">
        <f>IF(Q214="","",ABS(Q214-R212))</f>
        <v/>
      </c>
      <c r="T214" s="223" t="str">
        <f>IF(S214="","",RANK(S214,S211:S215))</f>
        <v/>
      </c>
      <c r="U214" s="224" t="str">
        <f t="shared" si="125"/>
        <v/>
      </c>
      <c r="V214" s="75"/>
      <c r="W214" s="225" t="str">
        <f>IF(B211="","",IF(N211=0,J212,IF(N211&lt;0.5,N212,IF(R211&lt;0.5,R212,"NV"))))</f>
        <v/>
      </c>
      <c r="X214" s="615"/>
      <c r="Y214" s="819"/>
      <c r="Z214" s="639"/>
    </row>
    <row r="215" spans="1:26" ht="15.75" thickBot="1" x14ac:dyDescent="0.3">
      <c r="A215" s="827"/>
      <c r="B215" s="829"/>
      <c r="C215" s="823"/>
      <c r="D215" s="66" t="s">
        <v>6</v>
      </c>
      <c r="E215" s="387" t="str">
        <f>IF(F215&lt;&gt;"",$E$211,"")</f>
        <v/>
      </c>
      <c r="F215" s="338"/>
      <c r="G215" s="339"/>
      <c r="H215" s="340"/>
      <c r="I215" s="264" t="str">
        <f>IF(B211="","",IF(F215=999,999,IF(F215+G215+H215=0,"",(F215*60+G215+H215/100)+E215)))</f>
        <v/>
      </c>
      <c r="J215" s="76"/>
      <c r="K215" s="76" t="str">
        <f>IF(I215="","",ABS(I215-J212))</f>
        <v/>
      </c>
      <c r="L215" s="227" t="str">
        <f>IF(K215="","",RANK(K215,K211:K215))</f>
        <v/>
      </c>
      <c r="M215" s="228" t="str">
        <f t="shared" si="123"/>
        <v/>
      </c>
      <c r="N215" s="77"/>
      <c r="O215" s="77" t="str">
        <f>IF(M215="","",ABS(M215-N212))</f>
        <v/>
      </c>
      <c r="P215" s="229" t="str">
        <f>IF(O215="","",RANK(O215,O211:O215))</f>
        <v/>
      </c>
      <c r="Q215" s="230" t="str">
        <f t="shared" si="124"/>
        <v/>
      </c>
      <c r="R215" s="78"/>
      <c r="S215" s="78" t="str">
        <f>IF(Q215="","",ABS(Q215-R212))</f>
        <v/>
      </c>
      <c r="T215" s="231" t="str">
        <f>IF(S215="","",RANK(S215,S211:S215))</f>
        <v/>
      </c>
      <c r="U215" s="232" t="str">
        <f t="shared" si="125"/>
        <v/>
      </c>
      <c r="V215" s="79"/>
      <c r="W215" s="233" t="str">
        <f>IF(B211="","",IF(R211&lt;0.5,TRIMMEAN(I211:I215,0.4),IF(V211&lt;0.5,V212,"NV")))</f>
        <v/>
      </c>
      <c r="X215" s="616"/>
      <c r="Y215" s="820"/>
      <c r="Z215" s="639"/>
    </row>
    <row r="216" spans="1:26" x14ac:dyDescent="0.25">
      <c r="A216" s="830" t="str">
        <f>IF('Names And Totals'!A47="","",'Names And Totals'!A47)</f>
        <v/>
      </c>
      <c r="B216" s="831" t="str">
        <f>IF('Names And Totals'!B47="","",'Names And Totals'!B47)</f>
        <v/>
      </c>
      <c r="C216" s="824" t="str">
        <f>IF(B216="","",IF(Y216="DQ","DQ",IF(Y216="TO","TO",IF(Y216="NV","NV",IF(Y216="","",RANK(Y216,$Y$6:$Y$501,0))))))</f>
        <v/>
      </c>
      <c r="D216" s="23" t="s">
        <v>7</v>
      </c>
      <c r="E216" s="343"/>
      <c r="F216" s="324"/>
      <c r="G216" s="334"/>
      <c r="H216" s="325"/>
      <c r="I216" s="213" t="str">
        <f>IF(B216="","",IF(F216=999,999,IF(F216+G216+H216=0,"",(F216*60+G216+H216/100)+E216)))</f>
        <v/>
      </c>
      <c r="J216" s="80" t="str">
        <f>IF(B216="","",MAX(I216:I220)-MIN(I216:I220))</f>
        <v/>
      </c>
      <c r="K216" s="80" t="str">
        <f>IF(I216="","",ABS(I216-J217))</f>
        <v/>
      </c>
      <c r="L216" s="214" t="str">
        <f>IF(K216="","",RANK(K216,K216:K220))</f>
        <v/>
      </c>
      <c r="M216" s="80" t="str">
        <f>IF(I216="","",IF(L216=1,"",I216))</f>
        <v/>
      </c>
      <c r="N216" s="82" t="str">
        <f>IF(B216="","",MAX(M216:M220)-MIN(M216:M220))</f>
        <v/>
      </c>
      <c r="O216" s="82" t="str">
        <f>IF(M216="","",ABS(M216-N217))</f>
        <v/>
      </c>
      <c r="P216" s="215" t="str">
        <f>IF(O216="","",RANK(O216,O216:O220))</f>
        <v/>
      </c>
      <c r="Q216" s="82" t="str">
        <f>IF(O216="","",IF(P216=1,"",I216))</f>
        <v/>
      </c>
      <c r="R216" s="83" t="str">
        <f>IF(B216="","",MAX(Q216:Q220)-MIN(Q216:Q220))</f>
        <v/>
      </c>
      <c r="S216" s="83" t="str">
        <f>IF(Q216="","",ABS(Q216-R217))</f>
        <v/>
      </c>
      <c r="T216" s="216" t="str">
        <f>IF(S216="","",RANK(S216,S216:S220))</f>
        <v/>
      </c>
      <c r="U216" s="83" t="str">
        <f>IF(T216="","",IF(T216=1,"",Q216))</f>
        <v/>
      </c>
      <c r="V216" s="84" t="str">
        <f>IF(B216="","",MAX(U216:U220)-MIN(U216:U220))</f>
        <v/>
      </c>
      <c r="W216" s="217" t="str">
        <f>IF(B216="","",I216)</f>
        <v/>
      </c>
      <c r="X216" s="810" t="str">
        <f>IF(B216="","",IF(Z216="DQ","DQ",IF(I216=999,"TO",IF(I216="","",IF(I217="",W216,IF(I218="",W217,IF(I219="",W218,IF(I220="",W219,W220))))))))</f>
        <v/>
      </c>
      <c r="Y216" s="812" t="str">
        <f>IF(B216="","",IF(Z216="DQ","DQ",IF(X216="TO","TO",IF(X216="","",IF(X216="NV","NV",IF((20-(X216-$Y$3))&gt;0,(20-(X216-$Y$3)),0))))))</f>
        <v/>
      </c>
      <c r="Z216" s="815"/>
    </row>
    <row r="217" spans="1:26" x14ac:dyDescent="0.25">
      <c r="A217" s="621"/>
      <c r="B217" s="624"/>
      <c r="C217" s="641"/>
      <c r="D217" s="18" t="s">
        <v>4</v>
      </c>
      <c r="E217" s="384" t="str">
        <f>IF(F217&lt;&gt;"",$E$216,"")</f>
        <v/>
      </c>
      <c r="F217" s="289"/>
      <c r="G217" s="290"/>
      <c r="H217" s="310"/>
      <c r="I217" s="218" t="str">
        <f>IF(B216="","",IF(F217=999,999,IF(F217+G217+H217=0,"",(F217*60+G217+H217/100)+E217)))</f>
        <v/>
      </c>
      <c r="J217" s="72" t="str">
        <f>IF(B216="","",AVERAGE(I216:I220))</f>
        <v/>
      </c>
      <c r="K217" s="72" t="str">
        <f>IF(I217="","",ABS(I217-J217))</f>
        <v/>
      </c>
      <c r="L217" s="219" t="str">
        <f>IF(K217="","",RANK(K217,K216:K220))</f>
        <v/>
      </c>
      <c r="M217" s="220" t="str">
        <f t="shared" ref="M217:M220" si="126">IF(I217="","",IF(L217=1,"",I217))</f>
        <v/>
      </c>
      <c r="N217" s="73" t="str">
        <f>IF(B216="","",AVERAGE(M216:M220))</f>
        <v/>
      </c>
      <c r="O217" s="73" t="str">
        <f>IF(M217="","",ABS(M217-N217))</f>
        <v/>
      </c>
      <c r="P217" s="221" t="str">
        <f>IF(O217="","",RANK(O217,O216:O220))</f>
        <v/>
      </c>
      <c r="Q217" s="222" t="str">
        <f t="shared" ref="Q217:Q220" si="127">IF(O217="","",IF(P217=1,"",I217))</f>
        <v/>
      </c>
      <c r="R217" s="74" t="str">
        <f>IF(B216="","",AVERAGE(Q216:Q220))</f>
        <v/>
      </c>
      <c r="S217" s="74" t="str">
        <f>IF(Q217="","",ABS(Q217-R217))</f>
        <v/>
      </c>
      <c r="T217" s="223" t="str">
        <f>IF(S217="","",RANK(S217,S216:S220))</f>
        <v/>
      </c>
      <c r="U217" s="224" t="str">
        <f t="shared" ref="U217:U220" si="128">IF(T217="","",IF(T217=1,"",Q217))</f>
        <v/>
      </c>
      <c r="V217" s="75" t="str">
        <f>IF(B216="","",AVERAGE(U216:U220))</f>
        <v/>
      </c>
      <c r="W217" s="225" t="str">
        <f>IF(B216="","",IF(J216&lt;0.5,J217,"NV"))</f>
        <v/>
      </c>
      <c r="X217" s="763"/>
      <c r="Y217" s="813"/>
      <c r="Z217" s="816"/>
    </row>
    <row r="218" spans="1:26" x14ac:dyDescent="0.25">
      <c r="A218" s="621"/>
      <c r="B218" s="624"/>
      <c r="C218" s="641"/>
      <c r="D218" s="18" t="s">
        <v>8</v>
      </c>
      <c r="E218" s="384" t="str">
        <f>IF(F218&lt;&gt;"",$E$216,"")</f>
        <v/>
      </c>
      <c r="F218" s="289"/>
      <c r="G218" s="290"/>
      <c r="H218" s="310"/>
      <c r="I218" s="218" t="str">
        <f>IF(B216="","",IF(F218=999,999,IF(F218+G218+H218=0,"",(F218*60+G218+H218/100)+E218)))</f>
        <v/>
      </c>
      <c r="J218" s="72"/>
      <c r="K218" s="72" t="str">
        <f>IF(I218="","",ABS(I218-J217))</f>
        <v/>
      </c>
      <c r="L218" s="219" t="str">
        <f>IF(K218="","",RANK(K218,K216:K220))</f>
        <v/>
      </c>
      <c r="M218" s="220" t="str">
        <f t="shared" si="126"/>
        <v/>
      </c>
      <c r="N218" s="73"/>
      <c r="O218" s="73" t="str">
        <f>IF(M218="","",ABS(M218-N217))</f>
        <v/>
      </c>
      <c r="P218" s="221" t="str">
        <f>IF(O218="","",RANK(O218,O216:O220))</f>
        <v/>
      </c>
      <c r="Q218" s="222" t="str">
        <f t="shared" si="127"/>
        <v/>
      </c>
      <c r="R218" s="74"/>
      <c r="S218" s="74" t="str">
        <f>IF(Q218="","",ABS(Q218-R217))</f>
        <v/>
      </c>
      <c r="T218" s="223" t="str">
        <f>IF(S218="","",RANK(S218,S216:S220))</f>
        <v/>
      </c>
      <c r="U218" s="224" t="str">
        <f t="shared" si="128"/>
        <v/>
      </c>
      <c r="V218" s="75"/>
      <c r="W218" s="225" t="str">
        <f>IF(B216="","",IF(J216&lt;0.5,J217,IF(N216&lt;0.5,N217,"NV")))</f>
        <v/>
      </c>
      <c r="X218" s="763"/>
      <c r="Y218" s="813"/>
      <c r="Z218" s="816"/>
    </row>
    <row r="219" spans="1:26" x14ac:dyDescent="0.25">
      <c r="A219" s="621"/>
      <c r="B219" s="624"/>
      <c r="C219" s="641"/>
      <c r="D219" s="18" t="s">
        <v>5</v>
      </c>
      <c r="E219" s="384" t="str">
        <f>IF(F219&lt;&gt;"",$E$216,"")</f>
        <v/>
      </c>
      <c r="F219" s="289"/>
      <c r="G219" s="290"/>
      <c r="H219" s="310"/>
      <c r="I219" s="218" t="str">
        <f>IF(B216="","",IF(F219=999,999,IF(F219+G219+H219=0,"",(F219*60+G219+H219/100)+E219)))</f>
        <v/>
      </c>
      <c r="J219" s="72"/>
      <c r="K219" s="72" t="str">
        <f>IF(I219="","",ABS(I219-J217))</f>
        <v/>
      </c>
      <c r="L219" s="219" t="str">
        <f>IF(K219="","",RANK(K219,K216:K220))</f>
        <v/>
      </c>
      <c r="M219" s="220" t="str">
        <f t="shared" si="126"/>
        <v/>
      </c>
      <c r="N219" s="73"/>
      <c r="O219" s="73" t="str">
        <f>IF(M219="","",ABS(M219-N217))</f>
        <v/>
      </c>
      <c r="P219" s="221" t="str">
        <f>IF(O219="","",RANK(O219,O216:O220))</f>
        <v/>
      </c>
      <c r="Q219" s="222" t="str">
        <f t="shared" si="127"/>
        <v/>
      </c>
      <c r="R219" s="74"/>
      <c r="S219" s="74" t="str">
        <f>IF(Q219="","",ABS(Q219-R217))</f>
        <v/>
      </c>
      <c r="T219" s="223" t="str">
        <f>IF(S219="","",RANK(S219,S216:S220))</f>
        <v/>
      </c>
      <c r="U219" s="224" t="str">
        <f t="shared" si="128"/>
        <v/>
      </c>
      <c r="V219" s="75"/>
      <c r="W219" s="225" t="str">
        <f>IF(B216="","",IF(N216=0,J217,IF(N216&lt;0.5,N217,IF(R216&lt;0.5,R217,"NV"))))</f>
        <v/>
      </c>
      <c r="X219" s="763"/>
      <c r="Y219" s="813"/>
      <c r="Z219" s="816"/>
    </row>
    <row r="220" spans="1:26" ht="15.75" thickBot="1" x14ac:dyDescent="0.3">
      <c r="A220" s="622"/>
      <c r="B220" s="625"/>
      <c r="C220" s="825"/>
      <c r="D220" s="24" t="s">
        <v>6</v>
      </c>
      <c r="E220" s="389" t="str">
        <f>IF(F220&lt;&gt;"",$E$216,"")</f>
        <v/>
      </c>
      <c r="F220" s="295"/>
      <c r="G220" s="296"/>
      <c r="H220" s="335"/>
      <c r="I220" s="226" t="str">
        <f>IF(B216="","",IF(F220=999,999,IF(F220+G220+H220=0,"",(F220*60+G220+H220/100)+E220)))</f>
        <v/>
      </c>
      <c r="J220" s="76"/>
      <c r="K220" s="76" t="str">
        <f>IF(I220="","",ABS(I220-J217))</f>
        <v/>
      </c>
      <c r="L220" s="227" t="str">
        <f>IF(K220="","",RANK(K220,K216:K220))</f>
        <v/>
      </c>
      <c r="M220" s="228" t="str">
        <f t="shared" si="126"/>
        <v/>
      </c>
      <c r="N220" s="77"/>
      <c r="O220" s="77" t="str">
        <f>IF(M220="","",ABS(M220-N217))</f>
        <v/>
      </c>
      <c r="P220" s="229" t="str">
        <f>IF(O220="","",RANK(O220,O216:O220))</f>
        <v/>
      </c>
      <c r="Q220" s="230" t="str">
        <f t="shared" si="127"/>
        <v/>
      </c>
      <c r="R220" s="78"/>
      <c r="S220" s="78" t="str">
        <f>IF(Q220="","",ABS(Q220-R217))</f>
        <v/>
      </c>
      <c r="T220" s="231" t="str">
        <f>IF(S220="","",RANK(S220,S216:S220))</f>
        <v/>
      </c>
      <c r="U220" s="232" t="str">
        <f t="shared" si="128"/>
        <v/>
      </c>
      <c r="V220" s="79"/>
      <c r="W220" s="233" t="str">
        <f>IF(B216="","",IF(R216&lt;0.5,TRIMMEAN(I216:I220,0.4),IF(V216&lt;0.5,V217,"NV")))</f>
        <v/>
      </c>
      <c r="X220" s="811"/>
      <c r="Y220" s="814"/>
      <c r="Z220" s="817"/>
    </row>
    <row r="221" spans="1:26" x14ac:dyDescent="0.25">
      <c r="A221" s="826" t="str">
        <f>IF('Names And Totals'!A48="","",'Names And Totals'!A48)</f>
        <v/>
      </c>
      <c r="B221" s="828" t="str">
        <f>IF('Names And Totals'!B48="","",'Names And Totals'!B48)</f>
        <v/>
      </c>
      <c r="C221" s="821" t="str">
        <f>IF(B221="","",IF(Y221="DQ","DQ",IF(Y221="TO","TO",IF(Y221="NV","NV",IF(Y221="","",RANK(Y221,$Y$6:$Y$501,0))))))</f>
        <v/>
      </c>
      <c r="D221" s="67" t="s">
        <v>7</v>
      </c>
      <c r="E221" s="342"/>
      <c r="F221" s="336"/>
      <c r="G221" s="333"/>
      <c r="H221" s="337"/>
      <c r="I221" s="263" t="str">
        <f>IF(B221="","",IF(F221=999,999,IF(F221+G221+H221=0,"",(F221*60+G221+H221/100)+E221)))</f>
        <v/>
      </c>
      <c r="J221" s="80" t="str">
        <f>IF(B221="","",MAX(I221:I225)-MIN(I221:I225))</f>
        <v/>
      </c>
      <c r="K221" s="80" t="str">
        <f>IF(I221="","",ABS(I221-J222))</f>
        <v/>
      </c>
      <c r="L221" s="214" t="str">
        <f>IF(K221="","",RANK(K221,K221:K225))</f>
        <v/>
      </c>
      <c r="M221" s="80" t="str">
        <f>IF(I221="","",IF(L221=1,"",I221))</f>
        <v/>
      </c>
      <c r="N221" s="82" t="str">
        <f>IF(B221="","",MAX(M221:M225)-MIN(M221:M225))</f>
        <v/>
      </c>
      <c r="O221" s="82" t="str">
        <f>IF(M221="","",ABS(M221-N222))</f>
        <v/>
      </c>
      <c r="P221" s="215" t="str">
        <f>IF(O221="","",RANK(O221,O221:O225))</f>
        <v/>
      </c>
      <c r="Q221" s="82" t="str">
        <f>IF(O221="","",IF(P221=1,"",I221))</f>
        <v/>
      </c>
      <c r="R221" s="83" t="str">
        <f>IF(B221="","",MAX(Q221:Q225)-MIN(Q221:Q225))</f>
        <v/>
      </c>
      <c r="S221" s="83" t="str">
        <f>IF(Q221="","",ABS(Q221-R222))</f>
        <v/>
      </c>
      <c r="T221" s="216" t="str">
        <f>IF(S221="","",RANK(S221,S221:S225))</f>
        <v/>
      </c>
      <c r="U221" s="83" t="str">
        <f>IF(T221="","",IF(T221=1,"",Q221))</f>
        <v/>
      </c>
      <c r="V221" s="84" t="str">
        <f>IF(B221="","",MAX(U221:U225)-MIN(U221:U225))</f>
        <v/>
      </c>
      <c r="W221" s="217" t="str">
        <f>IF(B221="","",I221)</f>
        <v/>
      </c>
      <c r="X221" s="614" t="str">
        <f>IF(B221="","",IF(Z221="DQ","DQ",IF(I221=999,"TO",IF(I221="","",IF(I222="",W221,IF(I223="",W222,IF(I224="",W223,IF(I225="",W224,W225))))))))</f>
        <v/>
      </c>
      <c r="Y221" s="818" t="str">
        <f>IF(B221="","",IF(Z221="DQ","DQ",IF(X221="TO","TO",IF(X221="","",IF(X221="NV","NV",IF((20-(X221-$Y$3))&gt;0,(20-(X221-$Y$3)),0))))))</f>
        <v/>
      </c>
      <c r="Z221" s="639"/>
    </row>
    <row r="222" spans="1:26" x14ac:dyDescent="0.25">
      <c r="A222" s="627"/>
      <c r="B222" s="630"/>
      <c r="C222" s="822"/>
      <c r="D222" s="21" t="s">
        <v>4</v>
      </c>
      <c r="E222" s="279" t="str">
        <f>IF(F222&lt;&gt;"",$E$221,"")</f>
        <v/>
      </c>
      <c r="F222" s="292"/>
      <c r="G222" s="293"/>
      <c r="H222" s="314"/>
      <c r="I222" s="234" t="str">
        <f>IF(B221="","",IF(F222=999,999,IF(F222+G222+H222=0,"",(F222*60+G222+H222/100)+E222)))</f>
        <v/>
      </c>
      <c r="J222" s="72" t="str">
        <f>IF(B221="","",AVERAGE(I221:I225))</f>
        <v/>
      </c>
      <c r="K222" s="72" t="str">
        <f>IF(I222="","",ABS(I222-J222))</f>
        <v/>
      </c>
      <c r="L222" s="219" t="str">
        <f>IF(K222="","",RANK(K222,K221:K225))</f>
        <v/>
      </c>
      <c r="M222" s="220" t="str">
        <f t="shared" ref="M222:M225" si="129">IF(I222="","",IF(L222=1,"",I222))</f>
        <v/>
      </c>
      <c r="N222" s="73" t="str">
        <f>IF(B221="","",AVERAGE(M221:M225))</f>
        <v/>
      </c>
      <c r="O222" s="73" t="str">
        <f>IF(M222="","",ABS(M222-N222))</f>
        <v/>
      </c>
      <c r="P222" s="221" t="str">
        <f>IF(O222="","",RANK(O222,O221:O225))</f>
        <v/>
      </c>
      <c r="Q222" s="222" t="str">
        <f t="shared" ref="Q222:Q225" si="130">IF(O222="","",IF(P222=1,"",I222))</f>
        <v/>
      </c>
      <c r="R222" s="74" t="str">
        <f>IF(B221="","",AVERAGE(Q221:Q225))</f>
        <v/>
      </c>
      <c r="S222" s="74" t="str">
        <f>IF(Q222="","",ABS(Q222-R222))</f>
        <v/>
      </c>
      <c r="T222" s="223" t="str">
        <f>IF(S222="","",RANK(S222,S221:S225))</f>
        <v/>
      </c>
      <c r="U222" s="224" t="str">
        <f t="shared" ref="U222:U225" si="131">IF(T222="","",IF(T222=1,"",Q222))</f>
        <v/>
      </c>
      <c r="V222" s="75" t="str">
        <f>IF(B221="","",AVERAGE(U221:U225))</f>
        <v/>
      </c>
      <c r="W222" s="225" t="str">
        <f>IF(B221="","",IF(J221&lt;0.5,J222,"NV"))</f>
        <v/>
      </c>
      <c r="X222" s="615"/>
      <c r="Y222" s="819"/>
      <c r="Z222" s="639"/>
    </row>
    <row r="223" spans="1:26" x14ac:dyDescent="0.25">
      <c r="A223" s="627"/>
      <c r="B223" s="630"/>
      <c r="C223" s="822"/>
      <c r="D223" s="21" t="s">
        <v>8</v>
      </c>
      <c r="E223" s="387" t="str">
        <f>IF(F223&lt;&gt;"",$E$221,"")</f>
        <v/>
      </c>
      <c r="F223" s="292"/>
      <c r="G223" s="293"/>
      <c r="H223" s="314"/>
      <c r="I223" s="234" t="str">
        <f>IF(B221="","",IF(F223=999,999,IF(F223+G223+H223=0,"",(F223*60+G223+H223/100)+E223)))</f>
        <v/>
      </c>
      <c r="J223" s="72"/>
      <c r="K223" s="72" t="str">
        <f>IF(I223="","",ABS(I223-J222))</f>
        <v/>
      </c>
      <c r="L223" s="219" t="str">
        <f>IF(K223="","",RANK(K223,K221:K225))</f>
        <v/>
      </c>
      <c r="M223" s="220" t="str">
        <f t="shared" si="129"/>
        <v/>
      </c>
      <c r="N223" s="73"/>
      <c r="O223" s="73" t="str">
        <f>IF(M223="","",ABS(M223-N222))</f>
        <v/>
      </c>
      <c r="P223" s="221" t="str">
        <f>IF(O223="","",RANK(O223,O221:O225))</f>
        <v/>
      </c>
      <c r="Q223" s="222" t="str">
        <f t="shared" si="130"/>
        <v/>
      </c>
      <c r="R223" s="74"/>
      <c r="S223" s="74" t="str">
        <f>IF(Q223="","",ABS(Q223-R222))</f>
        <v/>
      </c>
      <c r="T223" s="223" t="str">
        <f>IF(S223="","",RANK(S223,S221:S225))</f>
        <v/>
      </c>
      <c r="U223" s="224" t="str">
        <f t="shared" si="131"/>
        <v/>
      </c>
      <c r="V223" s="75"/>
      <c r="W223" s="225" t="str">
        <f>IF(B221="","",IF(J221&lt;0.5,J222,IF(N221&lt;0.5,N222,"NV")))</f>
        <v/>
      </c>
      <c r="X223" s="615"/>
      <c r="Y223" s="819"/>
      <c r="Z223" s="639"/>
    </row>
    <row r="224" spans="1:26" x14ac:dyDescent="0.25">
      <c r="A224" s="627"/>
      <c r="B224" s="630"/>
      <c r="C224" s="822"/>
      <c r="D224" s="21" t="s">
        <v>5</v>
      </c>
      <c r="E224" s="387" t="str">
        <f>IF(F224&lt;&gt;"",$E$221,"")</f>
        <v/>
      </c>
      <c r="F224" s="292"/>
      <c r="G224" s="293"/>
      <c r="H224" s="314"/>
      <c r="I224" s="234" t="str">
        <f>IF(B221="","",IF(F224=999,999,IF(F224+G224+H224=0,"",(F224*60+G224+H224/100)+E224)))</f>
        <v/>
      </c>
      <c r="J224" s="72"/>
      <c r="K224" s="72" t="str">
        <f>IF(I224="","",ABS(I224-J222))</f>
        <v/>
      </c>
      <c r="L224" s="219" t="str">
        <f>IF(K224="","",RANK(K224,K221:K225))</f>
        <v/>
      </c>
      <c r="M224" s="220" t="str">
        <f t="shared" si="129"/>
        <v/>
      </c>
      <c r="N224" s="73"/>
      <c r="O224" s="73" t="str">
        <f>IF(M224="","",ABS(M224-N222))</f>
        <v/>
      </c>
      <c r="P224" s="221" t="str">
        <f>IF(O224="","",RANK(O224,O221:O225))</f>
        <v/>
      </c>
      <c r="Q224" s="222" t="str">
        <f t="shared" si="130"/>
        <v/>
      </c>
      <c r="R224" s="74"/>
      <c r="S224" s="74" t="str">
        <f>IF(Q224="","",ABS(Q224-R222))</f>
        <v/>
      </c>
      <c r="T224" s="223" t="str">
        <f>IF(S224="","",RANK(S224,S221:S225))</f>
        <v/>
      </c>
      <c r="U224" s="224" t="str">
        <f t="shared" si="131"/>
        <v/>
      </c>
      <c r="V224" s="75"/>
      <c r="W224" s="225" t="str">
        <f>IF(B221="","",IF(N221=0,J222,IF(N221&lt;0.5,N222,IF(R221&lt;0.5,R222,"NV"))))</f>
        <v/>
      </c>
      <c r="X224" s="615"/>
      <c r="Y224" s="819"/>
      <c r="Z224" s="639"/>
    </row>
    <row r="225" spans="1:26" ht="15.75" thickBot="1" x14ac:dyDescent="0.3">
      <c r="A225" s="827"/>
      <c r="B225" s="829"/>
      <c r="C225" s="823"/>
      <c r="D225" s="66" t="s">
        <v>6</v>
      </c>
      <c r="E225" s="387" t="str">
        <f>IF(F225&lt;&gt;"",$E$221,"")</f>
        <v/>
      </c>
      <c r="F225" s="338"/>
      <c r="G225" s="339"/>
      <c r="H225" s="340"/>
      <c r="I225" s="264" t="str">
        <f>IF(B221="","",IF(F225=999,999,IF(F225+G225+H225=0,"",(F225*60+G225+H225/100)+E225)))</f>
        <v/>
      </c>
      <c r="J225" s="76"/>
      <c r="K225" s="76" t="str">
        <f>IF(I225="","",ABS(I225-J222))</f>
        <v/>
      </c>
      <c r="L225" s="227" t="str">
        <f>IF(K225="","",RANK(K225,K221:K225))</f>
        <v/>
      </c>
      <c r="M225" s="228" t="str">
        <f t="shared" si="129"/>
        <v/>
      </c>
      <c r="N225" s="77"/>
      <c r="O225" s="77" t="str">
        <f>IF(M225="","",ABS(M225-N222))</f>
        <v/>
      </c>
      <c r="P225" s="229" t="str">
        <f>IF(O225="","",RANK(O225,O221:O225))</f>
        <v/>
      </c>
      <c r="Q225" s="230" t="str">
        <f t="shared" si="130"/>
        <v/>
      </c>
      <c r="R225" s="78"/>
      <c r="S225" s="78" t="str">
        <f>IF(Q225="","",ABS(Q225-R222))</f>
        <v/>
      </c>
      <c r="T225" s="231" t="str">
        <f>IF(S225="","",RANK(S225,S221:S225))</f>
        <v/>
      </c>
      <c r="U225" s="232" t="str">
        <f t="shared" si="131"/>
        <v/>
      </c>
      <c r="V225" s="79"/>
      <c r="W225" s="233" t="str">
        <f>IF(B221="","",IF(R221&lt;0.5,TRIMMEAN(I221:I225,0.4),IF(V221&lt;0.5,V222,"NV")))</f>
        <v/>
      </c>
      <c r="X225" s="616"/>
      <c r="Y225" s="820"/>
      <c r="Z225" s="639"/>
    </row>
    <row r="226" spans="1:26" x14ac:dyDescent="0.25">
      <c r="A226" s="830" t="str">
        <f>IF('Names And Totals'!A49="","",'Names And Totals'!A49)</f>
        <v/>
      </c>
      <c r="B226" s="831" t="str">
        <f>IF('Names And Totals'!B49="","",'Names And Totals'!B49)</f>
        <v/>
      </c>
      <c r="C226" s="824" t="str">
        <f>IF(B226="","",IF(Y226="DQ","DQ",IF(Y226="TO","TO",IF(Y226="NV","NV",IF(Y226="","",RANK(Y226,$Y$6:$Y$501,0))))))</f>
        <v/>
      </c>
      <c r="D226" s="23" t="s">
        <v>7</v>
      </c>
      <c r="E226" s="343"/>
      <c r="F226" s="324"/>
      <c r="G226" s="334"/>
      <c r="H226" s="325"/>
      <c r="I226" s="213" t="str">
        <f>IF(B226="","",IF(F226=999,999,IF(F226+G226+H226=0,"",(F226*60+G226+H226/100)+E226)))</f>
        <v/>
      </c>
      <c r="J226" s="80" t="str">
        <f>IF(B226="","",MAX(I226:I230)-MIN(I226:I230))</f>
        <v/>
      </c>
      <c r="K226" s="80" t="str">
        <f>IF(I226="","",ABS(I226-J227))</f>
        <v/>
      </c>
      <c r="L226" s="214" t="str">
        <f>IF(K226="","",RANK(K226,K226:K230))</f>
        <v/>
      </c>
      <c r="M226" s="80" t="str">
        <f>IF(I226="","",IF(L226=1,"",I226))</f>
        <v/>
      </c>
      <c r="N226" s="82" t="str">
        <f>IF(B226="","",MAX(M226:M230)-MIN(M226:M230))</f>
        <v/>
      </c>
      <c r="O226" s="82" t="str">
        <f>IF(M226="","",ABS(M226-N227))</f>
        <v/>
      </c>
      <c r="P226" s="215" t="str">
        <f>IF(O226="","",RANK(O226,O226:O230))</f>
        <v/>
      </c>
      <c r="Q226" s="82" t="str">
        <f>IF(O226="","",IF(P226=1,"",I226))</f>
        <v/>
      </c>
      <c r="R226" s="83" t="str">
        <f>IF(B226="","",MAX(Q226:Q230)-MIN(Q226:Q230))</f>
        <v/>
      </c>
      <c r="S226" s="83" t="str">
        <f>IF(Q226="","",ABS(Q226-R227))</f>
        <v/>
      </c>
      <c r="T226" s="216" t="str">
        <f>IF(S226="","",RANK(S226,S226:S230))</f>
        <v/>
      </c>
      <c r="U226" s="83" t="str">
        <f>IF(T226="","",IF(T226=1,"",Q226))</f>
        <v/>
      </c>
      <c r="V226" s="84" t="str">
        <f>IF(B226="","",MAX(U226:U230)-MIN(U226:U230))</f>
        <v/>
      </c>
      <c r="W226" s="217" t="str">
        <f>IF(B226="","",I226)</f>
        <v/>
      </c>
      <c r="X226" s="810" t="str">
        <f>IF(B226="","",IF(Z226="DQ","DQ",IF(I226=999,"TO",IF(I226="","",IF(I227="",W226,IF(I228="",W227,IF(I229="",W228,IF(I230="",W229,W230))))))))</f>
        <v/>
      </c>
      <c r="Y226" s="812" t="str">
        <f>IF(B226="","",IF(Z226="DQ","DQ",IF(X226="TO","TO",IF(X226="","",IF(X226="NV","NV",IF((20-(X226-$Y$3))&gt;0,(20-(X226-$Y$3)),0))))))</f>
        <v/>
      </c>
      <c r="Z226" s="815"/>
    </row>
    <row r="227" spans="1:26" x14ac:dyDescent="0.25">
      <c r="A227" s="621"/>
      <c r="B227" s="624"/>
      <c r="C227" s="641"/>
      <c r="D227" s="18" t="s">
        <v>4</v>
      </c>
      <c r="E227" s="275" t="str">
        <f>IF(F227&lt;&gt;"",$E$226,"")</f>
        <v/>
      </c>
      <c r="F227" s="289"/>
      <c r="G227" s="290"/>
      <c r="H227" s="310"/>
      <c r="I227" s="218" t="str">
        <f>IF(B226="","",IF(F227=999,999,IF(F227+G227+H227=0,"",(F227*60+G227+H227/100)+E227)))</f>
        <v/>
      </c>
      <c r="J227" s="72" t="str">
        <f>IF(B226="","",AVERAGE(I226:I230))</f>
        <v/>
      </c>
      <c r="K227" s="72" t="str">
        <f>IF(I227="","",ABS(I227-J227))</f>
        <v/>
      </c>
      <c r="L227" s="219" t="str">
        <f>IF(K227="","",RANK(K227,K226:K230))</f>
        <v/>
      </c>
      <c r="M227" s="220" t="str">
        <f t="shared" ref="M227:M230" si="132">IF(I227="","",IF(L227=1,"",I227))</f>
        <v/>
      </c>
      <c r="N227" s="73" t="str">
        <f>IF(B226="","",AVERAGE(M226:M230))</f>
        <v/>
      </c>
      <c r="O227" s="73" t="str">
        <f>IF(M227="","",ABS(M227-N227))</f>
        <v/>
      </c>
      <c r="P227" s="221" t="str">
        <f>IF(O227="","",RANK(O227,O226:O230))</f>
        <v/>
      </c>
      <c r="Q227" s="222" t="str">
        <f t="shared" ref="Q227:Q230" si="133">IF(O227="","",IF(P227=1,"",I227))</f>
        <v/>
      </c>
      <c r="R227" s="74" t="str">
        <f>IF(B226="","",AVERAGE(Q226:Q230))</f>
        <v/>
      </c>
      <c r="S227" s="74" t="str">
        <f>IF(Q227="","",ABS(Q227-R227))</f>
        <v/>
      </c>
      <c r="T227" s="223" t="str">
        <f>IF(S227="","",RANK(S227,S226:S230))</f>
        <v/>
      </c>
      <c r="U227" s="224" t="str">
        <f t="shared" ref="U227:U230" si="134">IF(T227="","",IF(T227=1,"",Q227))</f>
        <v/>
      </c>
      <c r="V227" s="75" t="str">
        <f>IF(B226="","",AVERAGE(U226:U230))</f>
        <v/>
      </c>
      <c r="W227" s="225" t="str">
        <f>IF(B226="","",IF(J226&lt;0.5,J227,"NV"))</f>
        <v/>
      </c>
      <c r="X227" s="763"/>
      <c r="Y227" s="813"/>
      <c r="Z227" s="816"/>
    </row>
    <row r="228" spans="1:26" x14ac:dyDescent="0.25">
      <c r="A228" s="621"/>
      <c r="B228" s="624"/>
      <c r="C228" s="641"/>
      <c r="D228" s="18" t="s">
        <v>8</v>
      </c>
      <c r="E228" s="384" t="str">
        <f>IF(F228&lt;&gt;"",$E$226,"")</f>
        <v/>
      </c>
      <c r="F228" s="289"/>
      <c r="G228" s="290"/>
      <c r="H228" s="310"/>
      <c r="I228" s="218" t="str">
        <f>IF(B226="","",IF(F228=999,999,IF(F228+G228+H228=0,"",(F228*60+G228+H228/100)+E228)))</f>
        <v/>
      </c>
      <c r="J228" s="72"/>
      <c r="K228" s="72" t="str">
        <f>IF(I228="","",ABS(I228-J227))</f>
        <v/>
      </c>
      <c r="L228" s="219" t="str">
        <f>IF(K228="","",RANK(K228,K226:K230))</f>
        <v/>
      </c>
      <c r="M228" s="220" t="str">
        <f t="shared" si="132"/>
        <v/>
      </c>
      <c r="N228" s="73"/>
      <c r="O228" s="73" t="str">
        <f>IF(M228="","",ABS(M228-N227))</f>
        <v/>
      </c>
      <c r="P228" s="221" t="str">
        <f>IF(O228="","",RANK(O228,O226:O230))</f>
        <v/>
      </c>
      <c r="Q228" s="222" t="str">
        <f t="shared" si="133"/>
        <v/>
      </c>
      <c r="R228" s="74"/>
      <c r="S228" s="74" t="str">
        <f>IF(Q228="","",ABS(Q228-R227))</f>
        <v/>
      </c>
      <c r="T228" s="223" t="str">
        <f>IF(S228="","",RANK(S228,S226:S230))</f>
        <v/>
      </c>
      <c r="U228" s="224" t="str">
        <f t="shared" si="134"/>
        <v/>
      </c>
      <c r="V228" s="75"/>
      <c r="W228" s="225" t="str">
        <f>IF(B226="","",IF(J226&lt;0.5,J227,IF(N226&lt;0.5,N227,"NV")))</f>
        <v/>
      </c>
      <c r="X228" s="763"/>
      <c r="Y228" s="813"/>
      <c r="Z228" s="816"/>
    </row>
    <row r="229" spans="1:26" x14ac:dyDescent="0.25">
      <c r="A229" s="621"/>
      <c r="B229" s="624"/>
      <c r="C229" s="641"/>
      <c r="D229" s="18" t="s">
        <v>5</v>
      </c>
      <c r="E229" s="384" t="str">
        <f>IF(F229&lt;&gt;"",$E$226,"")</f>
        <v/>
      </c>
      <c r="F229" s="289"/>
      <c r="G229" s="290"/>
      <c r="H229" s="310"/>
      <c r="I229" s="218" t="str">
        <f>IF(B226="","",IF(F229=999,999,IF(F229+G229+H229=0,"",(F229*60+G229+H229/100)+E229)))</f>
        <v/>
      </c>
      <c r="J229" s="72"/>
      <c r="K229" s="72" t="str">
        <f>IF(I229="","",ABS(I229-J227))</f>
        <v/>
      </c>
      <c r="L229" s="219" t="str">
        <f>IF(K229="","",RANK(K229,K226:K230))</f>
        <v/>
      </c>
      <c r="M229" s="220" t="str">
        <f t="shared" si="132"/>
        <v/>
      </c>
      <c r="N229" s="73"/>
      <c r="O229" s="73" t="str">
        <f>IF(M229="","",ABS(M229-N227))</f>
        <v/>
      </c>
      <c r="P229" s="221" t="str">
        <f>IF(O229="","",RANK(O229,O226:O230))</f>
        <v/>
      </c>
      <c r="Q229" s="222" t="str">
        <f t="shared" si="133"/>
        <v/>
      </c>
      <c r="R229" s="74"/>
      <c r="S229" s="74" t="str">
        <f>IF(Q229="","",ABS(Q229-R227))</f>
        <v/>
      </c>
      <c r="T229" s="223" t="str">
        <f>IF(S229="","",RANK(S229,S226:S230))</f>
        <v/>
      </c>
      <c r="U229" s="224" t="str">
        <f t="shared" si="134"/>
        <v/>
      </c>
      <c r="V229" s="75"/>
      <c r="W229" s="225" t="str">
        <f>IF(B226="","",IF(N226=0,J227,IF(N226&lt;0.5,N227,IF(R226&lt;0.5,R227,"NV"))))</f>
        <v/>
      </c>
      <c r="X229" s="763"/>
      <c r="Y229" s="813"/>
      <c r="Z229" s="816"/>
    </row>
    <row r="230" spans="1:26" ht="15.75" thickBot="1" x14ac:dyDescent="0.3">
      <c r="A230" s="622"/>
      <c r="B230" s="625"/>
      <c r="C230" s="825"/>
      <c r="D230" s="24" t="s">
        <v>6</v>
      </c>
      <c r="E230" s="385" t="str">
        <f>IF(F230&lt;&gt;"",$E$226,"")</f>
        <v/>
      </c>
      <c r="F230" s="295"/>
      <c r="G230" s="296"/>
      <c r="H230" s="335"/>
      <c r="I230" s="226" t="str">
        <f>IF(B226="","",IF(F230=999,999,IF(F230+G230+H230=0,"",(F230*60+G230+H230/100)+E230)))</f>
        <v/>
      </c>
      <c r="J230" s="76"/>
      <c r="K230" s="76" t="str">
        <f>IF(I230="","",ABS(I230-J227))</f>
        <v/>
      </c>
      <c r="L230" s="227" t="str">
        <f>IF(K230="","",RANK(K230,K226:K230))</f>
        <v/>
      </c>
      <c r="M230" s="228" t="str">
        <f t="shared" si="132"/>
        <v/>
      </c>
      <c r="N230" s="77"/>
      <c r="O230" s="77" t="str">
        <f>IF(M230="","",ABS(M230-N227))</f>
        <v/>
      </c>
      <c r="P230" s="229" t="str">
        <f>IF(O230="","",RANK(O230,O226:O230))</f>
        <v/>
      </c>
      <c r="Q230" s="230" t="str">
        <f t="shared" si="133"/>
        <v/>
      </c>
      <c r="R230" s="78"/>
      <c r="S230" s="78" t="str">
        <f>IF(Q230="","",ABS(Q230-R227))</f>
        <v/>
      </c>
      <c r="T230" s="231" t="str">
        <f>IF(S230="","",RANK(S230,S226:S230))</f>
        <v/>
      </c>
      <c r="U230" s="232" t="str">
        <f t="shared" si="134"/>
        <v/>
      </c>
      <c r="V230" s="79"/>
      <c r="W230" s="233" t="str">
        <f>IF(B226="","",IF(R226&lt;0.5,TRIMMEAN(I226:I230,0.4),IF(V226&lt;0.5,V227,"NV")))</f>
        <v/>
      </c>
      <c r="X230" s="811"/>
      <c r="Y230" s="814"/>
      <c r="Z230" s="817"/>
    </row>
    <row r="231" spans="1:26" x14ac:dyDescent="0.25">
      <c r="A231" s="826" t="str">
        <f>IF('Names And Totals'!A50="","",'Names And Totals'!A50)</f>
        <v/>
      </c>
      <c r="B231" s="828" t="str">
        <f>IF('Names And Totals'!B50="","",'Names And Totals'!B50)</f>
        <v/>
      </c>
      <c r="C231" s="821" t="str">
        <f>IF(B231="","",IF(Y231="DQ","DQ",IF(Y231="TO","TO",IF(Y231="NV","NV",IF(Y231="","",RANK(Y231,$Y$6:$Y$501,0))))))</f>
        <v/>
      </c>
      <c r="D231" s="67" t="s">
        <v>7</v>
      </c>
      <c r="E231" s="386"/>
      <c r="F231" s="336"/>
      <c r="G231" s="333"/>
      <c r="H231" s="337"/>
      <c r="I231" s="263" t="str">
        <f>IF(B231="","",IF(F231=999,999,IF(F231+G231+H231=0,"",(F231*60+G231+H231/100)+E231)))</f>
        <v/>
      </c>
      <c r="J231" s="80" t="str">
        <f>IF(B231="","",MAX(I231:I235)-MIN(I231:I235))</f>
        <v/>
      </c>
      <c r="K231" s="80" t="str">
        <f>IF(I231="","",ABS(I231-J232))</f>
        <v/>
      </c>
      <c r="L231" s="214" t="str">
        <f>IF(K231="","",RANK(K231,K231:K235))</f>
        <v/>
      </c>
      <c r="M231" s="80" t="str">
        <f>IF(I231="","",IF(L231=1,"",I231))</f>
        <v/>
      </c>
      <c r="N231" s="82" t="str">
        <f>IF(B231="","",MAX(M231:M235)-MIN(M231:M235))</f>
        <v/>
      </c>
      <c r="O231" s="82" t="str">
        <f>IF(M231="","",ABS(M231-N232))</f>
        <v/>
      </c>
      <c r="P231" s="215" t="str">
        <f>IF(O231="","",RANK(O231,O231:O235))</f>
        <v/>
      </c>
      <c r="Q231" s="82" t="str">
        <f>IF(O231="","",IF(P231=1,"",I231))</f>
        <v/>
      </c>
      <c r="R231" s="83" t="str">
        <f>IF(B231="","",MAX(Q231:Q235)-MIN(Q231:Q235))</f>
        <v/>
      </c>
      <c r="S231" s="83" t="str">
        <f>IF(Q231="","",ABS(Q231-R232))</f>
        <v/>
      </c>
      <c r="T231" s="216" t="str">
        <f>IF(S231="","",RANK(S231,S231:S235))</f>
        <v/>
      </c>
      <c r="U231" s="83" t="str">
        <f>IF(T231="","",IF(T231=1,"",Q231))</f>
        <v/>
      </c>
      <c r="V231" s="84" t="str">
        <f>IF(B231="","",MAX(U231:U235)-MIN(U231:U235))</f>
        <v/>
      </c>
      <c r="W231" s="217" t="str">
        <f>IF(B231="","",I231)</f>
        <v/>
      </c>
      <c r="X231" s="614" t="str">
        <f>IF(B231="","",IF(Z231="DQ","DQ",IF(I231=999,"TO",IF(I231="","",IF(I232="",W231,IF(I233="",W232,IF(I234="",W233,IF(I235="",W234,W235))))))))</f>
        <v/>
      </c>
      <c r="Y231" s="818" t="str">
        <f>IF(B231="","",IF(Z231="DQ","DQ",IF(X231="TO","TO",IF(X231="","",IF(X231="NV","NV",IF((20-(X231-$Y$3))&gt;0,(20-(X231-$Y$3)),0))))))</f>
        <v/>
      </c>
      <c r="Z231" s="639"/>
    </row>
    <row r="232" spans="1:26" x14ac:dyDescent="0.25">
      <c r="A232" s="627"/>
      <c r="B232" s="630"/>
      <c r="C232" s="822"/>
      <c r="D232" s="21" t="s">
        <v>4</v>
      </c>
      <c r="E232" s="387" t="str">
        <f>IF(F232&lt;&gt;"",$E$231,"")</f>
        <v/>
      </c>
      <c r="F232" s="292"/>
      <c r="G232" s="293"/>
      <c r="H232" s="314"/>
      <c r="I232" s="234" t="str">
        <f>IF(B231="","",IF(F232=999,999,IF(F232+G232+H232=0,"",(F232*60+G232+H232/100)+E232)))</f>
        <v/>
      </c>
      <c r="J232" s="72" t="str">
        <f>IF(B231="","",AVERAGE(I231:I235))</f>
        <v/>
      </c>
      <c r="K232" s="72" t="str">
        <f>IF(I232="","",ABS(I232-J232))</f>
        <v/>
      </c>
      <c r="L232" s="219" t="str">
        <f>IF(K232="","",RANK(K232,K231:K235))</f>
        <v/>
      </c>
      <c r="M232" s="220" t="str">
        <f t="shared" ref="M232:M235" si="135">IF(I232="","",IF(L232=1,"",I232))</f>
        <v/>
      </c>
      <c r="N232" s="73" t="str">
        <f>IF(B231="","",AVERAGE(M231:M235))</f>
        <v/>
      </c>
      <c r="O232" s="73" t="str">
        <f>IF(M232="","",ABS(M232-N232))</f>
        <v/>
      </c>
      <c r="P232" s="221" t="str">
        <f>IF(O232="","",RANK(O232,O231:O235))</f>
        <v/>
      </c>
      <c r="Q232" s="222" t="str">
        <f t="shared" ref="Q232:Q235" si="136">IF(O232="","",IF(P232=1,"",I232))</f>
        <v/>
      </c>
      <c r="R232" s="74" t="str">
        <f>IF(B231="","",AVERAGE(Q231:Q235))</f>
        <v/>
      </c>
      <c r="S232" s="74" t="str">
        <f>IF(Q232="","",ABS(Q232-R232))</f>
        <v/>
      </c>
      <c r="T232" s="223" t="str">
        <f>IF(S232="","",RANK(S232,S231:S235))</f>
        <v/>
      </c>
      <c r="U232" s="224" t="str">
        <f t="shared" ref="U232:U235" si="137">IF(T232="","",IF(T232=1,"",Q232))</f>
        <v/>
      </c>
      <c r="V232" s="75" t="str">
        <f>IF(B231="","",AVERAGE(U231:U235))</f>
        <v/>
      </c>
      <c r="W232" s="225" t="str">
        <f>IF(B231="","",IF(J231&lt;0.5,J232,"NV"))</f>
        <v/>
      </c>
      <c r="X232" s="615"/>
      <c r="Y232" s="819"/>
      <c r="Z232" s="639"/>
    </row>
    <row r="233" spans="1:26" x14ac:dyDescent="0.25">
      <c r="A233" s="627"/>
      <c r="B233" s="630"/>
      <c r="C233" s="822"/>
      <c r="D233" s="21" t="s">
        <v>8</v>
      </c>
      <c r="E233" s="387" t="str">
        <f>IF(F233&lt;&gt;"",$E$231,"")</f>
        <v/>
      </c>
      <c r="F233" s="292"/>
      <c r="G233" s="293"/>
      <c r="H233" s="314"/>
      <c r="I233" s="234" t="str">
        <f>IF(B231="","",IF(F233=999,999,IF(F233+G233+H233=0,"",(F233*60+G233+H233/100)+E233)))</f>
        <v/>
      </c>
      <c r="J233" s="72"/>
      <c r="K233" s="72" t="str">
        <f>IF(I233="","",ABS(I233-J232))</f>
        <v/>
      </c>
      <c r="L233" s="219" t="str">
        <f>IF(K233="","",RANK(K233,K231:K235))</f>
        <v/>
      </c>
      <c r="M233" s="220" t="str">
        <f t="shared" si="135"/>
        <v/>
      </c>
      <c r="N233" s="73"/>
      <c r="O233" s="73" t="str">
        <f>IF(M233="","",ABS(M233-N232))</f>
        <v/>
      </c>
      <c r="P233" s="221" t="str">
        <f>IF(O233="","",RANK(O233,O231:O235))</f>
        <v/>
      </c>
      <c r="Q233" s="222" t="str">
        <f t="shared" si="136"/>
        <v/>
      </c>
      <c r="R233" s="74"/>
      <c r="S233" s="74" t="str">
        <f>IF(Q233="","",ABS(Q233-R232))</f>
        <v/>
      </c>
      <c r="T233" s="223" t="str">
        <f>IF(S233="","",RANK(S233,S231:S235))</f>
        <v/>
      </c>
      <c r="U233" s="224" t="str">
        <f t="shared" si="137"/>
        <v/>
      </c>
      <c r="V233" s="75"/>
      <c r="W233" s="225" t="str">
        <f>IF(B231="","",IF(J231&lt;0.5,J232,IF(N231&lt;0.5,N232,"NV")))</f>
        <v/>
      </c>
      <c r="X233" s="615"/>
      <c r="Y233" s="819"/>
      <c r="Z233" s="639"/>
    </row>
    <row r="234" spans="1:26" x14ac:dyDescent="0.25">
      <c r="A234" s="627"/>
      <c r="B234" s="630"/>
      <c r="C234" s="822"/>
      <c r="D234" s="21" t="s">
        <v>5</v>
      </c>
      <c r="E234" s="387" t="str">
        <f>IF(F234&lt;&gt;"",$E$231,"")</f>
        <v/>
      </c>
      <c r="F234" s="292"/>
      <c r="G234" s="293"/>
      <c r="H234" s="314"/>
      <c r="I234" s="234" t="str">
        <f>IF(B231="","",IF(F234=999,999,IF(F234+G234+H234=0,"",(F234*60+G234+H234/100)+E234)))</f>
        <v/>
      </c>
      <c r="J234" s="72"/>
      <c r="K234" s="72" t="str">
        <f>IF(I234="","",ABS(I234-J232))</f>
        <v/>
      </c>
      <c r="L234" s="219" t="str">
        <f>IF(K234="","",RANK(K234,K231:K235))</f>
        <v/>
      </c>
      <c r="M234" s="220" t="str">
        <f t="shared" si="135"/>
        <v/>
      </c>
      <c r="N234" s="73"/>
      <c r="O234" s="73" t="str">
        <f>IF(M234="","",ABS(M234-N232))</f>
        <v/>
      </c>
      <c r="P234" s="221" t="str">
        <f>IF(O234="","",RANK(O234,O231:O235))</f>
        <v/>
      </c>
      <c r="Q234" s="222" t="str">
        <f t="shared" si="136"/>
        <v/>
      </c>
      <c r="R234" s="74"/>
      <c r="S234" s="74" t="str">
        <f>IF(Q234="","",ABS(Q234-R232))</f>
        <v/>
      </c>
      <c r="T234" s="223" t="str">
        <f>IF(S234="","",RANK(S234,S231:S235))</f>
        <v/>
      </c>
      <c r="U234" s="224" t="str">
        <f t="shared" si="137"/>
        <v/>
      </c>
      <c r="V234" s="75"/>
      <c r="W234" s="225" t="str">
        <f>IF(B231="","",IF(N231=0,J232,IF(N231&lt;0.5,N232,IF(R231&lt;0.5,R232,"NV"))))</f>
        <v/>
      </c>
      <c r="X234" s="615"/>
      <c r="Y234" s="819"/>
      <c r="Z234" s="639"/>
    </row>
    <row r="235" spans="1:26" ht="15.75" thickBot="1" x14ac:dyDescent="0.3">
      <c r="A235" s="827"/>
      <c r="B235" s="829"/>
      <c r="C235" s="823"/>
      <c r="D235" s="66" t="s">
        <v>6</v>
      </c>
      <c r="E235" s="387" t="str">
        <f>IF(F235&lt;&gt;"",$E$231,"")</f>
        <v/>
      </c>
      <c r="F235" s="338"/>
      <c r="G235" s="339"/>
      <c r="H235" s="340"/>
      <c r="I235" s="264" t="str">
        <f>IF(B231="","",IF(F235=999,999,IF(F235+G235+H235=0,"",(F235*60+G235+H235/100)+E235)))</f>
        <v/>
      </c>
      <c r="J235" s="76"/>
      <c r="K235" s="76" t="str">
        <f>IF(I235="","",ABS(I235-J232))</f>
        <v/>
      </c>
      <c r="L235" s="227" t="str">
        <f>IF(K235="","",RANK(K235,K231:K235))</f>
        <v/>
      </c>
      <c r="M235" s="228" t="str">
        <f t="shared" si="135"/>
        <v/>
      </c>
      <c r="N235" s="77"/>
      <c r="O235" s="77" t="str">
        <f>IF(M235="","",ABS(M235-N232))</f>
        <v/>
      </c>
      <c r="P235" s="229" t="str">
        <f>IF(O235="","",RANK(O235,O231:O235))</f>
        <v/>
      </c>
      <c r="Q235" s="230" t="str">
        <f t="shared" si="136"/>
        <v/>
      </c>
      <c r="R235" s="78"/>
      <c r="S235" s="78" t="str">
        <f>IF(Q235="","",ABS(Q235-R232))</f>
        <v/>
      </c>
      <c r="T235" s="231" t="str">
        <f>IF(S235="","",RANK(S235,S231:S235))</f>
        <v/>
      </c>
      <c r="U235" s="232" t="str">
        <f t="shared" si="137"/>
        <v/>
      </c>
      <c r="V235" s="79"/>
      <c r="W235" s="233" t="str">
        <f>IF(B231="","",IF(R231&lt;0.5,TRIMMEAN(I231:I235,0.4),IF(V231&lt;0.5,V232,"NV")))</f>
        <v/>
      </c>
      <c r="X235" s="616"/>
      <c r="Y235" s="820"/>
      <c r="Z235" s="639"/>
    </row>
    <row r="236" spans="1:26" x14ac:dyDescent="0.25">
      <c r="A236" s="830" t="str">
        <f>IF('Names And Totals'!A51="","",'Names And Totals'!A51)</f>
        <v/>
      </c>
      <c r="B236" s="831" t="str">
        <f>IF('Names And Totals'!B51="","",'Names And Totals'!B51)</f>
        <v/>
      </c>
      <c r="C236" s="824" t="str">
        <f>IF(B236="","",IF(Y236="DQ","DQ",IF(Y236="TO","TO",IF(Y236="NV","NV",IF(Y236="","",RANK(Y236,$Y$6:$Y$501,0))))))</f>
        <v/>
      </c>
      <c r="D236" s="23" t="s">
        <v>7</v>
      </c>
      <c r="E236" s="343"/>
      <c r="F236" s="324"/>
      <c r="G236" s="334"/>
      <c r="H236" s="325"/>
      <c r="I236" s="213" t="str">
        <f>IF(B236="","",IF(F236=999,999,IF(F236+G236+H236=0,"",(F236*60+G236+H236/100)+E236)))</f>
        <v/>
      </c>
      <c r="J236" s="80" t="str">
        <f>IF(B236="","",MAX(I236:I240)-MIN(I236:I240))</f>
        <v/>
      </c>
      <c r="K236" s="80" t="str">
        <f>IF(I236="","",ABS(I236-J237))</f>
        <v/>
      </c>
      <c r="L236" s="214" t="str">
        <f>IF(K236="","",RANK(K236,K236:K240))</f>
        <v/>
      </c>
      <c r="M236" s="80" t="str">
        <f>IF(I236="","",IF(L236=1,"",I236))</f>
        <v/>
      </c>
      <c r="N236" s="82" t="str">
        <f>IF(B236="","",MAX(M236:M240)-MIN(M236:M240))</f>
        <v/>
      </c>
      <c r="O236" s="82" t="str">
        <f>IF(M236="","",ABS(M236-N237))</f>
        <v/>
      </c>
      <c r="P236" s="215" t="str">
        <f>IF(O236="","",RANK(O236,O236:O240))</f>
        <v/>
      </c>
      <c r="Q236" s="82" t="str">
        <f>IF(O236="","",IF(P236=1,"",I236))</f>
        <v/>
      </c>
      <c r="R236" s="83" t="str">
        <f>IF(B236="","",MAX(Q236:Q240)-MIN(Q236:Q240))</f>
        <v/>
      </c>
      <c r="S236" s="83" t="str">
        <f>IF(Q236="","",ABS(Q236-R237))</f>
        <v/>
      </c>
      <c r="T236" s="216" t="str">
        <f>IF(S236="","",RANK(S236,S236:S240))</f>
        <v/>
      </c>
      <c r="U236" s="83" t="str">
        <f>IF(T236="","",IF(T236=1,"",Q236))</f>
        <v/>
      </c>
      <c r="V236" s="84" t="str">
        <f>IF(B236="","",MAX(U236:U240)-MIN(U236:U240))</f>
        <v/>
      </c>
      <c r="W236" s="217" t="str">
        <f>IF(B236="","",I236)</f>
        <v/>
      </c>
      <c r="X236" s="810" t="str">
        <f>IF(B236="","",IF(Z236="DQ","DQ",IF(I236=999,"TO",IF(I236="","",IF(I237="",W236,IF(I238="",W237,IF(I239="",W238,IF(I240="",W239,W240))))))))</f>
        <v/>
      </c>
      <c r="Y236" s="812" t="str">
        <f>IF(B236="","",IF(Z236="DQ","DQ",IF(X236="TO","TO",IF(X236="","",IF(X236="NV","NV",IF((20-(X236-$Y$3))&gt;0,(20-(X236-$Y$3)),0))))))</f>
        <v/>
      </c>
      <c r="Z236" s="815"/>
    </row>
    <row r="237" spans="1:26" x14ac:dyDescent="0.25">
      <c r="A237" s="621"/>
      <c r="B237" s="624"/>
      <c r="C237" s="641"/>
      <c r="D237" s="18" t="s">
        <v>4</v>
      </c>
      <c r="E237" s="384" t="str">
        <f>IF(F237&lt;&gt;"",$E$236,"")</f>
        <v/>
      </c>
      <c r="F237" s="289"/>
      <c r="G237" s="290"/>
      <c r="H237" s="310"/>
      <c r="I237" s="218" t="str">
        <f>IF(B236="","",IF(F237=999,999,IF(F237+G237+H237=0,"",(F237*60+G237+H237/100)+E237)))</f>
        <v/>
      </c>
      <c r="J237" s="72" t="str">
        <f>IF(B236="","",AVERAGE(I236:I240))</f>
        <v/>
      </c>
      <c r="K237" s="72" t="str">
        <f>IF(I237="","",ABS(I237-J237))</f>
        <v/>
      </c>
      <c r="L237" s="219" t="str">
        <f>IF(K237="","",RANK(K237,K236:K240))</f>
        <v/>
      </c>
      <c r="M237" s="220" t="str">
        <f t="shared" ref="M237:M240" si="138">IF(I237="","",IF(L237=1,"",I237))</f>
        <v/>
      </c>
      <c r="N237" s="73" t="str">
        <f>IF(B236="","",AVERAGE(M236:M240))</f>
        <v/>
      </c>
      <c r="O237" s="73" t="str">
        <f>IF(M237="","",ABS(M237-N237))</f>
        <v/>
      </c>
      <c r="P237" s="221" t="str">
        <f>IF(O237="","",RANK(O237,O236:O240))</f>
        <v/>
      </c>
      <c r="Q237" s="222" t="str">
        <f t="shared" ref="Q237:Q240" si="139">IF(O237="","",IF(P237=1,"",I237))</f>
        <v/>
      </c>
      <c r="R237" s="74" t="str">
        <f>IF(B236="","",AVERAGE(Q236:Q240))</f>
        <v/>
      </c>
      <c r="S237" s="74" t="str">
        <f>IF(Q237="","",ABS(Q237-R237))</f>
        <v/>
      </c>
      <c r="T237" s="223" t="str">
        <f>IF(S237="","",RANK(S237,S236:S240))</f>
        <v/>
      </c>
      <c r="U237" s="224" t="str">
        <f t="shared" ref="U237:U240" si="140">IF(T237="","",IF(T237=1,"",Q237))</f>
        <v/>
      </c>
      <c r="V237" s="75" t="str">
        <f>IF(B236="","",AVERAGE(U236:U240))</f>
        <v/>
      </c>
      <c r="W237" s="225" t="str">
        <f>IF(B236="","",IF(J236&lt;0.5,J237,"NV"))</f>
        <v/>
      </c>
      <c r="X237" s="763"/>
      <c r="Y237" s="813"/>
      <c r="Z237" s="816"/>
    </row>
    <row r="238" spans="1:26" x14ac:dyDescent="0.25">
      <c r="A238" s="621"/>
      <c r="B238" s="624"/>
      <c r="C238" s="641"/>
      <c r="D238" s="18" t="s">
        <v>8</v>
      </c>
      <c r="E238" s="384" t="str">
        <f>IF(F238&lt;&gt;"",$E$236,"")</f>
        <v/>
      </c>
      <c r="F238" s="289"/>
      <c r="G238" s="290"/>
      <c r="H238" s="310"/>
      <c r="I238" s="218" t="str">
        <f>IF(B236="","",IF(F238=999,999,IF(F238+G238+H238=0,"",(F238*60+G238+H238/100)+E238)))</f>
        <v/>
      </c>
      <c r="J238" s="72"/>
      <c r="K238" s="72" t="str">
        <f>IF(I238="","",ABS(I238-J237))</f>
        <v/>
      </c>
      <c r="L238" s="219" t="str">
        <f>IF(K238="","",RANK(K238,K236:K240))</f>
        <v/>
      </c>
      <c r="M238" s="220" t="str">
        <f t="shared" si="138"/>
        <v/>
      </c>
      <c r="N238" s="73"/>
      <c r="O238" s="73" t="str">
        <f>IF(M238="","",ABS(M238-N237))</f>
        <v/>
      </c>
      <c r="P238" s="221" t="str">
        <f>IF(O238="","",RANK(O238,O236:O240))</f>
        <v/>
      </c>
      <c r="Q238" s="222" t="str">
        <f t="shared" si="139"/>
        <v/>
      </c>
      <c r="R238" s="74"/>
      <c r="S238" s="74" t="str">
        <f>IF(Q238="","",ABS(Q238-R237))</f>
        <v/>
      </c>
      <c r="T238" s="223" t="str">
        <f>IF(S238="","",RANK(S238,S236:S240))</f>
        <v/>
      </c>
      <c r="U238" s="224" t="str">
        <f t="shared" si="140"/>
        <v/>
      </c>
      <c r="V238" s="75"/>
      <c r="W238" s="225" t="str">
        <f>IF(B236="","",IF(J236&lt;0.5,J237,IF(N236&lt;0.5,N237,"NV")))</f>
        <v/>
      </c>
      <c r="X238" s="763"/>
      <c r="Y238" s="813"/>
      <c r="Z238" s="816"/>
    </row>
    <row r="239" spans="1:26" x14ac:dyDescent="0.25">
      <c r="A239" s="621"/>
      <c r="B239" s="624"/>
      <c r="C239" s="641"/>
      <c r="D239" s="18" t="s">
        <v>5</v>
      </c>
      <c r="E239" s="384" t="str">
        <f>IF(F239&lt;&gt;"",$E$236,"")</f>
        <v/>
      </c>
      <c r="F239" s="289"/>
      <c r="G239" s="290"/>
      <c r="H239" s="310"/>
      <c r="I239" s="218" t="str">
        <f>IF(B236="","",IF(F239=999,999,IF(F239+G239+H239=0,"",(F239*60+G239+H239/100)+E239)))</f>
        <v/>
      </c>
      <c r="J239" s="72"/>
      <c r="K239" s="72" t="str">
        <f>IF(I239="","",ABS(I239-J237))</f>
        <v/>
      </c>
      <c r="L239" s="219" t="str">
        <f>IF(K239="","",RANK(K239,K236:K240))</f>
        <v/>
      </c>
      <c r="M239" s="220" t="str">
        <f t="shared" si="138"/>
        <v/>
      </c>
      <c r="N239" s="73"/>
      <c r="O239" s="73" t="str">
        <f>IF(M239="","",ABS(M239-N237))</f>
        <v/>
      </c>
      <c r="P239" s="221" t="str">
        <f>IF(O239="","",RANK(O239,O236:O240))</f>
        <v/>
      </c>
      <c r="Q239" s="222" t="str">
        <f t="shared" si="139"/>
        <v/>
      </c>
      <c r="R239" s="74"/>
      <c r="S239" s="74" t="str">
        <f>IF(Q239="","",ABS(Q239-R237))</f>
        <v/>
      </c>
      <c r="T239" s="223" t="str">
        <f>IF(S239="","",RANK(S239,S236:S240))</f>
        <v/>
      </c>
      <c r="U239" s="224" t="str">
        <f t="shared" si="140"/>
        <v/>
      </c>
      <c r="V239" s="75"/>
      <c r="W239" s="225" t="str">
        <f>IF(B236="","",IF(N236=0,J237,IF(N236&lt;0.5,N237,IF(R236&lt;0.5,R237,"NV"))))</f>
        <v/>
      </c>
      <c r="X239" s="763"/>
      <c r="Y239" s="813"/>
      <c r="Z239" s="816"/>
    </row>
    <row r="240" spans="1:26" ht="15.75" thickBot="1" x14ac:dyDescent="0.3">
      <c r="A240" s="622"/>
      <c r="B240" s="625"/>
      <c r="C240" s="825"/>
      <c r="D240" s="24" t="s">
        <v>6</v>
      </c>
      <c r="E240" s="389" t="str">
        <f>IF(F240&lt;&gt;"",$E$236,"")</f>
        <v/>
      </c>
      <c r="F240" s="295"/>
      <c r="G240" s="296"/>
      <c r="H240" s="335"/>
      <c r="I240" s="226" t="str">
        <f>IF(B236="","",IF(F240=999,999,IF(F240+G240+H240=0,"",(F240*60+G240+H240/100)+E240)))</f>
        <v/>
      </c>
      <c r="J240" s="76"/>
      <c r="K240" s="76" t="str">
        <f>IF(I240="","",ABS(I240-J237))</f>
        <v/>
      </c>
      <c r="L240" s="227" t="str">
        <f>IF(K240="","",RANK(K240,K236:K240))</f>
        <v/>
      </c>
      <c r="M240" s="228" t="str">
        <f t="shared" si="138"/>
        <v/>
      </c>
      <c r="N240" s="77"/>
      <c r="O240" s="77" t="str">
        <f>IF(M240="","",ABS(M240-N237))</f>
        <v/>
      </c>
      <c r="P240" s="229" t="str">
        <f>IF(O240="","",RANK(O240,O236:O240))</f>
        <v/>
      </c>
      <c r="Q240" s="230" t="str">
        <f t="shared" si="139"/>
        <v/>
      </c>
      <c r="R240" s="78"/>
      <c r="S240" s="78" t="str">
        <f>IF(Q240="","",ABS(Q240-R237))</f>
        <v/>
      </c>
      <c r="T240" s="231" t="str">
        <f>IF(S240="","",RANK(S240,S236:S240))</f>
        <v/>
      </c>
      <c r="U240" s="232" t="str">
        <f t="shared" si="140"/>
        <v/>
      </c>
      <c r="V240" s="79"/>
      <c r="W240" s="233" t="str">
        <f>IF(B236="","",IF(R236&lt;0.5,TRIMMEAN(I236:I240,0.4),IF(V236&lt;0.5,V237,"NV")))</f>
        <v/>
      </c>
      <c r="X240" s="811"/>
      <c r="Y240" s="814"/>
      <c r="Z240" s="817"/>
    </row>
    <row r="241" spans="1:26" x14ac:dyDescent="0.25">
      <c r="A241" s="826" t="str">
        <f>IF('Names And Totals'!A52="","",'Names And Totals'!A52)</f>
        <v/>
      </c>
      <c r="B241" s="828" t="str">
        <f>IF('Names And Totals'!B52="","",'Names And Totals'!B52)</f>
        <v/>
      </c>
      <c r="C241" s="821" t="str">
        <f>IF(B241="","",IF(Y241="DQ","DQ",IF(Y241="TO","TO",IF(Y241="NV","NV",IF(Y241="","",RANK(Y241,$Y$6:$Y$501,0))))))</f>
        <v/>
      </c>
      <c r="D241" s="67" t="s">
        <v>7</v>
      </c>
      <c r="E241" s="342"/>
      <c r="F241" s="336"/>
      <c r="G241" s="333"/>
      <c r="H241" s="337"/>
      <c r="I241" s="263" t="str">
        <f>IF(B241="","",IF(F241=999,999,IF(F241+G241+H241=0,"",(F241*60+G241+H241/100)+E241)))</f>
        <v/>
      </c>
      <c r="J241" s="80" t="str">
        <f>IF(B241="","",MAX(I241:I245)-MIN(I241:I245))</f>
        <v/>
      </c>
      <c r="K241" s="80" t="str">
        <f>IF(I241="","",ABS(I241-J242))</f>
        <v/>
      </c>
      <c r="L241" s="214" t="str">
        <f>IF(K241="","",RANK(K241,K241:K245))</f>
        <v/>
      </c>
      <c r="M241" s="80" t="str">
        <f>IF(I241="","",IF(L241=1,"",I241))</f>
        <v/>
      </c>
      <c r="N241" s="82" t="str">
        <f>IF(B241="","",MAX(M241:M245)-MIN(M241:M245))</f>
        <v/>
      </c>
      <c r="O241" s="82" t="str">
        <f>IF(M241="","",ABS(M241-N242))</f>
        <v/>
      </c>
      <c r="P241" s="215" t="str">
        <f>IF(O241="","",RANK(O241,O241:O245))</f>
        <v/>
      </c>
      <c r="Q241" s="82" t="str">
        <f>IF(O241="","",IF(P241=1,"",I241))</f>
        <v/>
      </c>
      <c r="R241" s="83" t="str">
        <f>IF(B241="","",MAX(Q241:Q245)-MIN(Q241:Q245))</f>
        <v/>
      </c>
      <c r="S241" s="83" t="str">
        <f>IF(Q241="","",ABS(Q241-R242))</f>
        <v/>
      </c>
      <c r="T241" s="216" t="str">
        <f>IF(S241="","",RANK(S241,S241:S245))</f>
        <v/>
      </c>
      <c r="U241" s="83" t="str">
        <f>IF(T241="","",IF(T241=1,"",Q241))</f>
        <v/>
      </c>
      <c r="V241" s="84" t="str">
        <f>IF(B241="","",MAX(U241:U245)-MIN(U241:U245))</f>
        <v/>
      </c>
      <c r="W241" s="217" t="str">
        <f>IF(B241="","",I241)</f>
        <v/>
      </c>
      <c r="X241" s="614" t="str">
        <f>IF(B241="","",IF(Z241="DQ","DQ",IF(I241=999,"TO",IF(I241="","",IF(I242="",W241,IF(I243="",W242,IF(I244="",W243,IF(I245="",W244,W245))))))))</f>
        <v/>
      </c>
      <c r="Y241" s="818" t="str">
        <f>IF(B241="","",IF(Z241="DQ","DQ",IF(X241="TO","TO",IF(X241="","",IF(X241="NV","NV",IF((20-(X241-$Y$3))&gt;0,(20-(X241-$Y$3)),0))))))</f>
        <v/>
      </c>
      <c r="Z241" s="639"/>
    </row>
    <row r="242" spans="1:26" x14ac:dyDescent="0.25">
      <c r="A242" s="627"/>
      <c r="B242" s="630"/>
      <c r="C242" s="822"/>
      <c r="D242" s="21" t="s">
        <v>4</v>
      </c>
      <c r="E242" s="279" t="str">
        <f>IF(F242&lt;&gt;"",$E$241,"")</f>
        <v/>
      </c>
      <c r="F242" s="292"/>
      <c r="G242" s="293"/>
      <c r="H242" s="314"/>
      <c r="I242" s="234" t="str">
        <f>IF(B241="","",IF(F242=999,999,IF(F242+G242+H242=0,"",(F242*60+G242+H242/100)+E242)))</f>
        <v/>
      </c>
      <c r="J242" s="72" t="str">
        <f>IF(B241="","",AVERAGE(I241:I245))</f>
        <v/>
      </c>
      <c r="K242" s="72" t="str">
        <f>IF(I242="","",ABS(I242-J242))</f>
        <v/>
      </c>
      <c r="L242" s="219" t="str">
        <f>IF(K242="","",RANK(K242,K241:K245))</f>
        <v/>
      </c>
      <c r="M242" s="220" t="str">
        <f t="shared" ref="M242:M245" si="141">IF(I242="","",IF(L242=1,"",I242))</f>
        <v/>
      </c>
      <c r="N242" s="73" t="str">
        <f>IF(B241="","",AVERAGE(M241:M245))</f>
        <v/>
      </c>
      <c r="O242" s="73" t="str">
        <f>IF(M242="","",ABS(M242-N242))</f>
        <v/>
      </c>
      <c r="P242" s="221" t="str">
        <f>IF(O242="","",RANK(O242,O241:O245))</f>
        <v/>
      </c>
      <c r="Q242" s="222" t="str">
        <f t="shared" ref="Q242:Q245" si="142">IF(O242="","",IF(P242=1,"",I242))</f>
        <v/>
      </c>
      <c r="R242" s="74" t="str">
        <f>IF(B241="","",AVERAGE(Q241:Q245))</f>
        <v/>
      </c>
      <c r="S242" s="74" t="str">
        <f>IF(Q242="","",ABS(Q242-R242))</f>
        <v/>
      </c>
      <c r="T242" s="223" t="str">
        <f>IF(S242="","",RANK(S242,S241:S245))</f>
        <v/>
      </c>
      <c r="U242" s="224" t="str">
        <f t="shared" ref="U242:U245" si="143">IF(T242="","",IF(T242=1,"",Q242))</f>
        <v/>
      </c>
      <c r="V242" s="75" t="str">
        <f>IF(B241="","",AVERAGE(U241:U245))</f>
        <v/>
      </c>
      <c r="W242" s="225" t="str">
        <f>IF(B241="","",IF(J241&lt;0.5,J242,"NV"))</f>
        <v/>
      </c>
      <c r="X242" s="615"/>
      <c r="Y242" s="819"/>
      <c r="Z242" s="639"/>
    </row>
    <row r="243" spans="1:26" x14ac:dyDescent="0.25">
      <c r="A243" s="627"/>
      <c r="B243" s="630"/>
      <c r="C243" s="822"/>
      <c r="D243" s="21" t="s">
        <v>8</v>
      </c>
      <c r="E243" s="387" t="str">
        <f>IF(F243&lt;&gt;"",$E$241,"")</f>
        <v/>
      </c>
      <c r="F243" s="292"/>
      <c r="G243" s="293"/>
      <c r="H243" s="314"/>
      <c r="I243" s="234" t="str">
        <f>IF(B241="","",IF(F243=999,999,IF(F243+G243+H243=0,"",(F243*60+G243+H243/100)+E243)))</f>
        <v/>
      </c>
      <c r="J243" s="72"/>
      <c r="K243" s="72" t="str">
        <f>IF(I243="","",ABS(I243-J242))</f>
        <v/>
      </c>
      <c r="L243" s="219" t="str">
        <f>IF(K243="","",RANK(K243,K241:K245))</f>
        <v/>
      </c>
      <c r="M243" s="220" t="str">
        <f t="shared" si="141"/>
        <v/>
      </c>
      <c r="N243" s="73"/>
      <c r="O243" s="73" t="str">
        <f>IF(M243="","",ABS(M243-N242))</f>
        <v/>
      </c>
      <c r="P243" s="221" t="str">
        <f>IF(O243="","",RANK(O243,O241:O245))</f>
        <v/>
      </c>
      <c r="Q243" s="222" t="str">
        <f t="shared" si="142"/>
        <v/>
      </c>
      <c r="R243" s="74"/>
      <c r="S243" s="74" t="str">
        <f>IF(Q243="","",ABS(Q243-R242))</f>
        <v/>
      </c>
      <c r="T243" s="223" t="str">
        <f>IF(S243="","",RANK(S243,S241:S245))</f>
        <v/>
      </c>
      <c r="U243" s="224" t="str">
        <f t="shared" si="143"/>
        <v/>
      </c>
      <c r="V243" s="75"/>
      <c r="W243" s="225" t="str">
        <f>IF(B241="","",IF(J241&lt;0.5,J242,IF(N241&lt;0.5,N242,"NV")))</f>
        <v/>
      </c>
      <c r="X243" s="615"/>
      <c r="Y243" s="819"/>
      <c r="Z243" s="639"/>
    </row>
    <row r="244" spans="1:26" x14ac:dyDescent="0.25">
      <c r="A244" s="627"/>
      <c r="B244" s="630"/>
      <c r="C244" s="822"/>
      <c r="D244" s="21" t="s">
        <v>5</v>
      </c>
      <c r="E244" s="387" t="str">
        <f>IF(F244&lt;&gt;"",$E$241,"")</f>
        <v/>
      </c>
      <c r="F244" s="292"/>
      <c r="G244" s="293"/>
      <c r="H244" s="314"/>
      <c r="I244" s="234" t="str">
        <f>IF(B241="","",IF(F244=999,999,IF(F244+G244+H244=0,"",(F244*60+G244+H244/100)+E244)))</f>
        <v/>
      </c>
      <c r="J244" s="72"/>
      <c r="K244" s="72" t="str">
        <f>IF(I244="","",ABS(I244-J242))</f>
        <v/>
      </c>
      <c r="L244" s="219" t="str">
        <f>IF(K244="","",RANK(K244,K241:K245))</f>
        <v/>
      </c>
      <c r="M244" s="220" t="str">
        <f t="shared" si="141"/>
        <v/>
      </c>
      <c r="N244" s="73"/>
      <c r="O244" s="73" t="str">
        <f>IF(M244="","",ABS(M244-N242))</f>
        <v/>
      </c>
      <c r="P244" s="221" t="str">
        <f>IF(O244="","",RANK(O244,O241:O245))</f>
        <v/>
      </c>
      <c r="Q244" s="222" t="str">
        <f t="shared" si="142"/>
        <v/>
      </c>
      <c r="R244" s="74"/>
      <c r="S244" s="74" t="str">
        <f>IF(Q244="","",ABS(Q244-R242))</f>
        <v/>
      </c>
      <c r="T244" s="223" t="str">
        <f>IF(S244="","",RANK(S244,S241:S245))</f>
        <v/>
      </c>
      <c r="U244" s="224" t="str">
        <f t="shared" si="143"/>
        <v/>
      </c>
      <c r="V244" s="75"/>
      <c r="W244" s="225" t="str">
        <f>IF(B241="","",IF(N241=0,J242,IF(N241&lt;0.5,N242,IF(R241&lt;0.5,R242,"NV"))))</f>
        <v/>
      </c>
      <c r="X244" s="615"/>
      <c r="Y244" s="819"/>
      <c r="Z244" s="639"/>
    </row>
    <row r="245" spans="1:26" ht="15.75" thickBot="1" x14ac:dyDescent="0.3">
      <c r="A245" s="827"/>
      <c r="B245" s="829"/>
      <c r="C245" s="823"/>
      <c r="D245" s="66" t="s">
        <v>6</v>
      </c>
      <c r="E245" s="387" t="str">
        <f>IF(F245&lt;&gt;"",$E$241,"")</f>
        <v/>
      </c>
      <c r="F245" s="338"/>
      <c r="G245" s="339"/>
      <c r="H245" s="340"/>
      <c r="I245" s="264" t="str">
        <f>IF(B241="","",IF(F245=999,999,IF(F245+G245+H245=0,"",(F245*60+G245+H245/100)+E245)))</f>
        <v/>
      </c>
      <c r="J245" s="76"/>
      <c r="K245" s="76" t="str">
        <f>IF(I245="","",ABS(I245-J242))</f>
        <v/>
      </c>
      <c r="L245" s="227" t="str">
        <f>IF(K245="","",RANK(K245,K241:K245))</f>
        <v/>
      </c>
      <c r="M245" s="228" t="str">
        <f t="shared" si="141"/>
        <v/>
      </c>
      <c r="N245" s="77"/>
      <c r="O245" s="77" t="str">
        <f>IF(M245="","",ABS(M245-N242))</f>
        <v/>
      </c>
      <c r="P245" s="229" t="str">
        <f>IF(O245="","",RANK(O245,O241:O245))</f>
        <v/>
      </c>
      <c r="Q245" s="230" t="str">
        <f t="shared" si="142"/>
        <v/>
      </c>
      <c r="R245" s="78"/>
      <c r="S245" s="78" t="str">
        <f>IF(Q245="","",ABS(Q245-R242))</f>
        <v/>
      </c>
      <c r="T245" s="231" t="str">
        <f>IF(S245="","",RANK(S245,S241:S245))</f>
        <v/>
      </c>
      <c r="U245" s="232" t="str">
        <f t="shared" si="143"/>
        <v/>
      </c>
      <c r="V245" s="79"/>
      <c r="W245" s="233" t="str">
        <f>IF(B241="","",IF(R241&lt;0.5,TRIMMEAN(I241:I245,0.4),IF(V241&lt;0.5,V242,"NV")))</f>
        <v/>
      </c>
      <c r="X245" s="616"/>
      <c r="Y245" s="820"/>
      <c r="Z245" s="639"/>
    </row>
    <row r="246" spans="1:26" x14ac:dyDescent="0.25">
      <c r="A246" s="830" t="str">
        <f>IF('Names And Totals'!A53="","",'Names And Totals'!A53)</f>
        <v/>
      </c>
      <c r="B246" s="831" t="str">
        <f>IF('Names And Totals'!B53="","",'Names And Totals'!B53)</f>
        <v/>
      </c>
      <c r="C246" s="824" t="str">
        <f>IF(B246="","",IF(Y246="DQ","DQ",IF(Y246="TO","TO",IF(Y246="NV","NV",IF(Y246="","",RANK(Y246,$Y$6:$Y$501,0))))))</f>
        <v/>
      </c>
      <c r="D246" s="23" t="s">
        <v>7</v>
      </c>
      <c r="E246" s="343"/>
      <c r="F246" s="324"/>
      <c r="G246" s="334"/>
      <c r="H246" s="325"/>
      <c r="I246" s="213" t="str">
        <f>IF(B246="","",IF(F246=999,999,IF(F246+G246+H246=0,"",(F246*60+G246+H246/100)+E246)))</f>
        <v/>
      </c>
      <c r="J246" s="80" t="str">
        <f>IF(B246="","",MAX(I246:I250)-MIN(I246:I250))</f>
        <v/>
      </c>
      <c r="K246" s="80" t="str">
        <f>IF(I246="","",ABS(I246-J247))</f>
        <v/>
      </c>
      <c r="L246" s="214" t="str">
        <f>IF(K246="","",RANK(K246,K246:K250))</f>
        <v/>
      </c>
      <c r="M246" s="80" t="str">
        <f>IF(I246="","",IF(L246=1,"",I246))</f>
        <v/>
      </c>
      <c r="N246" s="82" t="str">
        <f>IF(B246="","",MAX(M246:M250)-MIN(M246:M250))</f>
        <v/>
      </c>
      <c r="O246" s="82" t="str">
        <f>IF(M246="","",ABS(M246-N247))</f>
        <v/>
      </c>
      <c r="P246" s="215" t="str">
        <f>IF(O246="","",RANK(O246,O246:O250))</f>
        <v/>
      </c>
      <c r="Q246" s="82" t="str">
        <f>IF(O246="","",IF(P246=1,"",I246))</f>
        <v/>
      </c>
      <c r="R246" s="83" t="str">
        <f>IF(B246="","",MAX(Q246:Q250)-MIN(Q246:Q250))</f>
        <v/>
      </c>
      <c r="S246" s="83" t="str">
        <f>IF(Q246="","",ABS(Q246-R247))</f>
        <v/>
      </c>
      <c r="T246" s="216" t="str">
        <f>IF(S246="","",RANK(S246,S246:S250))</f>
        <v/>
      </c>
      <c r="U246" s="83" t="str">
        <f>IF(T246="","",IF(T246=1,"",Q246))</f>
        <v/>
      </c>
      <c r="V246" s="84" t="str">
        <f>IF(B246="","",MAX(U246:U250)-MIN(U246:U250))</f>
        <v/>
      </c>
      <c r="W246" s="217" t="str">
        <f>IF(B246="","",I246)</f>
        <v/>
      </c>
      <c r="X246" s="810" t="str">
        <f>IF(B246="","",IF(Z246="DQ","DQ",IF(I246=999,"TO",IF(I246="","",IF(I247="",W246,IF(I248="",W247,IF(I249="",W248,IF(I250="",W249,W250))))))))</f>
        <v/>
      </c>
      <c r="Y246" s="812" t="str">
        <f>IF(B246="","",IF(Z246="DQ","DQ",IF(X246="TO","TO",IF(X246="","",IF(X246="NV","NV",IF((20-(X246-$Y$3))&gt;0,(20-(X246-$Y$3)),0))))))</f>
        <v/>
      </c>
      <c r="Z246" s="815"/>
    </row>
    <row r="247" spans="1:26" x14ac:dyDescent="0.25">
      <c r="A247" s="621"/>
      <c r="B247" s="624"/>
      <c r="C247" s="641"/>
      <c r="D247" s="18" t="s">
        <v>4</v>
      </c>
      <c r="E247" s="275" t="str">
        <f>IF(F247&lt;&gt;"",$E$246,"")</f>
        <v/>
      </c>
      <c r="F247" s="289"/>
      <c r="G247" s="290"/>
      <c r="H247" s="310"/>
      <c r="I247" s="218" t="str">
        <f>IF(B246="","",IF(F247=999,999,IF(F247+G247+H247=0,"",(F247*60+G247+H247/100)+E247)))</f>
        <v/>
      </c>
      <c r="J247" s="72" t="str">
        <f>IF(B246="","",AVERAGE(I246:I250))</f>
        <v/>
      </c>
      <c r="K247" s="72" t="str">
        <f>IF(I247="","",ABS(I247-J247))</f>
        <v/>
      </c>
      <c r="L247" s="219" t="str">
        <f>IF(K247="","",RANK(K247,K246:K250))</f>
        <v/>
      </c>
      <c r="M247" s="220" t="str">
        <f t="shared" ref="M247:M250" si="144">IF(I247="","",IF(L247=1,"",I247))</f>
        <v/>
      </c>
      <c r="N247" s="73" t="str">
        <f>IF(B246="","",AVERAGE(M246:M250))</f>
        <v/>
      </c>
      <c r="O247" s="73" t="str">
        <f>IF(M247="","",ABS(M247-N247))</f>
        <v/>
      </c>
      <c r="P247" s="221" t="str">
        <f>IF(O247="","",RANK(O247,O246:O250))</f>
        <v/>
      </c>
      <c r="Q247" s="222" t="str">
        <f t="shared" ref="Q247:Q250" si="145">IF(O247="","",IF(P247=1,"",I247))</f>
        <v/>
      </c>
      <c r="R247" s="74" t="str">
        <f>IF(B246="","",AVERAGE(Q246:Q250))</f>
        <v/>
      </c>
      <c r="S247" s="74" t="str">
        <f>IF(Q247="","",ABS(Q247-R247))</f>
        <v/>
      </c>
      <c r="T247" s="223" t="str">
        <f>IF(S247="","",RANK(S247,S246:S250))</f>
        <v/>
      </c>
      <c r="U247" s="224" t="str">
        <f t="shared" ref="U247:U250" si="146">IF(T247="","",IF(T247=1,"",Q247))</f>
        <v/>
      </c>
      <c r="V247" s="75" t="str">
        <f>IF(B246="","",AVERAGE(U246:U250))</f>
        <v/>
      </c>
      <c r="W247" s="225" t="str">
        <f>IF(B246="","",IF(J246&lt;0.5,J247,"NV"))</f>
        <v/>
      </c>
      <c r="X247" s="763"/>
      <c r="Y247" s="813"/>
      <c r="Z247" s="816"/>
    </row>
    <row r="248" spans="1:26" x14ac:dyDescent="0.25">
      <c r="A248" s="621"/>
      <c r="B248" s="624"/>
      <c r="C248" s="641"/>
      <c r="D248" s="18" t="s">
        <v>8</v>
      </c>
      <c r="E248" s="384" t="str">
        <f>IF(F248&lt;&gt;"",$E$246,"")</f>
        <v/>
      </c>
      <c r="F248" s="289"/>
      <c r="G248" s="290"/>
      <c r="H248" s="310"/>
      <c r="I248" s="218" t="str">
        <f>IF(B246="","",IF(F248=999,999,IF(F248+G248+H248=0,"",(F248*60+G248+H248/100)+E248)))</f>
        <v/>
      </c>
      <c r="J248" s="72"/>
      <c r="K248" s="72" t="str">
        <f>IF(I248="","",ABS(I248-J247))</f>
        <v/>
      </c>
      <c r="L248" s="219" t="str">
        <f>IF(K248="","",RANK(K248,K246:K250))</f>
        <v/>
      </c>
      <c r="M248" s="220" t="str">
        <f t="shared" si="144"/>
        <v/>
      </c>
      <c r="N248" s="73"/>
      <c r="O248" s="73" t="str">
        <f>IF(M248="","",ABS(M248-N247))</f>
        <v/>
      </c>
      <c r="P248" s="221" t="str">
        <f>IF(O248="","",RANK(O248,O246:O250))</f>
        <v/>
      </c>
      <c r="Q248" s="222" t="str">
        <f t="shared" si="145"/>
        <v/>
      </c>
      <c r="R248" s="74"/>
      <c r="S248" s="74" t="str">
        <f>IF(Q248="","",ABS(Q248-R247))</f>
        <v/>
      </c>
      <c r="T248" s="223" t="str">
        <f>IF(S248="","",RANK(S248,S246:S250))</f>
        <v/>
      </c>
      <c r="U248" s="224" t="str">
        <f t="shared" si="146"/>
        <v/>
      </c>
      <c r="V248" s="75"/>
      <c r="W248" s="225" t="str">
        <f>IF(B246="","",IF(J246&lt;0.5,J247,IF(N246&lt;0.5,N247,"NV")))</f>
        <v/>
      </c>
      <c r="X248" s="763"/>
      <c r="Y248" s="813"/>
      <c r="Z248" s="816"/>
    </row>
    <row r="249" spans="1:26" x14ac:dyDescent="0.25">
      <c r="A249" s="621"/>
      <c r="B249" s="624"/>
      <c r="C249" s="641"/>
      <c r="D249" s="18" t="s">
        <v>5</v>
      </c>
      <c r="E249" s="384" t="str">
        <f>IF(F249&lt;&gt;"",$E$246,"")</f>
        <v/>
      </c>
      <c r="F249" s="289"/>
      <c r="G249" s="290"/>
      <c r="H249" s="310"/>
      <c r="I249" s="218" t="str">
        <f>IF(B246="","",IF(F249=999,999,IF(F249+G249+H249=0,"",(F249*60+G249+H249/100)+E249)))</f>
        <v/>
      </c>
      <c r="J249" s="72"/>
      <c r="K249" s="72" t="str">
        <f>IF(I249="","",ABS(I249-J247))</f>
        <v/>
      </c>
      <c r="L249" s="219" t="str">
        <f>IF(K249="","",RANK(K249,K246:K250))</f>
        <v/>
      </c>
      <c r="M249" s="220" t="str">
        <f t="shared" si="144"/>
        <v/>
      </c>
      <c r="N249" s="73"/>
      <c r="O249" s="73" t="str">
        <f>IF(M249="","",ABS(M249-N247))</f>
        <v/>
      </c>
      <c r="P249" s="221" t="str">
        <f>IF(O249="","",RANK(O249,O246:O250))</f>
        <v/>
      </c>
      <c r="Q249" s="222" t="str">
        <f t="shared" si="145"/>
        <v/>
      </c>
      <c r="R249" s="74"/>
      <c r="S249" s="74" t="str">
        <f>IF(Q249="","",ABS(Q249-R247))</f>
        <v/>
      </c>
      <c r="T249" s="223" t="str">
        <f>IF(S249="","",RANK(S249,S246:S250))</f>
        <v/>
      </c>
      <c r="U249" s="224" t="str">
        <f t="shared" si="146"/>
        <v/>
      </c>
      <c r="V249" s="75"/>
      <c r="W249" s="225" t="str">
        <f>IF(B246="","",IF(N246=0,J247,IF(N246&lt;0.5,N247,IF(R246&lt;0.5,R247,"NV"))))</f>
        <v/>
      </c>
      <c r="X249" s="763"/>
      <c r="Y249" s="813"/>
      <c r="Z249" s="816"/>
    </row>
    <row r="250" spans="1:26" ht="15.75" thickBot="1" x14ac:dyDescent="0.3">
      <c r="A250" s="622"/>
      <c r="B250" s="625"/>
      <c r="C250" s="825"/>
      <c r="D250" s="24" t="s">
        <v>6</v>
      </c>
      <c r="E250" s="385" t="str">
        <f>IF(F250&lt;&gt;"",$E$246,"")</f>
        <v/>
      </c>
      <c r="F250" s="295"/>
      <c r="G250" s="296"/>
      <c r="H250" s="335"/>
      <c r="I250" s="226" t="str">
        <f>IF(B246="","",IF(F250=999,999,IF(F250+G250+H250=0,"",(F250*60+G250+H250/100)+E250)))</f>
        <v/>
      </c>
      <c r="J250" s="76"/>
      <c r="K250" s="76" t="str">
        <f>IF(I250="","",ABS(I250-J247))</f>
        <v/>
      </c>
      <c r="L250" s="227" t="str">
        <f>IF(K250="","",RANK(K250,K246:K250))</f>
        <v/>
      </c>
      <c r="M250" s="228" t="str">
        <f t="shared" si="144"/>
        <v/>
      </c>
      <c r="N250" s="77"/>
      <c r="O250" s="77" t="str">
        <f>IF(M250="","",ABS(M250-N247))</f>
        <v/>
      </c>
      <c r="P250" s="229" t="str">
        <f>IF(O250="","",RANK(O250,O246:O250))</f>
        <v/>
      </c>
      <c r="Q250" s="230" t="str">
        <f t="shared" si="145"/>
        <v/>
      </c>
      <c r="R250" s="78"/>
      <c r="S250" s="78" t="str">
        <f>IF(Q250="","",ABS(Q250-R247))</f>
        <v/>
      </c>
      <c r="T250" s="231" t="str">
        <f>IF(S250="","",RANK(S250,S246:S250))</f>
        <v/>
      </c>
      <c r="U250" s="232" t="str">
        <f t="shared" si="146"/>
        <v/>
      </c>
      <c r="V250" s="79"/>
      <c r="W250" s="233" t="str">
        <f>IF(B246="","",IF(R246&lt;0.5,TRIMMEAN(I246:I250,0.4),IF(V246&lt;0.5,V247,"NV")))</f>
        <v/>
      </c>
      <c r="X250" s="811"/>
      <c r="Y250" s="814"/>
      <c r="Z250" s="817"/>
    </row>
    <row r="251" spans="1:26" x14ac:dyDescent="0.25">
      <c r="A251" s="826" t="str">
        <f>IF('Names And Totals'!A54="","",'Names And Totals'!A54)</f>
        <v/>
      </c>
      <c r="B251" s="828" t="str">
        <f>IF('Names And Totals'!B54="","",'Names And Totals'!B54)</f>
        <v/>
      </c>
      <c r="C251" s="821" t="str">
        <f>IF(B251="","",IF(Y251="DQ","DQ",IF(Y251="TO","TO",IF(Y251="NV","NV",IF(Y251="","",RANK(Y251,$Y$6:$Y$501,0))))))</f>
        <v/>
      </c>
      <c r="D251" s="67" t="s">
        <v>7</v>
      </c>
      <c r="E251" s="386"/>
      <c r="F251" s="336"/>
      <c r="G251" s="333"/>
      <c r="H251" s="337"/>
      <c r="I251" s="263" t="str">
        <f>IF(B251="","",IF(F251=999,999,IF(F251+G251+H251=0,"",(F251*60+G251+H251/100)+E251)))</f>
        <v/>
      </c>
      <c r="J251" s="80" t="str">
        <f>IF(B251="","",MAX(I251:I255)-MIN(I251:I255))</f>
        <v/>
      </c>
      <c r="K251" s="80" t="str">
        <f>IF(I251="","",ABS(I251-J252))</f>
        <v/>
      </c>
      <c r="L251" s="214" t="str">
        <f>IF(K251="","",RANK(K251,K251:K255))</f>
        <v/>
      </c>
      <c r="M251" s="80" t="str">
        <f>IF(I251="","",IF(L251=1,"",I251))</f>
        <v/>
      </c>
      <c r="N251" s="82" t="str">
        <f>IF(B251="","",MAX(M251:M255)-MIN(M251:M255))</f>
        <v/>
      </c>
      <c r="O251" s="82" t="str">
        <f>IF(M251="","",ABS(M251-N252))</f>
        <v/>
      </c>
      <c r="P251" s="215" t="str">
        <f>IF(O251="","",RANK(O251,O251:O255))</f>
        <v/>
      </c>
      <c r="Q251" s="82" t="str">
        <f>IF(O251="","",IF(P251=1,"",I251))</f>
        <v/>
      </c>
      <c r="R251" s="83" t="str">
        <f>IF(B251="","",MAX(Q251:Q255)-MIN(Q251:Q255))</f>
        <v/>
      </c>
      <c r="S251" s="83" t="str">
        <f>IF(Q251="","",ABS(Q251-R252))</f>
        <v/>
      </c>
      <c r="T251" s="216" t="str">
        <f>IF(S251="","",RANK(S251,S251:S255))</f>
        <v/>
      </c>
      <c r="U251" s="83" t="str">
        <f>IF(T251="","",IF(T251=1,"",Q251))</f>
        <v/>
      </c>
      <c r="V251" s="84" t="str">
        <f>IF(B251="","",MAX(U251:U255)-MIN(U251:U255))</f>
        <v/>
      </c>
      <c r="W251" s="217" t="str">
        <f>IF(B251="","",I251)</f>
        <v/>
      </c>
      <c r="X251" s="614" t="str">
        <f>IF(B251="","",IF(Z251="DQ","DQ",IF(I251=999,"TO",IF(I251="","",IF(I252="",W251,IF(I253="",W252,IF(I254="",W253,IF(I255="",W254,W255))))))))</f>
        <v/>
      </c>
      <c r="Y251" s="818" t="str">
        <f>IF(B251="","",IF(Z251="DQ","DQ",IF(X251="TO","TO",IF(X251="","",IF(X251="NV","NV",IF((20-(X251-$Y$3))&gt;0,(20-(X251-$Y$3)),0))))))</f>
        <v/>
      </c>
      <c r="Z251" s="639"/>
    </row>
    <row r="252" spans="1:26" x14ac:dyDescent="0.25">
      <c r="A252" s="627"/>
      <c r="B252" s="630"/>
      <c r="C252" s="822"/>
      <c r="D252" s="21" t="s">
        <v>4</v>
      </c>
      <c r="E252" s="387" t="str">
        <f>IF(F252&lt;&gt;"",$E$251,"")</f>
        <v/>
      </c>
      <c r="F252" s="292"/>
      <c r="G252" s="293"/>
      <c r="H252" s="314"/>
      <c r="I252" s="234" t="str">
        <f>IF(B251="","",IF(F252=999,999,IF(F252+G252+H252=0,"",(F252*60+G252+H252/100)+E252)))</f>
        <v/>
      </c>
      <c r="J252" s="72" t="str">
        <f>IF(B251="","",AVERAGE(I251:I255))</f>
        <v/>
      </c>
      <c r="K252" s="72" t="str">
        <f>IF(I252="","",ABS(I252-J252))</f>
        <v/>
      </c>
      <c r="L252" s="219" t="str">
        <f>IF(K252="","",RANK(K252,K251:K255))</f>
        <v/>
      </c>
      <c r="M252" s="220" t="str">
        <f t="shared" ref="M252:M255" si="147">IF(I252="","",IF(L252=1,"",I252))</f>
        <v/>
      </c>
      <c r="N252" s="73" t="str">
        <f>IF(B251="","",AVERAGE(M251:M255))</f>
        <v/>
      </c>
      <c r="O252" s="73" t="str">
        <f>IF(M252="","",ABS(M252-N252))</f>
        <v/>
      </c>
      <c r="P252" s="221" t="str">
        <f>IF(O252="","",RANK(O252,O251:O255))</f>
        <v/>
      </c>
      <c r="Q252" s="222" t="str">
        <f t="shared" ref="Q252:Q255" si="148">IF(O252="","",IF(P252=1,"",I252))</f>
        <v/>
      </c>
      <c r="R252" s="74" t="str">
        <f>IF(B251="","",AVERAGE(Q251:Q255))</f>
        <v/>
      </c>
      <c r="S252" s="74" t="str">
        <f>IF(Q252="","",ABS(Q252-R252))</f>
        <v/>
      </c>
      <c r="T252" s="223" t="str">
        <f>IF(S252="","",RANK(S252,S251:S255))</f>
        <v/>
      </c>
      <c r="U252" s="224" t="str">
        <f t="shared" ref="U252:U255" si="149">IF(T252="","",IF(T252=1,"",Q252))</f>
        <v/>
      </c>
      <c r="V252" s="75" t="str">
        <f>IF(B251="","",AVERAGE(U251:U255))</f>
        <v/>
      </c>
      <c r="W252" s="225" t="str">
        <f>IF(B251="","",IF(J251&lt;0.5,J252,"NV"))</f>
        <v/>
      </c>
      <c r="X252" s="615"/>
      <c r="Y252" s="819"/>
      <c r="Z252" s="639"/>
    </row>
    <row r="253" spans="1:26" x14ac:dyDescent="0.25">
      <c r="A253" s="627"/>
      <c r="B253" s="630"/>
      <c r="C253" s="822"/>
      <c r="D253" s="21" t="s">
        <v>8</v>
      </c>
      <c r="E253" s="387" t="str">
        <f>IF(F253&lt;&gt;"",$E$251,"")</f>
        <v/>
      </c>
      <c r="F253" s="292"/>
      <c r="G253" s="293"/>
      <c r="H253" s="314"/>
      <c r="I253" s="234" t="str">
        <f>IF(B251="","",IF(F253=999,999,IF(F253+G253+H253=0,"",(F253*60+G253+H253/100)+E253)))</f>
        <v/>
      </c>
      <c r="J253" s="72"/>
      <c r="K253" s="72" t="str">
        <f>IF(I253="","",ABS(I253-J252))</f>
        <v/>
      </c>
      <c r="L253" s="219" t="str">
        <f>IF(K253="","",RANK(K253,K251:K255))</f>
        <v/>
      </c>
      <c r="M253" s="220" t="str">
        <f t="shared" si="147"/>
        <v/>
      </c>
      <c r="N253" s="73"/>
      <c r="O253" s="73" t="str">
        <f>IF(M253="","",ABS(M253-N252))</f>
        <v/>
      </c>
      <c r="P253" s="221" t="str">
        <f>IF(O253="","",RANK(O253,O251:O255))</f>
        <v/>
      </c>
      <c r="Q253" s="222" t="str">
        <f t="shared" si="148"/>
        <v/>
      </c>
      <c r="R253" s="74"/>
      <c r="S253" s="74" t="str">
        <f>IF(Q253="","",ABS(Q253-R252))</f>
        <v/>
      </c>
      <c r="T253" s="223" t="str">
        <f>IF(S253="","",RANK(S253,S251:S255))</f>
        <v/>
      </c>
      <c r="U253" s="224" t="str">
        <f t="shared" si="149"/>
        <v/>
      </c>
      <c r="V253" s="75"/>
      <c r="W253" s="225" t="str">
        <f>IF(B251="","",IF(J251&lt;0.5,J252,IF(N251&lt;0.5,N252,"NV")))</f>
        <v/>
      </c>
      <c r="X253" s="615"/>
      <c r="Y253" s="819"/>
      <c r="Z253" s="639"/>
    </row>
    <row r="254" spans="1:26" x14ac:dyDescent="0.25">
      <c r="A254" s="627"/>
      <c r="B254" s="630"/>
      <c r="C254" s="822"/>
      <c r="D254" s="21" t="s">
        <v>5</v>
      </c>
      <c r="E254" s="387" t="str">
        <f>IF(F254&lt;&gt;"",$E$251,"")</f>
        <v/>
      </c>
      <c r="F254" s="292"/>
      <c r="G254" s="293"/>
      <c r="H254" s="314"/>
      <c r="I254" s="234" t="str">
        <f>IF(B251="","",IF(F254=999,999,IF(F254+G254+H254=0,"",(F254*60+G254+H254/100)+E254)))</f>
        <v/>
      </c>
      <c r="J254" s="72"/>
      <c r="K254" s="72" t="str">
        <f>IF(I254="","",ABS(I254-J252))</f>
        <v/>
      </c>
      <c r="L254" s="219" t="str">
        <f>IF(K254="","",RANK(K254,K251:K255))</f>
        <v/>
      </c>
      <c r="M254" s="220" t="str">
        <f t="shared" si="147"/>
        <v/>
      </c>
      <c r="N254" s="73"/>
      <c r="O254" s="73" t="str">
        <f>IF(M254="","",ABS(M254-N252))</f>
        <v/>
      </c>
      <c r="P254" s="221" t="str">
        <f>IF(O254="","",RANK(O254,O251:O255))</f>
        <v/>
      </c>
      <c r="Q254" s="222" t="str">
        <f t="shared" si="148"/>
        <v/>
      </c>
      <c r="R254" s="74"/>
      <c r="S254" s="74" t="str">
        <f>IF(Q254="","",ABS(Q254-R252))</f>
        <v/>
      </c>
      <c r="T254" s="223" t="str">
        <f>IF(S254="","",RANK(S254,S251:S255))</f>
        <v/>
      </c>
      <c r="U254" s="224" t="str">
        <f t="shared" si="149"/>
        <v/>
      </c>
      <c r="V254" s="75"/>
      <c r="W254" s="225" t="str">
        <f>IF(B251="","",IF(N251=0,J252,IF(N251&lt;0.5,N252,IF(R251&lt;0.5,R252,"NV"))))</f>
        <v/>
      </c>
      <c r="X254" s="615"/>
      <c r="Y254" s="819"/>
      <c r="Z254" s="639"/>
    </row>
    <row r="255" spans="1:26" ht="15.75" thickBot="1" x14ac:dyDescent="0.3">
      <c r="A255" s="827"/>
      <c r="B255" s="829"/>
      <c r="C255" s="823"/>
      <c r="D255" s="66" t="s">
        <v>6</v>
      </c>
      <c r="E255" s="387" t="str">
        <f>IF(F255&lt;&gt;"",$E$251,"")</f>
        <v/>
      </c>
      <c r="F255" s="338"/>
      <c r="G255" s="339"/>
      <c r="H255" s="340"/>
      <c r="I255" s="264" t="str">
        <f>IF(B251="","",IF(F255=999,999,IF(F255+G255+H255=0,"",(F255*60+G255+H255/100)+E255)))</f>
        <v/>
      </c>
      <c r="J255" s="76"/>
      <c r="K255" s="76" t="str">
        <f>IF(I255="","",ABS(I255-J252))</f>
        <v/>
      </c>
      <c r="L255" s="227" t="str">
        <f>IF(K255="","",RANK(K255,K251:K255))</f>
        <v/>
      </c>
      <c r="M255" s="228" t="str">
        <f t="shared" si="147"/>
        <v/>
      </c>
      <c r="N255" s="77"/>
      <c r="O255" s="77" t="str">
        <f>IF(M255="","",ABS(M255-N252))</f>
        <v/>
      </c>
      <c r="P255" s="229" t="str">
        <f>IF(O255="","",RANK(O255,O251:O255))</f>
        <v/>
      </c>
      <c r="Q255" s="230" t="str">
        <f t="shared" si="148"/>
        <v/>
      </c>
      <c r="R255" s="78"/>
      <c r="S255" s="78" t="str">
        <f>IF(Q255="","",ABS(Q255-R252))</f>
        <v/>
      </c>
      <c r="T255" s="231" t="str">
        <f>IF(S255="","",RANK(S255,S251:S255))</f>
        <v/>
      </c>
      <c r="U255" s="232" t="str">
        <f t="shared" si="149"/>
        <v/>
      </c>
      <c r="V255" s="79"/>
      <c r="W255" s="233" t="str">
        <f>IF(B251="","",IF(R251&lt;0.5,TRIMMEAN(I251:I255,0.4),IF(V251&lt;0.5,V252,"NV")))</f>
        <v/>
      </c>
      <c r="X255" s="616"/>
      <c r="Y255" s="820"/>
      <c r="Z255" s="639"/>
    </row>
    <row r="256" spans="1:26" x14ac:dyDescent="0.25">
      <c r="A256" s="830" t="str">
        <f>IF('Names And Totals'!A55="","",'Names And Totals'!A55)</f>
        <v/>
      </c>
      <c r="B256" s="831" t="str">
        <f>IF('Names And Totals'!B55="","",'Names And Totals'!B55)</f>
        <v/>
      </c>
      <c r="C256" s="824" t="str">
        <f>IF(B256="","",IF(Y256="DQ","DQ",IF(Y256="TO","TO",IF(Y256="NV","NV",IF(Y256="","",RANK(Y256,$Y$6:$Y$501,0))))))</f>
        <v/>
      </c>
      <c r="D256" s="23" t="s">
        <v>7</v>
      </c>
      <c r="E256" s="343"/>
      <c r="F256" s="324"/>
      <c r="G256" s="334"/>
      <c r="H256" s="325"/>
      <c r="I256" s="213" t="str">
        <f>IF(B256="","",IF(F256=999,999,IF(F256+G256+H256=0,"",(F256*60+G256+H256/100)+E256)))</f>
        <v/>
      </c>
      <c r="J256" s="80" t="str">
        <f>IF(B256="","",MAX(I256:I260)-MIN(I256:I260))</f>
        <v/>
      </c>
      <c r="K256" s="80" t="str">
        <f>IF(I256="","",ABS(I256-J257))</f>
        <v/>
      </c>
      <c r="L256" s="214" t="str">
        <f>IF(K256="","",RANK(K256,K256:K260))</f>
        <v/>
      </c>
      <c r="M256" s="80" t="str">
        <f>IF(I256="","",IF(L256=1,"",I256))</f>
        <v/>
      </c>
      <c r="N256" s="82" t="str">
        <f>IF(B256="","",MAX(M256:M260)-MIN(M256:M260))</f>
        <v/>
      </c>
      <c r="O256" s="82" t="str">
        <f>IF(M256="","",ABS(M256-N257))</f>
        <v/>
      </c>
      <c r="P256" s="215" t="str">
        <f>IF(O256="","",RANK(O256,O256:O260))</f>
        <v/>
      </c>
      <c r="Q256" s="82" t="str">
        <f>IF(O256="","",IF(P256=1,"",I256))</f>
        <v/>
      </c>
      <c r="R256" s="83" t="str">
        <f>IF(B256="","",MAX(Q256:Q260)-MIN(Q256:Q260))</f>
        <v/>
      </c>
      <c r="S256" s="83" t="str">
        <f>IF(Q256="","",ABS(Q256-R257))</f>
        <v/>
      </c>
      <c r="T256" s="216" t="str">
        <f>IF(S256="","",RANK(S256,S256:S260))</f>
        <v/>
      </c>
      <c r="U256" s="83" t="str">
        <f>IF(T256="","",IF(T256=1,"",Q256))</f>
        <v/>
      </c>
      <c r="V256" s="84" t="str">
        <f>IF(B256="","",MAX(U256:U260)-MIN(U256:U260))</f>
        <v/>
      </c>
      <c r="W256" s="217" t="str">
        <f>IF(B256="","",I256)</f>
        <v/>
      </c>
      <c r="X256" s="810" t="str">
        <f>IF(B256="","",IF(Z256="DQ","DQ",IF(I256=999,"TO",IF(I256="","",IF(I257="",W256,IF(I258="",W257,IF(I259="",W258,IF(I260="",W259,W260))))))))</f>
        <v/>
      </c>
      <c r="Y256" s="812" t="str">
        <f>IF(B256="","",IF(Z256="DQ","DQ",IF(X256="TO","TO",IF(X256="","",IF(X256="NV","NV",IF((20-(X256-$Y$3))&gt;0,(20-(X256-$Y$3)),0))))))</f>
        <v/>
      </c>
      <c r="Z256" s="815"/>
    </row>
    <row r="257" spans="1:26" x14ac:dyDescent="0.25">
      <c r="A257" s="621"/>
      <c r="B257" s="624"/>
      <c r="C257" s="641"/>
      <c r="D257" s="18" t="s">
        <v>4</v>
      </c>
      <c r="E257" s="384" t="str">
        <f>IF(F257&lt;&gt;"",$E$256,"")</f>
        <v/>
      </c>
      <c r="F257" s="289"/>
      <c r="G257" s="290"/>
      <c r="H257" s="310"/>
      <c r="I257" s="218" t="str">
        <f>IF(B256="","",IF(F257=999,999,IF(F257+G257+H257=0,"",(F257*60+G257+H257/100)+E257)))</f>
        <v/>
      </c>
      <c r="J257" s="72" t="str">
        <f>IF(B256="","",AVERAGE(I256:I260))</f>
        <v/>
      </c>
      <c r="K257" s="72" t="str">
        <f>IF(I257="","",ABS(I257-J257))</f>
        <v/>
      </c>
      <c r="L257" s="219" t="str">
        <f>IF(K257="","",RANK(K257,K256:K260))</f>
        <v/>
      </c>
      <c r="M257" s="220" t="str">
        <f t="shared" ref="M257:M260" si="150">IF(I257="","",IF(L257=1,"",I257))</f>
        <v/>
      </c>
      <c r="N257" s="73" t="str">
        <f>IF(B256="","",AVERAGE(M256:M260))</f>
        <v/>
      </c>
      <c r="O257" s="73" t="str">
        <f>IF(M257="","",ABS(M257-N257))</f>
        <v/>
      </c>
      <c r="P257" s="221" t="str">
        <f>IF(O257="","",RANK(O257,O256:O260))</f>
        <v/>
      </c>
      <c r="Q257" s="222" t="str">
        <f t="shared" ref="Q257:Q260" si="151">IF(O257="","",IF(P257=1,"",I257))</f>
        <v/>
      </c>
      <c r="R257" s="74" t="str">
        <f>IF(B256="","",AVERAGE(Q256:Q260))</f>
        <v/>
      </c>
      <c r="S257" s="74" t="str">
        <f>IF(Q257="","",ABS(Q257-R257))</f>
        <v/>
      </c>
      <c r="T257" s="223" t="str">
        <f>IF(S257="","",RANK(S257,S256:S260))</f>
        <v/>
      </c>
      <c r="U257" s="224" t="str">
        <f t="shared" ref="U257:U260" si="152">IF(T257="","",IF(T257=1,"",Q257))</f>
        <v/>
      </c>
      <c r="V257" s="75" t="str">
        <f>IF(B256="","",AVERAGE(U256:U260))</f>
        <v/>
      </c>
      <c r="W257" s="225" t="str">
        <f>IF(B256="","",IF(J256&lt;0.5,J257,"NV"))</f>
        <v/>
      </c>
      <c r="X257" s="763"/>
      <c r="Y257" s="813"/>
      <c r="Z257" s="816"/>
    </row>
    <row r="258" spans="1:26" x14ac:dyDescent="0.25">
      <c r="A258" s="621"/>
      <c r="B258" s="624"/>
      <c r="C258" s="641"/>
      <c r="D258" s="18" t="s">
        <v>8</v>
      </c>
      <c r="E258" s="384" t="str">
        <f>IF(F258&lt;&gt;"",$E$256,"")</f>
        <v/>
      </c>
      <c r="F258" s="289"/>
      <c r="G258" s="290"/>
      <c r="H258" s="310"/>
      <c r="I258" s="218" t="str">
        <f>IF(B256="","",IF(F258=999,999,IF(F258+G258+H258=0,"",(F258*60+G258+H258/100)+E258)))</f>
        <v/>
      </c>
      <c r="J258" s="72"/>
      <c r="K258" s="72" t="str">
        <f>IF(I258="","",ABS(I258-J257))</f>
        <v/>
      </c>
      <c r="L258" s="219" t="str">
        <f>IF(K258="","",RANK(K258,K256:K260))</f>
        <v/>
      </c>
      <c r="M258" s="220" t="str">
        <f t="shared" si="150"/>
        <v/>
      </c>
      <c r="N258" s="73"/>
      <c r="O258" s="73" t="str">
        <f>IF(M258="","",ABS(M258-N257))</f>
        <v/>
      </c>
      <c r="P258" s="221" t="str">
        <f>IF(O258="","",RANK(O258,O256:O260))</f>
        <v/>
      </c>
      <c r="Q258" s="222" t="str">
        <f t="shared" si="151"/>
        <v/>
      </c>
      <c r="R258" s="74"/>
      <c r="S258" s="74" t="str">
        <f>IF(Q258="","",ABS(Q258-R257))</f>
        <v/>
      </c>
      <c r="T258" s="223" t="str">
        <f>IF(S258="","",RANK(S258,S256:S260))</f>
        <v/>
      </c>
      <c r="U258" s="224" t="str">
        <f t="shared" si="152"/>
        <v/>
      </c>
      <c r="V258" s="75"/>
      <c r="W258" s="225" t="str">
        <f>IF(B256="","",IF(J256&lt;0.5,J257,IF(N256&lt;0.5,N257,"NV")))</f>
        <v/>
      </c>
      <c r="X258" s="763"/>
      <c r="Y258" s="813"/>
      <c r="Z258" s="816"/>
    </row>
    <row r="259" spans="1:26" x14ac:dyDescent="0.25">
      <c r="A259" s="621"/>
      <c r="B259" s="624"/>
      <c r="C259" s="641"/>
      <c r="D259" s="18" t="s">
        <v>5</v>
      </c>
      <c r="E259" s="384" t="str">
        <f>IF(F259&lt;&gt;"",$E$256,"")</f>
        <v/>
      </c>
      <c r="F259" s="289"/>
      <c r="G259" s="290"/>
      <c r="H259" s="310"/>
      <c r="I259" s="218" t="str">
        <f>IF(B256="","",IF(F259=999,999,IF(F259+G259+H259=0,"",(F259*60+G259+H259/100)+E259)))</f>
        <v/>
      </c>
      <c r="J259" s="72"/>
      <c r="K259" s="72" t="str">
        <f>IF(I259="","",ABS(I259-J257))</f>
        <v/>
      </c>
      <c r="L259" s="219" t="str">
        <f>IF(K259="","",RANK(K259,K256:K260))</f>
        <v/>
      </c>
      <c r="M259" s="220" t="str">
        <f t="shared" si="150"/>
        <v/>
      </c>
      <c r="N259" s="73"/>
      <c r="O259" s="73" t="str">
        <f>IF(M259="","",ABS(M259-N257))</f>
        <v/>
      </c>
      <c r="P259" s="221" t="str">
        <f>IF(O259="","",RANK(O259,O256:O260))</f>
        <v/>
      </c>
      <c r="Q259" s="222" t="str">
        <f t="shared" si="151"/>
        <v/>
      </c>
      <c r="R259" s="74"/>
      <c r="S259" s="74" t="str">
        <f>IF(Q259="","",ABS(Q259-R257))</f>
        <v/>
      </c>
      <c r="T259" s="223" t="str">
        <f>IF(S259="","",RANK(S259,S256:S260))</f>
        <v/>
      </c>
      <c r="U259" s="224" t="str">
        <f t="shared" si="152"/>
        <v/>
      </c>
      <c r="V259" s="75"/>
      <c r="W259" s="225" t="str">
        <f>IF(B256="","",IF(N256=0,J257,IF(N256&lt;0.5,N257,IF(R256&lt;0.5,R257,"NV"))))</f>
        <v/>
      </c>
      <c r="X259" s="763"/>
      <c r="Y259" s="813"/>
      <c r="Z259" s="816"/>
    </row>
    <row r="260" spans="1:26" ht="15.75" thickBot="1" x14ac:dyDescent="0.3">
      <c r="A260" s="622"/>
      <c r="B260" s="625"/>
      <c r="C260" s="825"/>
      <c r="D260" s="24" t="s">
        <v>6</v>
      </c>
      <c r="E260" s="389" t="str">
        <f>IF(F260&lt;&gt;"",$E$256,"")</f>
        <v/>
      </c>
      <c r="F260" s="295"/>
      <c r="G260" s="296"/>
      <c r="H260" s="335"/>
      <c r="I260" s="226" t="str">
        <f>IF(B256="","",IF(F260=999,999,IF(F260+G260+H260=0,"",(F260*60+G260+H260/100)+E260)))</f>
        <v/>
      </c>
      <c r="J260" s="76"/>
      <c r="K260" s="76" t="str">
        <f>IF(I260="","",ABS(I260-J257))</f>
        <v/>
      </c>
      <c r="L260" s="227" t="str">
        <f>IF(K260="","",RANK(K260,K256:K260))</f>
        <v/>
      </c>
      <c r="M260" s="228" t="str">
        <f t="shared" si="150"/>
        <v/>
      </c>
      <c r="N260" s="77"/>
      <c r="O260" s="77" t="str">
        <f>IF(M260="","",ABS(M260-N257))</f>
        <v/>
      </c>
      <c r="P260" s="229" t="str">
        <f>IF(O260="","",RANK(O260,O256:O260))</f>
        <v/>
      </c>
      <c r="Q260" s="230" t="str">
        <f t="shared" si="151"/>
        <v/>
      </c>
      <c r="R260" s="78"/>
      <c r="S260" s="78" t="str">
        <f>IF(Q260="","",ABS(Q260-R257))</f>
        <v/>
      </c>
      <c r="T260" s="231" t="str">
        <f>IF(S260="","",RANK(S260,S256:S260))</f>
        <v/>
      </c>
      <c r="U260" s="232" t="str">
        <f t="shared" si="152"/>
        <v/>
      </c>
      <c r="V260" s="79"/>
      <c r="W260" s="233" t="str">
        <f>IF(B256="","",IF(R256&lt;0.5,TRIMMEAN(I256:I260,0.4),IF(V256&lt;0.5,V257,"NV")))</f>
        <v/>
      </c>
      <c r="X260" s="811"/>
      <c r="Y260" s="814"/>
      <c r="Z260" s="817"/>
    </row>
    <row r="261" spans="1:26" x14ac:dyDescent="0.25">
      <c r="A261" s="826" t="str">
        <f>IF('Names And Totals'!A56="","",'Names And Totals'!A56)</f>
        <v/>
      </c>
      <c r="B261" s="828" t="str">
        <f>IF('Names And Totals'!B56="","",'Names And Totals'!B56)</f>
        <v/>
      </c>
      <c r="C261" s="821" t="str">
        <f>IF(B261="","",IF(Y261="DQ","DQ",IF(Y261="TO","TO",IF(Y261="NV","NV",IF(Y261="","",RANK(Y261,$Y$6:$Y$501,0))))))</f>
        <v/>
      </c>
      <c r="D261" s="67" t="s">
        <v>7</v>
      </c>
      <c r="E261" s="342"/>
      <c r="F261" s="336"/>
      <c r="G261" s="333"/>
      <c r="H261" s="337"/>
      <c r="I261" s="263" t="str">
        <f>IF(B261="","",IF(F261=999,999,IF(F261+G261+H261=0,"",(F261*60+G261+H261/100)+E261)))</f>
        <v/>
      </c>
      <c r="J261" s="80" t="str">
        <f>IF(B261="","",MAX(I261:I265)-MIN(I261:I265))</f>
        <v/>
      </c>
      <c r="K261" s="80" t="str">
        <f>IF(I261="","",ABS(I261-J262))</f>
        <v/>
      </c>
      <c r="L261" s="214" t="str">
        <f>IF(K261="","",RANK(K261,K261:K265))</f>
        <v/>
      </c>
      <c r="M261" s="80" t="str">
        <f>IF(I261="","",IF(L261=1,"",I261))</f>
        <v/>
      </c>
      <c r="N261" s="82" t="str">
        <f>IF(B261="","",MAX(M261:M265)-MIN(M261:M265))</f>
        <v/>
      </c>
      <c r="O261" s="82" t="str">
        <f>IF(M261="","",ABS(M261-N262))</f>
        <v/>
      </c>
      <c r="P261" s="215" t="str">
        <f>IF(O261="","",RANK(O261,O261:O265))</f>
        <v/>
      </c>
      <c r="Q261" s="82" t="str">
        <f>IF(O261="","",IF(P261=1,"",I261))</f>
        <v/>
      </c>
      <c r="R261" s="83" t="str">
        <f>IF(B261="","",MAX(Q261:Q265)-MIN(Q261:Q265))</f>
        <v/>
      </c>
      <c r="S261" s="83" t="str">
        <f>IF(Q261="","",ABS(Q261-R262))</f>
        <v/>
      </c>
      <c r="T261" s="216" t="str">
        <f>IF(S261="","",RANK(S261,S261:S265))</f>
        <v/>
      </c>
      <c r="U261" s="83" t="str">
        <f>IF(T261="","",IF(T261=1,"",Q261))</f>
        <v/>
      </c>
      <c r="V261" s="84" t="str">
        <f>IF(B261="","",MAX(U261:U265)-MIN(U261:U265))</f>
        <v/>
      </c>
      <c r="W261" s="217" t="str">
        <f>IF(B261="","",I261)</f>
        <v/>
      </c>
      <c r="X261" s="614" t="str">
        <f>IF(B261="","",IF(Z261="DQ","DQ",IF(I261=999,"TO",IF(I261="","",IF(I262="",W261,IF(I263="",W262,IF(I264="",W263,IF(I265="",W264,W265))))))))</f>
        <v/>
      </c>
      <c r="Y261" s="818" t="str">
        <f>IF(B261="","",IF(Z261="DQ","DQ",IF(X261="TO","TO",IF(X261="","",IF(X261="NV","NV",IF((20-(X261-$Y$3))&gt;0,(20-(X261-$Y$3)),0))))))</f>
        <v/>
      </c>
      <c r="Z261" s="639"/>
    </row>
    <row r="262" spans="1:26" x14ac:dyDescent="0.25">
      <c r="A262" s="627"/>
      <c r="B262" s="630"/>
      <c r="C262" s="822"/>
      <c r="D262" s="21" t="s">
        <v>4</v>
      </c>
      <c r="E262" s="387" t="str">
        <f>IF(F262&lt;&gt;"",$E$261,"")</f>
        <v/>
      </c>
      <c r="F262" s="292"/>
      <c r="G262" s="293"/>
      <c r="H262" s="314"/>
      <c r="I262" s="234" t="str">
        <f>IF(B261="","",IF(F262=999,999,IF(F262+G262+H262=0,"",(F262*60+G262+H262/100)+E262)))</f>
        <v/>
      </c>
      <c r="J262" s="72" t="str">
        <f>IF(B261="","",AVERAGE(I261:I265))</f>
        <v/>
      </c>
      <c r="K262" s="72" t="str">
        <f>IF(I262="","",ABS(I262-J262))</f>
        <v/>
      </c>
      <c r="L262" s="219" t="str">
        <f>IF(K262="","",RANK(K262,K261:K265))</f>
        <v/>
      </c>
      <c r="M262" s="220" t="str">
        <f t="shared" ref="M262:M265" si="153">IF(I262="","",IF(L262=1,"",I262))</f>
        <v/>
      </c>
      <c r="N262" s="73" t="str">
        <f>IF(B261="","",AVERAGE(M261:M265))</f>
        <v/>
      </c>
      <c r="O262" s="73" t="str">
        <f>IF(M262="","",ABS(M262-N262))</f>
        <v/>
      </c>
      <c r="P262" s="221" t="str">
        <f>IF(O262="","",RANK(O262,O261:O265))</f>
        <v/>
      </c>
      <c r="Q262" s="222" t="str">
        <f t="shared" ref="Q262:Q265" si="154">IF(O262="","",IF(P262=1,"",I262))</f>
        <v/>
      </c>
      <c r="R262" s="74" t="str">
        <f>IF(B261="","",AVERAGE(Q261:Q265))</f>
        <v/>
      </c>
      <c r="S262" s="74" t="str">
        <f>IF(Q262="","",ABS(Q262-R262))</f>
        <v/>
      </c>
      <c r="T262" s="223" t="str">
        <f>IF(S262="","",RANK(S262,S261:S265))</f>
        <v/>
      </c>
      <c r="U262" s="224" t="str">
        <f t="shared" ref="U262:U265" si="155">IF(T262="","",IF(T262=1,"",Q262))</f>
        <v/>
      </c>
      <c r="V262" s="75" t="str">
        <f>IF(B261="","",AVERAGE(U261:U265))</f>
        <v/>
      </c>
      <c r="W262" s="225" t="str">
        <f>IF(B261="","",IF(J261&lt;0.5,J262,"NV"))</f>
        <v/>
      </c>
      <c r="X262" s="615"/>
      <c r="Y262" s="819"/>
      <c r="Z262" s="639"/>
    </row>
    <row r="263" spans="1:26" x14ac:dyDescent="0.25">
      <c r="A263" s="627"/>
      <c r="B263" s="630"/>
      <c r="C263" s="822"/>
      <c r="D263" s="21" t="s">
        <v>8</v>
      </c>
      <c r="E263" s="387" t="str">
        <f>IF(F263&lt;&gt;"",$E$261,"")</f>
        <v/>
      </c>
      <c r="F263" s="292"/>
      <c r="G263" s="293"/>
      <c r="H263" s="314"/>
      <c r="I263" s="234" t="str">
        <f>IF(B261="","",IF(F263=999,999,IF(F263+G263+H263=0,"",(F263*60+G263+H263/100)+E263)))</f>
        <v/>
      </c>
      <c r="J263" s="72"/>
      <c r="K263" s="72" t="str">
        <f>IF(I263="","",ABS(I263-J262))</f>
        <v/>
      </c>
      <c r="L263" s="219" t="str">
        <f>IF(K263="","",RANK(K263,K261:K265))</f>
        <v/>
      </c>
      <c r="M263" s="220" t="str">
        <f t="shared" si="153"/>
        <v/>
      </c>
      <c r="N263" s="73"/>
      <c r="O263" s="73" t="str">
        <f>IF(M263="","",ABS(M263-N262))</f>
        <v/>
      </c>
      <c r="P263" s="221" t="str">
        <f>IF(O263="","",RANK(O263,O261:O265))</f>
        <v/>
      </c>
      <c r="Q263" s="222" t="str">
        <f t="shared" si="154"/>
        <v/>
      </c>
      <c r="R263" s="74"/>
      <c r="S263" s="74" t="str">
        <f>IF(Q263="","",ABS(Q263-R262))</f>
        <v/>
      </c>
      <c r="T263" s="223" t="str">
        <f>IF(S263="","",RANK(S263,S261:S265))</f>
        <v/>
      </c>
      <c r="U263" s="224" t="str">
        <f t="shared" si="155"/>
        <v/>
      </c>
      <c r="V263" s="75"/>
      <c r="W263" s="225" t="str">
        <f>IF(B261="","",IF(J261&lt;0.5,J262,IF(N261&lt;0.5,N262,"NV")))</f>
        <v/>
      </c>
      <c r="X263" s="615"/>
      <c r="Y263" s="819"/>
      <c r="Z263" s="639"/>
    </row>
    <row r="264" spans="1:26" x14ac:dyDescent="0.25">
      <c r="A264" s="627"/>
      <c r="B264" s="630"/>
      <c r="C264" s="822"/>
      <c r="D264" s="21" t="s">
        <v>5</v>
      </c>
      <c r="E264" s="387" t="str">
        <f>IF(F264&lt;&gt;"",$E$261,"")</f>
        <v/>
      </c>
      <c r="F264" s="292"/>
      <c r="G264" s="293"/>
      <c r="H264" s="314"/>
      <c r="I264" s="234" t="str">
        <f>IF(B261="","",IF(F264=999,999,IF(F264+G264+H264=0,"",(F264*60+G264+H264/100)+E264)))</f>
        <v/>
      </c>
      <c r="J264" s="72"/>
      <c r="K264" s="72" t="str">
        <f>IF(I264="","",ABS(I264-J262))</f>
        <v/>
      </c>
      <c r="L264" s="219" t="str">
        <f>IF(K264="","",RANK(K264,K261:K265))</f>
        <v/>
      </c>
      <c r="M264" s="220" t="str">
        <f t="shared" si="153"/>
        <v/>
      </c>
      <c r="N264" s="73"/>
      <c r="O264" s="73" t="str">
        <f>IF(M264="","",ABS(M264-N262))</f>
        <v/>
      </c>
      <c r="P264" s="221" t="str">
        <f>IF(O264="","",RANK(O264,O261:O265))</f>
        <v/>
      </c>
      <c r="Q264" s="222" t="str">
        <f t="shared" si="154"/>
        <v/>
      </c>
      <c r="R264" s="74"/>
      <c r="S264" s="74" t="str">
        <f>IF(Q264="","",ABS(Q264-R262))</f>
        <v/>
      </c>
      <c r="T264" s="223" t="str">
        <f>IF(S264="","",RANK(S264,S261:S265))</f>
        <v/>
      </c>
      <c r="U264" s="224" t="str">
        <f t="shared" si="155"/>
        <v/>
      </c>
      <c r="V264" s="75"/>
      <c r="W264" s="225" t="str">
        <f>IF(B261="","",IF(N261=0,J262,IF(N261&lt;0.5,N262,IF(R261&lt;0.5,R262,"NV"))))</f>
        <v/>
      </c>
      <c r="X264" s="615"/>
      <c r="Y264" s="819"/>
      <c r="Z264" s="639"/>
    </row>
    <row r="265" spans="1:26" ht="15.75" thickBot="1" x14ac:dyDescent="0.3">
      <c r="A265" s="827"/>
      <c r="B265" s="829"/>
      <c r="C265" s="823"/>
      <c r="D265" s="66" t="s">
        <v>6</v>
      </c>
      <c r="E265" s="387" t="str">
        <f>IF(F265&lt;&gt;"",$E$261,"")</f>
        <v/>
      </c>
      <c r="F265" s="338"/>
      <c r="G265" s="339"/>
      <c r="H265" s="340"/>
      <c r="I265" s="264" t="str">
        <f>IF(B261="","",IF(F265=999,999,IF(F265+G265+H265=0,"",(F265*60+G265+H265/100)+E265)))</f>
        <v/>
      </c>
      <c r="J265" s="76"/>
      <c r="K265" s="76" t="str">
        <f>IF(I265="","",ABS(I265-J262))</f>
        <v/>
      </c>
      <c r="L265" s="227" t="str">
        <f>IF(K265="","",RANK(K265,K261:K265))</f>
        <v/>
      </c>
      <c r="M265" s="228" t="str">
        <f t="shared" si="153"/>
        <v/>
      </c>
      <c r="N265" s="77"/>
      <c r="O265" s="77" t="str">
        <f>IF(M265="","",ABS(M265-N262))</f>
        <v/>
      </c>
      <c r="P265" s="229" t="str">
        <f>IF(O265="","",RANK(O265,O261:O265))</f>
        <v/>
      </c>
      <c r="Q265" s="230" t="str">
        <f t="shared" si="154"/>
        <v/>
      </c>
      <c r="R265" s="78"/>
      <c r="S265" s="78" t="str">
        <f>IF(Q265="","",ABS(Q265-R262))</f>
        <v/>
      </c>
      <c r="T265" s="231" t="str">
        <f>IF(S265="","",RANK(S265,S261:S265))</f>
        <v/>
      </c>
      <c r="U265" s="232" t="str">
        <f t="shared" si="155"/>
        <v/>
      </c>
      <c r="V265" s="79"/>
      <c r="W265" s="233" t="str">
        <f>IF(B261="","",IF(R261&lt;0.5,TRIMMEAN(I261:I265,0.4),IF(V261&lt;0.5,V262,"NV")))</f>
        <v/>
      </c>
      <c r="X265" s="616"/>
      <c r="Y265" s="820"/>
      <c r="Z265" s="639"/>
    </row>
    <row r="266" spans="1:26" x14ac:dyDescent="0.25">
      <c r="A266" s="830" t="str">
        <f>IF('Names And Totals'!A57="","",'Names And Totals'!A57)</f>
        <v/>
      </c>
      <c r="B266" s="831" t="str">
        <f>IF('Names And Totals'!B57="","",'Names And Totals'!B57)</f>
        <v/>
      </c>
      <c r="C266" s="824" t="str">
        <f>IF(B266="","",IF(Y266="DQ","DQ",IF(Y266="TO","TO",IF(Y266="NV","NV",IF(Y266="","",RANK(Y266,$Y$6:$Y$501,0))))))</f>
        <v/>
      </c>
      <c r="D266" s="23" t="s">
        <v>7</v>
      </c>
      <c r="E266" s="343"/>
      <c r="F266" s="324"/>
      <c r="G266" s="334"/>
      <c r="H266" s="325"/>
      <c r="I266" s="213" t="str">
        <f>IF(B266="","",IF(F266=999,999,IF(F266+G266+H266=0,"",(F266*60+G266+H266/100)+E266)))</f>
        <v/>
      </c>
      <c r="J266" s="80" t="str">
        <f>IF(B266="","",MAX(I266:I270)-MIN(I266:I270))</f>
        <v/>
      </c>
      <c r="K266" s="80" t="str">
        <f>IF(I266="","",ABS(I266-J267))</f>
        <v/>
      </c>
      <c r="L266" s="214" t="str">
        <f>IF(K266="","",RANK(K266,K266:K270))</f>
        <v/>
      </c>
      <c r="M266" s="80" t="str">
        <f>IF(I266="","",IF(L266=1,"",I266))</f>
        <v/>
      </c>
      <c r="N266" s="82" t="str">
        <f>IF(B266="","",MAX(M266:M270)-MIN(M266:M270))</f>
        <v/>
      </c>
      <c r="O266" s="82" t="str">
        <f>IF(M266="","",ABS(M266-N267))</f>
        <v/>
      </c>
      <c r="P266" s="215" t="str">
        <f>IF(O266="","",RANK(O266,O266:O270))</f>
        <v/>
      </c>
      <c r="Q266" s="82" t="str">
        <f>IF(O266="","",IF(P266=1,"",I266))</f>
        <v/>
      </c>
      <c r="R266" s="83" t="str">
        <f>IF(B266="","",MAX(Q266:Q270)-MIN(Q266:Q270))</f>
        <v/>
      </c>
      <c r="S266" s="83" t="str">
        <f>IF(Q266="","",ABS(Q266-R267))</f>
        <v/>
      </c>
      <c r="T266" s="216" t="str">
        <f>IF(S266="","",RANK(S266,S266:S270))</f>
        <v/>
      </c>
      <c r="U266" s="83" t="str">
        <f>IF(T266="","",IF(T266=1,"",Q266))</f>
        <v/>
      </c>
      <c r="V266" s="84" t="str">
        <f>IF(B266="","",MAX(U266:U270)-MIN(U266:U270))</f>
        <v/>
      </c>
      <c r="W266" s="217" t="str">
        <f>IF(B266="","",I266)</f>
        <v/>
      </c>
      <c r="X266" s="810" t="str">
        <f>IF(B266="","",IF(Z266="DQ","DQ",IF(I266=999,"TO",IF(I266="","",IF(I267="",W266,IF(I268="",W267,IF(I269="",W268,IF(I270="",W269,W270))))))))</f>
        <v/>
      </c>
      <c r="Y266" s="812" t="str">
        <f>IF(B266="","",IF(Z266="DQ","DQ",IF(X266="TO","TO",IF(X266="","",IF(X266="NV","NV",IF((20-(X266-$Y$3))&gt;0,(20-(X266-$Y$3)),0))))))</f>
        <v/>
      </c>
      <c r="Z266" s="815"/>
    </row>
    <row r="267" spans="1:26" x14ac:dyDescent="0.25">
      <c r="A267" s="621"/>
      <c r="B267" s="624"/>
      <c r="C267" s="641"/>
      <c r="D267" s="18" t="s">
        <v>4</v>
      </c>
      <c r="E267" s="384" t="str">
        <f>IF(F267&lt;&gt;"",$E$266,"")</f>
        <v/>
      </c>
      <c r="F267" s="289"/>
      <c r="G267" s="290"/>
      <c r="H267" s="310"/>
      <c r="I267" s="218" t="str">
        <f>IF(B266="","",IF(F267=999,999,IF(F267+G267+H267=0,"",(F267*60+G267+H267/100)+E267)))</f>
        <v/>
      </c>
      <c r="J267" s="72" t="str">
        <f>IF(B266="","",AVERAGE(I266:I270))</f>
        <v/>
      </c>
      <c r="K267" s="72" t="str">
        <f>IF(I267="","",ABS(I267-J267))</f>
        <v/>
      </c>
      <c r="L267" s="219" t="str">
        <f>IF(K267="","",RANK(K267,K266:K270))</f>
        <v/>
      </c>
      <c r="M267" s="220" t="str">
        <f t="shared" ref="M267:M270" si="156">IF(I267="","",IF(L267=1,"",I267))</f>
        <v/>
      </c>
      <c r="N267" s="73" t="str">
        <f>IF(B266="","",AVERAGE(M266:M270))</f>
        <v/>
      </c>
      <c r="O267" s="73" t="str">
        <f>IF(M267="","",ABS(M267-N267))</f>
        <v/>
      </c>
      <c r="P267" s="221" t="str">
        <f>IF(O267="","",RANK(O267,O266:O270))</f>
        <v/>
      </c>
      <c r="Q267" s="222" t="str">
        <f t="shared" ref="Q267:Q270" si="157">IF(O267="","",IF(P267=1,"",I267))</f>
        <v/>
      </c>
      <c r="R267" s="74" t="str">
        <f>IF(B266="","",AVERAGE(Q266:Q270))</f>
        <v/>
      </c>
      <c r="S267" s="74" t="str">
        <f>IF(Q267="","",ABS(Q267-R267))</f>
        <v/>
      </c>
      <c r="T267" s="223" t="str">
        <f>IF(S267="","",RANK(S267,S266:S270))</f>
        <v/>
      </c>
      <c r="U267" s="224" t="str">
        <f t="shared" ref="U267:U270" si="158">IF(T267="","",IF(T267=1,"",Q267))</f>
        <v/>
      </c>
      <c r="V267" s="75" t="str">
        <f>IF(B266="","",AVERAGE(U266:U270))</f>
        <v/>
      </c>
      <c r="W267" s="225" t="str">
        <f>IF(B266="","",IF(J266&lt;0.5,J267,"NV"))</f>
        <v/>
      </c>
      <c r="X267" s="763"/>
      <c r="Y267" s="813"/>
      <c r="Z267" s="816"/>
    </row>
    <row r="268" spans="1:26" x14ac:dyDescent="0.25">
      <c r="A268" s="621"/>
      <c r="B268" s="624"/>
      <c r="C268" s="641"/>
      <c r="D268" s="18" t="s">
        <v>8</v>
      </c>
      <c r="E268" s="384" t="str">
        <f>IF(F268&lt;&gt;"",$E$266,"")</f>
        <v/>
      </c>
      <c r="F268" s="289"/>
      <c r="G268" s="290"/>
      <c r="H268" s="310"/>
      <c r="I268" s="218" t="str">
        <f>IF(B266="","",IF(F268=999,999,IF(F268+G268+H268=0,"",(F268*60+G268+H268/100)+E268)))</f>
        <v/>
      </c>
      <c r="J268" s="72"/>
      <c r="K268" s="72" t="str">
        <f>IF(I268="","",ABS(I268-J267))</f>
        <v/>
      </c>
      <c r="L268" s="219" t="str">
        <f>IF(K268="","",RANK(K268,K266:K270))</f>
        <v/>
      </c>
      <c r="M268" s="220" t="str">
        <f t="shared" si="156"/>
        <v/>
      </c>
      <c r="N268" s="73"/>
      <c r="O268" s="73" t="str">
        <f>IF(M268="","",ABS(M268-N267))</f>
        <v/>
      </c>
      <c r="P268" s="221" t="str">
        <f>IF(O268="","",RANK(O268,O266:O270))</f>
        <v/>
      </c>
      <c r="Q268" s="222" t="str">
        <f t="shared" si="157"/>
        <v/>
      </c>
      <c r="R268" s="74"/>
      <c r="S268" s="74" t="str">
        <f>IF(Q268="","",ABS(Q268-R267))</f>
        <v/>
      </c>
      <c r="T268" s="223" t="str">
        <f>IF(S268="","",RANK(S268,S266:S270))</f>
        <v/>
      </c>
      <c r="U268" s="224" t="str">
        <f t="shared" si="158"/>
        <v/>
      </c>
      <c r="V268" s="75"/>
      <c r="W268" s="225" t="str">
        <f>IF(B266="","",IF(J266&lt;0.5,J267,IF(N266&lt;0.5,N267,"NV")))</f>
        <v/>
      </c>
      <c r="X268" s="763"/>
      <c r="Y268" s="813"/>
      <c r="Z268" s="816"/>
    </row>
    <row r="269" spans="1:26" x14ac:dyDescent="0.25">
      <c r="A269" s="621"/>
      <c r="B269" s="624"/>
      <c r="C269" s="641"/>
      <c r="D269" s="18" t="s">
        <v>5</v>
      </c>
      <c r="E269" s="384" t="str">
        <f>IF(F269&lt;&gt;"",$E$266,"")</f>
        <v/>
      </c>
      <c r="F269" s="289"/>
      <c r="G269" s="290"/>
      <c r="H269" s="310"/>
      <c r="I269" s="218" t="str">
        <f>IF(B266="","",IF(F269=999,999,IF(F269+G269+H269=0,"",(F269*60+G269+H269/100)+E269)))</f>
        <v/>
      </c>
      <c r="J269" s="72"/>
      <c r="K269" s="72" t="str">
        <f>IF(I269="","",ABS(I269-J267))</f>
        <v/>
      </c>
      <c r="L269" s="219" t="str">
        <f>IF(K269="","",RANK(K269,K266:K270))</f>
        <v/>
      </c>
      <c r="M269" s="220" t="str">
        <f t="shared" si="156"/>
        <v/>
      </c>
      <c r="N269" s="73"/>
      <c r="O269" s="73" t="str">
        <f>IF(M269="","",ABS(M269-N267))</f>
        <v/>
      </c>
      <c r="P269" s="221" t="str">
        <f>IF(O269="","",RANK(O269,O266:O270))</f>
        <v/>
      </c>
      <c r="Q269" s="222" t="str">
        <f t="shared" si="157"/>
        <v/>
      </c>
      <c r="R269" s="74"/>
      <c r="S269" s="74" t="str">
        <f>IF(Q269="","",ABS(Q269-R267))</f>
        <v/>
      </c>
      <c r="T269" s="223" t="str">
        <f>IF(S269="","",RANK(S269,S266:S270))</f>
        <v/>
      </c>
      <c r="U269" s="224" t="str">
        <f t="shared" si="158"/>
        <v/>
      </c>
      <c r="V269" s="75"/>
      <c r="W269" s="225" t="str">
        <f>IF(B266="","",IF(N266=0,J267,IF(N266&lt;0.5,N267,IF(R266&lt;0.5,R267,"NV"))))</f>
        <v/>
      </c>
      <c r="X269" s="763"/>
      <c r="Y269" s="813"/>
      <c r="Z269" s="816"/>
    </row>
    <row r="270" spans="1:26" ht="15.75" thickBot="1" x14ac:dyDescent="0.3">
      <c r="A270" s="622"/>
      <c r="B270" s="625"/>
      <c r="C270" s="825"/>
      <c r="D270" s="24" t="s">
        <v>6</v>
      </c>
      <c r="E270" s="385" t="str">
        <f>IF(F270&lt;&gt;"",$E$266,"")</f>
        <v/>
      </c>
      <c r="F270" s="295"/>
      <c r="G270" s="296"/>
      <c r="H270" s="335"/>
      <c r="I270" s="226" t="str">
        <f>IF(B266="","",IF(F270=999,999,IF(F270+G270+H270=0,"",(F270*60+G270+H270/100)+E270)))</f>
        <v/>
      </c>
      <c r="J270" s="76"/>
      <c r="K270" s="76" t="str">
        <f>IF(I270="","",ABS(I270-J267))</f>
        <v/>
      </c>
      <c r="L270" s="227" t="str">
        <f>IF(K270="","",RANK(K270,K266:K270))</f>
        <v/>
      </c>
      <c r="M270" s="228" t="str">
        <f t="shared" si="156"/>
        <v/>
      </c>
      <c r="N270" s="77"/>
      <c r="O270" s="77" t="str">
        <f>IF(M270="","",ABS(M270-N267))</f>
        <v/>
      </c>
      <c r="P270" s="229" t="str">
        <f>IF(O270="","",RANK(O270,O266:O270))</f>
        <v/>
      </c>
      <c r="Q270" s="230" t="str">
        <f t="shared" si="157"/>
        <v/>
      </c>
      <c r="R270" s="78"/>
      <c r="S270" s="78" t="str">
        <f>IF(Q270="","",ABS(Q270-R267))</f>
        <v/>
      </c>
      <c r="T270" s="231" t="str">
        <f>IF(S270="","",RANK(S270,S266:S270))</f>
        <v/>
      </c>
      <c r="U270" s="232" t="str">
        <f t="shared" si="158"/>
        <v/>
      </c>
      <c r="V270" s="79"/>
      <c r="W270" s="233" t="str">
        <f>IF(B266="","",IF(R266&lt;0.5,TRIMMEAN(I266:I270,0.4),IF(V266&lt;0.5,V267,"NV")))</f>
        <v/>
      </c>
      <c r="X270" s="811"/>
      <c r="Y270" s="814"/>
      <c r="Z270" s="817"/>
    </row>
    <row r="271" spans="1:26" ht="15.75" thickBot="1" x14ac:dyDescent="0.3">
      <c r="A271" s="826" t="str">
        <f>IF('Names And Totals'!A58="","",'Names And Totals'!A58)</f>
        <v/>
      </c>
      <c r="B271" s="828" t="str">
        <f>IF('Names And Totals'!B58="","",'Names And Totals'!B58)</f>
        <v/>
      </c>
      <c r="C271" s="821" t="str">
        <f>IF(B271="","",IF(Y271="DQ","DQ",IF(Y271="TO","TO",IF(Y271="NV","NV",IF(Y271="","",RANK(Y271,$Y$6:$Y$501,0))))))</f>
        <v/>
      </c>
      <c r="D271" s="67" t="s">
        <v>7</v>
      </c>
      <c r="E271" s="459"/>
      <c r="F271" s="336"/>
      <c r="G271" s="333"/>
      <c r="H271" s="337"/>
      <c r="I271" s="263" t="str">
        <f>IF(B271="","",IF(F271=999,999,IF(F271+G271+H271=0,"",(F271*60+G271+H271/100)+E271)))</f>
        <v/>
      </c>
      <c r="J271" s="80" t="str">
        <f>IF(B271="","",MAX(I271:I275)-MIN(I271:I275))</f>
        <v/>
      </c>
      <c r="K271" s="80" t="str">
        <f>IF(I271="","",ABS(I271-J272))</f>
        <v/>
      </c>
      <c r="L271" s="214" t="str">
        <f>IF(K271="","",RANK(K271,K271:K275))</f>
        <v/>
      </c>
      <c r="M271" s="80" t="str">
        <f>IF(I271="","",IF(L271=1,"",I271))</f>
        <v/>
      </c>
      <c r="N271" s="82" t="str">
        <f>IF(B271="","",MAX(M271:M275)-MIN(M271:M275))</f>
        <v/>
      </c>
      <c r="O271" s="82" t="str">
        <f>IF(M271="","",ABS(M271-N272))</f>
        <v/>
      </c>
      <c r="P271" s="215" t="str">
        <f>IF(O271="","",RANK(O271,O271:O275))</f>
        <v/>
      </c>
      <c r="Q271" s="82" t="str">
        <f>IF(O271="","",IF(P271=1,"",I271))</f>
        <v/>
      </c>
      <c r="R271" s="83" t="str">
        <f>IF(B271="","",MAX(Q271:Q275)-MIN(Q271:Q275))</f>
        <v/>
      </c>
      <c r="S271" s="83" t="str">
        <f>IF(Q271="","",ABS(Q271-R272))</f>
        <v/>
      </c>
      <c r="T271" s="216" t="str">
        <f>IF(S271="","",RANK(S271,S271:S275))</f>
        <v/>
      </c>
      <c r="U271" s="83" t="str">
        <f>IF(T271="","",IF(T271=1,"",Q271))</f>
        <v/>
      </c>
      <c r="V271" s="84" t="str">
        <f>IF(B271="","",MAX(U271:U275)-MIN(U271:U275))</f>
        <v/>
      </c>
      <c r="W271" s="217" t="str">
        <f>IF(B271="","",I271)</f>
        <v/>
      </c>
      <c r="X271" s="614" t="str">
        <f>IF(B271="","",IF(Z271="DQ","DQ",IF(I271=999,"TO",IF(I271="","",IF(I272="",W271,IF(I273="",W272,IF(I274="",W273,IF(I275="",W274,W275))))))))</f>
        <v/>
      </c>
      <c r="Y271" s="818" t="str">
        <f>IF(B271="","",IF(Z271="DQ","DQ",IF(X271="TO","TO",IF(X271="","",IF(X271="NV","NV",IF((20-(X271-$Y$3))&gt;0,(20-(X271-$Y$3)),0))))))</f>
        <v/>
      </c>
      <c r="Z271" s="639"/>
    </row>
    <row r="272" spans="1:26" x14ac:dyDescent="0.25">
      <c r="A272" s="627"/>
      <c r="B272" s="630"/>
      <c r="C272" s="822"/>
      <c r="D272" s="21" t="s">
        <v>4</v>
      </c>
      <c r="E272" s="458" t="str">
        <f>IF(F272&lt;&gt;"",$E$271,"")</f>
        <v/>
      </c>
      <c r="F272" s="292"/>
      <c r="G272" s="293"/>
      <c r="H272" s="314"/>
      <c r="I272" s="234" t="str">
        <f>IF(B271="","",IF(F272=999,999,IF(F272+G272+H272=0,"",(F272*60+G272+H272/100)+E272)))</f>
        <v/>
      </c>
      <c r="J272" s="72" t="str">
        <f>IF(B271="","",AVERAGE(I271:I275))</f>
        <v/>
      </c>
      <c r="K272" s="72" t="str">
        <f>IF(I272="","",ABS(I272-J272))</f>
        <v/>
      </c>
      <c r="L272" s="219" t="str">
        <f>IF(K272="","",RANK(K272,K271:K275))</f>
        <v/>
      </c>
      <c r="M272" s="220" t="str">
        <f t="shared" ref="M272:M275" si="159">IF(I272="","",IF(L272=1,"",I272))</f>
        <v/>
      </c>
      <c r="N272" s="73" t="str">
        <f>IF(B271="","",AVERAGE(M271:M275))</f>
        <v/>
      </c>
      <c r="O272" s="73" t="str">
        <f>IF(M272="","",ABS(M272-N272))</f>
        <v/>
      </c>
      <c r="P272" s="221" t="str">
        <f>IF(O272="","",RANK(O272,O271:O275))</f>
        <v/>
      </c>
      <c r="Q272" s="222" t="str">
        <f t="shared" ref="Q272:Q275" si="160">IF(O272="","",IF(P272=1,"",I272))</f>
        <v/>
      </c>
      <c r="R272" s="74" t="str">
        <f>IF(B271="","",AVERAGE(Q271:Q275))</f>
        <v/>
      </c>
      <c r="S272" s="74" t="str">
        <f>IF(Q272="","",ABS(Q272-R272))</f>
        <v/>
      </c>
      <c r="T272" s="223" t="str">
        <f>IF(S272="","",RANK(S272,S271:S275))</f>
        <v/>
      </c>
      <c r="U272" s="224" t="str">
        <f t="shared" ref="U272:U275" si="161">IF(T272="","",IF(T272=1,"",Q272))</f>
        <v/>
      </c>
      <c r="V272" s="75" t="str">
        <f>IF(B271="","",AVERAGE(U271:U275))</f>
        <v/>
      </c>
      <c r="W272" s="225" t="str">
        <f>IF(B271="","",IF(J271&lt;0.5,J272,"NV"))</f>
        <v/>
      </c>
      <c r="X272" s="615"/>
      <c r="Y272" s="819"/>
      <c r="Z272" s="639"/>
    </row>
    <row r="273" spans="1:26" x14ac:dyDescent="0.25">
      <c r="A273" s="627"/>
      <c r="B273" s="630"/>
      <c r="C273" s="822"/>
      <c r="D273" s="21" t="s">
        <v>8</v>
      </c>
      <c r="E273" s="387" t="str">
        <f>IF(F273&lt;&gt;"",$E$271,"")</f>
        <v/>
      </c>
      <c r="F273" s="292"/>
      <c r="G273" s="293"/>
      <c r="H273" s="314"/>
      <c r="I273" s="234" t="str">
        <f>IF(B271="","",IF(F273=999,999,IF(F273+G273+H273=0,"",(F273*60+G273+H273/100)+E273)))</f>
        <v/>
      </c>
      <c r="J273" s="72"/>
      <c r="K273" s="72" t="str">
        <f>IF(I273="","",ABS(I273-J272))</f>
        <v/>
      </c>
      <c r="L273" s="219" t="str">
        <f>IF(K273="","",RANK(K273,K271:K275))</f>
        <v/>
      </c>
      <c r="M273" s="220" t="str">
        <f t="shared" si="159"/>
        <v/>
      </c>
      <c r="N273" s="73"/>
      <c r="O273" s="73" t="str">
        <f>IF(M273="","",ABS(M273-N272))</f>
        <v/>
      </c>
      <c r="P273" s="221" t="str">
        <f>IF(O273="","",RANK(O273,O271:O275))</f>
        <v/>
      </c>
      <c r="Q273" s="222" t="str">
        <f t="shared" si="160"/>
        <v/>
      </c>
      <c r="R273" s="74"/>
      <c r="S273" s="74" t="str">
        <f>IF(Q273="","",ABS(Q273-R272))</f>
        <v/>
      </c>
      <c r="T273" s="223" t="str">
        <f>IF(S273="","",RANK(S273,S271:S275))</f>
        <v/>
      </c>
      <c r="U273" s="224" t="str">
        <f t="shared" si="161"/>
        <v/>
      </c>
      <c r="V273" s="75"/>
      <c r="W273" s="225" t="str">
        <f>IF(B271="","",IF(J271&lt;0.5,J272,IF(N271&lt;0.5,N272,"NV")))</f>
        <v/>
      </c>
      <c r="X273" s="615"/>
      <c r="Y273" s="819"/>
      <c r="Z273" s="639"/>
    </row>
    <row r="274" spans="1:26" x14ac:dyDescent="0.25">
      <c r="A274" s="627"/>
      <c r="B274" s="630"/>
      <c r="C274" s="822"/>
      <c r="D274" s="21" t="s">
        <v>5</v>
      </c>
      <c r="E274" s="387" t="str">
        <f>IF(F274&lt;&gt;"",$E$271,"")</f>
        <v/>
      </c>
      <c r="F274" s="292"/>
      <c r="G274" s="293"/>
      <c r="H274" s="314"/>
      <c r="I274" s="234" t="str">
        <f>IF(B271="","",IF(F274=999,999,IF(F274+G274+H274=0,"",(F274*60+G274+H274/100)+E274)))</f>
        <v/>
      </c>
      <c r="J274" s="72"/>
      <c r="K274" s="72" t="str">
        <f>IF(I274="","",ABS(I274-J272))</f>
        <v/>
      </c>
      <c r="L274" s="219" t="str">
        <f>IF(K274="","",RANK(K274,K271:K275))</f>
        <v/>
      </c>
      <c r="M274" s="220" t="str">
        <f t="shared" si="159"/>
        <v/>
      </c>
      <c r="N274" s="73"/>
      <c r="O274" s="73" t="str">
        <f>IF(M274="","",ABS(M274-N272))</f>
        <v/>
      </c>
      <c r="P274" s="221" t="str">
        <f>IF(O274="","",RANK(O274,O271:O275))</f>
        <v/>
      </c>
      <c r="Q274" s="222" t="str">
        <f t="shared" si="160"/>
        <v/>
      </c>
      <c r="R274" s="74"/>
      <c r="S274" s="74" t="str">
        <f>IF(Q274="","",ABS(Q274-R272))</f>
        <v/>
      </c>
      <c r="T274" s="223" t="str">
        <f>IF(S274="","",RANK(S274,S271:S275))</f>
        <v/>
      </c>
      <c r="U274" s="224" t="str">
        <f t="shared" si="161"/>
        <v/>
      </c>
      <c r="V274" s="75"/>
      <c r="W274" s="225" t="str">
        <f>IF(B271="","",IF(N271=0,J272,IF(N271&lt;0.5,N272,IF(R271&lt;0.5,R272,"NV"))))</f>
        <v/>
      </c>
      <c r="X274" s="615"/>
      <c r="Y274" s="819"/>
      <c r="Z274" s="639"/>
    </row>
    <row r="275" spans="1:26" ht="15.75" thickBot="1" x14ac:dyDescent="0.3">
      <c r="A275" s="827"/>
      <c r="B275" s="829"/>
      <c r="C275" s="823"/>
      <c r="D275" s="66" t="s">
        <v>6</v>
      </c>
      <c r="E275" s="387" t="str">
        <f>IF(F275&lt;&gt;"",$E$271,"")</f>
        <v/>
      </c>
      <c r="F275" s="338"/>
      <c r="G275" s="339"/>
      <c r="H275" s="340"/>
      <c r="I275" s="264" t="str">
        <f>IF(B271="","",IF(F275=999,999,IF(F275+G275+H275=0,"",(F275*60+G275+H275/100)+E275)))</f>
        <v/>
      </c>
      <c r="J275" s="76"/>
      <c r="K275" s="76" t="str">
        <f>IF(I275="","",ABS(I275-J272))</f>
        <v/>
      </c>
      <c r="L275" s="227" t="str">
        <f>IF(K275="","",RANK(K275,K271:K275))</f>
        <v/>
      </c>
      <c r="M275" s="228" t="str">
        <f t="shared" si="159"/>
        <v/>
      </c>
      <c r="N275" s="77"/>
      <c r="O275" s="77" t="str">
        <f>IF(M275="","",ABS(M275-N272))</f>
        <v/>
      </c>
      <c r="P275" s="229" t="str">
        <f>IF(O275="","",RANK(O275,O271:O275))</f>
        <v/>
      </c>
      <c r="Q275" s="230" t="str">
        <f t="shared" si="160"/>
        <v/>
      </c>
      <c r="R275" s="78"/>
      <c r="S275" s="78" t="str">
        <f>IF(Q275="","",ABS(Q275-R272))</f>
        <v/>
      </c>
      <c r="T275" s="231" t="str">
        <f>IF(S275="","",RANK(S275,S271:S275))</f>
        <v/>
      </c>
      <c r="U275" s="232" t="str">
        <f t="shared" si="161"/>
        <v/>
      </c>
      <c r="V275" s="79"/>
      <c r="W275" s="233" t="str">
        <f>IF(B271="","",IF(R271&lt;0.5,TRIMMEAN(I271:I275,0.4),IF(V271&lt;0.5,V272,"NV")))</f>
        <v/>
      </c>
      <c r="X275" s="616"/>
      <c r="Y275" s="820"/>
      <c r="Z275" s="639"/>
    </row>
    <row r="276" spans="1:26" x14ac:dyDescent="0.25">
      <c r="A276" s="830" t="str">
        <f>IF('Names And Totals'!A59="","",'Names And Totals'!A59)</f>
        <v/>
      </c>
      <c r="B276" s="831" t="str">
        <f>IF('Names And Totals'!B59="","",'Names And Totals'!B59)</f>
        <v/>
      </c>
      <c r="C276" s="824" t="str">
        <f>IF(B276="","",IF(Y276="DQ","DQ",IF(Y276="TO","TO",IF(Y276="NV","NV",IF(Y276="","",RANK(Y276,$Y$6:$Y$501,0))))))</f>
        <v/>
      </c>
      <c r="D276" s="23" t="s">
        <v>7</v>
      </c>
      <c r="E276" s="343"/>
      <c r="F276" s="324"/>
      <c r="G276" s="334"/>
      <c r="H276" s="325"/>
      <c r="I276" s="213" t="str">
        <f>IF(B276="","",IF(F276=999,999,IF(F276+G276+H276=0,"",(F276*60+G276+H276/100)+E276)))</f>
        <v/>
      </c>
      <c r="J276" s="80" t="str">
        <f>IF(B276="","",MAX(I276:I280)-MIN(I276:I280))</f>
        <v/>
      </c>
      <c r="K276" s="80" t="str">
        <f>IF(I276="","",ABS(I276-J277))</f>
        <v/>
      </c>
      <c r="L276" s="214" t="str">
        <f>IF(K276="","",RANK(K276,K276:K280))</f>
        <v/>
      </c>
      <c r="M276" s="80" t="str">
        <f>IF(I276="","",IF(L276=1,"",I276))</f>
        <v/>
      </c>
      <c r="N276" s="82" t="str">
        <f>IF(B276="","",MAX(M276:M280)-MIN(M276:M280))</f>
        <v/>
      </c>
      <c r="O276" s="82" t="str">
        <f>IF(M276="","",ABS(M276-N277))</f>
        <v/>
      </c>
      <c r="P276" s="215" t="str">
        <f>IF(O276="","",RANK(O276,O276:O280))</f>
        <v/>
      </c>
      <c r="Q276" s="82" t="str">
        <f>IF(O276="","",IF(P276=1,"",I276))</f>
        <v/>
      </c>
      <c r="R276" s="83" t="str">
        <f>IF(B276="","",MAX(Q276:Q280)-MIN(Q276:Q280))</f>
        <v/>
      </c>
      <c r="S276" s="83" t="str">
        <f>IF(Q276="","",ABS(Q276-R277))</f>
        <v/>
      </c>
      <c r="T276" s="216" t="str">
        <f>IF(S276="","",RANK(S276,S276:S280))</f>
        <v/>
      </c>
      <c r="U276" s="83" t="str">
        <f>IF(T276="","",IF(T276=1,"",Q276))</f>
        <v/>
      </c>
      <c r="V276" s="84" t="str">
        <f>IF(B276="","",MAX(U276:U280)-MIN(U276:U280))</f>
        <v/>
      </c>
      <c r="W276" s="217" t="str">
        <f>IF(B276="","",I276)</f>
        <v/>
      </c>
      <c r="X276" s="810" t="str">
        <f>IF(B276="","",IF(Z276="DQ","DQ",IF(I276=999,"TO",IF(I276="","",IF(I277="",W276,IF(I278="",W277,IF(I279="",W278,IF(I280="",W279,W280))))))))</f>
        <v/>
      </c>
      <c r="Y276" s="812" t="str">
        <f>IF(B276="","",IF(Z276="DQ","DQ",IF(X276="TO","TO",IF(X276="","",IF(X276="NV","NV",IF((20-(X276-$Y$3))&gt;0,(20-(X276-$Y$3)),0))))))</f>
        <v/>
      </c>
      <c r="Z276" s="815"/>
    </row>
    <row r="277" spans="1:26" x14ac:dyDescent="0.25">
      <c r="A277" s="621"/>
      <c r="B277" s="624"/>
      <c r="C277" s="641"/>
      <c r="D277" s="18" t="s">
        <v>4</v>
      </c>
      <c r="E277" s="384" t="str">
        <f>IF(F277&lt;&gt;"",E276,"")</f>
        <v/>
      </c>
      <c r="F277" s="289"/>
      <c r="G277" s="290"/>
      <c r="H277" s="310"/>
      <c r="I277" s="218" t="str">
        <f>IF(B276="","",IF(F277=999,999,IF(F277+G277+H277=0,"",(F277*60+G277+H277/100)+E277)))</f>
        <v/>
      </c>
      <c r="J277" s="72" t="str">
        <f>IF(B276="","",AVERAGE(I276:I280))</f>
        <v/>
      </c>
      <c r="K277" s="72" t="str">
        <f>IF(I277="","",ABS(I277-J277))</f>
        <v/>
      </c>
      <c r="L277" s="219" t="str">
        <f>IF(K277="","",RANK(K277,K276:K280))</f>
        <v/>
      </c>
      <c r="M277" s="220" t="str">
        <f t="shared" ref="M277:M280" si="162">IF(I277="","",IF(L277=1,"",I277))</f>
        <v/>
      </c>
      <c r="N277" s="73" t="str">
        <f>IF(B276="","",AVERAGE(M276:M280))</f>
        <v/>
      </c>
      <c r="O277" s="73" t="str">
        <f>IF(M277="","",ABS(M277-N277))</f>
        <v/>
      </c>
      <c r="P277" s="221" t="str">
        <f>IF(O277="","",RANK(O277,O276:O280))</f>
        <v/>
      </c>
      <c r="Q277" s="222" t="str">
        <f t="shared" ref="Q277:Q280" si="163">IF(O277="","",IF(P277=1,"",I277))</f>
        <v/>
      </c>
      <c r="R277" s="74" t="str">
        <f>IF(B276="","",AVERAGE(Q276:Q280))</f>
        <v/>
      </c>
      <c r="S277" s="74" t="str">
        <f>IF(Q277="","",ABS(Q277-R277))</f>
        <v/>
      </c>
      <c r="T277" s="223" t="str">
        <f>IF(S277="","",RANK(S277,S276:S280))</f>
        <v/>
      </c>
      <c r="U277" s="224" t="str">
        <f t="shared" ref="U277:U280" si="164">IF(T277="","",IF(T277=1,"",Q277))</f>
        <v/>
      </c>
      <c r="V277" s="75" t="str">
        <f>IF(B276="","",AVERAGE(U276:U280))</f>
        <v/>
      </c>
      <c r="W277" s="225" t="str">
        <f>IF(B276="","",IF(J276&lt;0.5,J277,"NV"))</f>
        <v/>
      </c>
      <c r="X277" s="763"/>
      <c r="Y277" s="813"/>
      <c r="Z277" s="816"/>
    </row>
    <row r="278" spans="1:26" x14ac:dyDescent="0.25">
      <c r="A278" s="621"/>
      <c r="B278" s="624"/>
      <c r="C278" s="641"/>
      <c r="D278" s="18" t="s">
        <v>8</v>
      </c>
      <c r="E278" s="384" t="str">
        <f>IF(F278&lt;&gt;"",E276,"")</f>
        <v/>
      </c>
      <c r="F278" s="289"/>
      <c r="G278" s="290"/>
      <c r="H278" s="310"/>
      <c r="I278" s="218" t="str">
        <f>IF(B276="","",IF(F278=999,999,IF(F278+G278+H278=0,"",(F278*60+G278+H278/100)+E278)))</f>
        <v/>
      </c>
      <c r="J278" s="72"/>
      <c r="K278" s="72" t="str">
        <f>IF(I278="","",ABS(I278-J277))</f>
        <v/>
      </c>
      <c r="L278" s="219" t="str">
        <f>IF(K278="","",RANK(K278,K276:K280))</f>
        <v/>
      </c>
      <c r="M278" s="220" t="str">
        <f t="shared" si="162"/>
        <v/>
      </c>
      <c r="N278" s="73"/>
      <c r="O278" s="73" t="str">
        <f>IF(M278="","",ABS(M278-N277))</f>
        <v/>
      </c>
      <c r="P278" s="221" t="str">
        <f>IF(O278="","",RANK(O278,O276:O280))</f>
        <v/>
      </c>
      <c r="Q278" s="222" t="str">
        <f t="shared" si="163"/>
        <v/>
      </c>
      <c r="R278" s="74"/>
      <c r="S278" s="74" t="str">
        <f>IF(Q278="","",ABS(Q278-R277))</f>
        <v/>
      </c>
      <c r="T278" s="223" t="str">
        <f>IF(S278="","",RANK(S278,S276:S280))</f>
        <v/>
      </c>
      <c r="U278" s="224" t="str">
        <f t="shared" si="164"/>
        <v/>
      </c>
      <c r="V278" s="75"/>
      <c r="W278" s="225" t="str">
        <f>IF(B276="","",IF(J276&lt;0.5,J277,IF(N276&lt;0.5,N277,"NV")))</f>
        <v/>
      </c>
      <c r="X278" s="763"/>
      <c r="Y278" s="813"/>
      <c r="Z278" s="816"/>
    </row>
    <row r="279" spans="1:26" x14ac:dyDescent="0.25">
      <c r="A279" s="621"/>
      <c r="B279" s="624"/>
      <c r="C279" s="641"/>
      <c r="D279" s="18" t="s">
        <v>5</v>
      </c>
      <c r="E279" s="384" t="str">
        <f>IF(F279&lt;&gt;"",E276,"")</f>
        <v/>
      </c>
      <c r="F279" s="289"/>
      <c r="G279" s="290"/>
      <c r="H279" s="310"/>
      <c r="I279" s="218" t="str">
        <f>IF(B276="","",IF(F279=999,999,IF(F279+G279+H279=0,"",(F279*60+G279+H279/100)+E279)))</f>
        <v/>
      </c>
      <c r="J279" s="72"/>
      <c r="K279" s="72" t="str">
        <f>IF(I279="","",ABS(I279-J277))</f>
        <v/>
      </c>
      <c r="L279" s="219" t="str">
        <f>IF(K279="","",RANK(K279,K276:K280))</f>
        <v/>
      </c>
      <c r="M279" s="220" t="str">
        <f t="shared" si="162"/>
        <v/>
      </c>
      <c r="N279" s="73"/>
      <c r="O279" s="73" t="str">
        <f>IF(M279="","",ABS(M279-N277))</f>
        <v/>
      </c>
      <c r="P279" s="221" t="str">
        <f>IF(O279="","",RANK(O279,O276:O280))</f>
        <v/>
      </c>
      <c r="Q279" s="222" t="str">
        <f t="shared" si="163"/>
        <v/>
      </c>
      <c r="R279" s="74"/>
      <c r="S279" s="74" t="str">
        <f>IF(Q279="","",ABS(Q279-R277))</f>
        <v/>
      </c>
      <c r="T279" s="223" t="str">
        <f>IF(S279="","",RANK(S279,S276:S280))</f>
        <v/>
      </c>
      <c r="U279" s="224" t="str">
        <f t="shared" si="164"/>
        <v/>
      </c>
      <c r="V279" s="75"/>
      <c r="W279" s="225" t="str">
        <f>IF(B276="","",IF(N276=0,J277,IF(N276&lt;0.5,N277,IF(R276&lt;0.5,R277,"NV"))))</f>
        <v/>
      </c>
      <c r="X279" s="763"/>
      <c r="Y279" s="813"/>
      <c r="Z279" s="816"/>
    </row>
    <row r="280" spans="1:26" ht="15.75" thickBot="1" x14ac:dyDescent="0.3">
      <c r="A280" s="622"/>
      <c r="B280" s="625"/>
      <c r="C280" s="825"/>
      <c r="D280" s="24" t="s">
        <v>6</v>
      </c>
      <c r="E280" s="389" t="str">
        <f>IF(F280&lt;&gt;"",E276,"")</f>
        <v/>
      </c>
      <c r="F280" s="295"/>
      <c r="G280" s="296"/>
      <c r="H280" s="335"/>
      <c r="I280" s="226" t="str">
        <f>IF(B276="","",IF(F280=999,999,IF(F280+G280+H280=0,"",(F280*60+G280+H280/100)+E280)))</f>
        <v/>
      </c>
      <c r="J280" s="76"/>
      <c r="K280" s="76" t="str">
        <f>IF(I280="","",ABS(I280-J277))</f>
        <v/>
      </c>
      <c r="L280" s="227" t="str">
        <f>IF(K280="","",RANK(K280,K276:K280))</f>
        <v/>
      </c>
      <c r="M280" s="228" t="str">
        <f t="shared" si="162"/>
        <v/>
      </c>
      <c r="N280" s="77"/>
      <c r="O280" s="77" t="str">
        <f>IF(M280="","",ABS(M280-N277))</f>
        <v/>
      </c>
      <c r="P280" s="229" t="str">
        <f>IF(O280="","",RANK(O280,O276:O280))</f>
        <v/>
      </c>
      <c r="Q280" s="230" t="str">
        <f t="shared" si="163"/>
        <v/>
      </c>
      <c r="R280" s="78"/>
      <c r="S280" s="78" t="str">
        <f>IF(Q280="","",ABS(Q280-R277))</f>
        <v/>
      </c>
      <c r="T280" s="231" t="str">
        <f>IF(S280="","",RANK(S280,S276:S280))</f>
        <v/>
      </c>
      <c r="U280" s="232" t="str">
        <f t="shared" si="164"/>
        <v/>
      </c>
      <c r="V280" s="79"/>
      <c r="W280" s="233" t="str">
        <f>IF(B276="","",IF(R276&lt;0.5,TRIMMEAN(I276:I280,0.4),IF(V276&lt;0.5,V277,"NV")))</f>
        <v/>
      </c>
      <c r="X280" s="811"/>
      <c r="Y280" s="814"/>
      <c r="Z280" s="817"/>
    </row>
    <row r="281" spans="1:26" x14ac:dyDescent="0.25">
      <c r="A281" s="826" t="str">
        <f>IF('Names And Totals'!A60="","",'Names And Totals'!A60)</f>
        <v/>
      </c>
      <c r="B281" s="828" t="str">
        <f>IF('Names And Totals'!B60="","",'Names And Totals'!B60)</f>
        <v/>
      </c>
      <c r="C281" s="821" t="str">
        <f>IF(B281="","",IF(Y281="DQ","DQ",IF(Y281="TO","TO",IF(Y281="NV","NV",IF(Y281="","",RANK(Y281,$Y$6:$Y$501,0))))))</f>
        <v/>
      </c>
      <c r="D281" s="67" t="s">
        <v>7</v>
      </c>
      <c r="E281" s="342"/>
      <c r="F281" s="336"/>
      <c r="G281" s="333"/>
      <c r="H281" s="337"/>
      <c r="I281" s="263" t="str">
        <f>IF(B281="","",IF(F281=999,999,IF(F281+G281+H281=0,"",(F281*60+G281+H281/100)+E281)))</f>
        <v/>
      </c>
      <c r="J281" s="80" t="str">
        <f>IF(B281="","",MAX(I281:I285)-MIN(I281:I285))</f>
        <v/>
      </c>
      <c r="K281" s="80" t="str">
        <f>IF(I281="","",ABS(I281-J282))</f>
        <v/>
      </c>
      <c r="L281" s="214" t="str">
        <f>IF(K281="","",RANK(K281,K281:K285))</f>
        <v/>
      </c>
      <c r="M281" s="80" t="str">
        <f>IF(I281="","",IF(L281=1,"",I281))</f>
        <v/>
      </c>
      <c r="N281" s="82" t="str">
        <f>IF(B281="","",MAX(M281:M285)-MIN(M281:M285))</f>
        <v/>
      </c>
      <c r="O281" s="82" t="str">
        <f>IF(M281="","",ABS(M281-N282))</f>
        <v/>
      </c>
      <c r="P281" s="215" t="str">
        <f>IF(O281="","",RANK(O281,O281:O285))</f>
        <v/>
      </c>
      <c r="Q281" s="82" t="str">
        <f>IF(O281="","",IF(P281=1,"",I281))</f>
        <v/>
      </c>
      <c r="R281" s="83" t="str">
        <f>IF(B281="","",MAX(Q281:Q285)-MIN(Q281:Q285))</f>
        <v/>
      </c>
      <c r="S281" s="83" t="str">
        <f>IF(Q281="","",ABS(Q281-R282))</f>
        <v/>
      </c>
      <c r="T281" s="216" t="str">
        <f>IF(S281="","",RANK(S281,S281:S285))</f>
        <v/>
      </c>
      <c r="U281" s="83" t="str">
        <f>IF(T281="","",IF(T281=1,"",Q281))</f>
        <v/>
      </c>
      <c r="V281" s="84" t="str">
        <f>IF(B281="","",MAX(U281:U285)-MIN(U281:U285))</f>
        <v/>
      </c>
      <c r="W281" s="217" t="str">
        <f>IF(B281="","",I281)</f>
        <v/>
      </c>
      <c r="X281" s="614" t="str">
        <f>IF(B281="","",IF(Z281="DQ","DQ",IF(I281=999,"TO",IF(I281="","",IF(I282="",W281,IF(I283="",W282,IF(I284="",W283,IF(I285="",W284,W285))))))))</f>
        <v/>
      </c>
      <c r="Y281" s="818" t="str">
        <f>IF(B281="","",IF(Z281="DQ","DQ",IF(X281="TO","TO",IF(X281="","",IF(X281="NV","NV",IF((20-(X281-$Y$3))&gt;0,(20-(X281-$Y$3)),0))))))</f>
        <v/>
      </c>
      <c r="Z281" s="639"/>
    </row>
    <row r="282" spans="1:26" x14ac:dyDescent="0.25">
      <c r="A282" s="627"/>
      <c r="B282" s="630"/>
      <c r="C282" s="822"/>
      <c r="D282" s="21" t="s">
        <v>4</v>
      </c>
      <c r="E282" s="279" t="str">
        <f>IF(F282&lt;&gt;"",E281,"")</f>
        <v/>
      </c>
      <c r="F282" s="292"/>
      <c r="G282" s="293"/>
      <c r="H282" s="314"/>
      <c r="I282" s="234" t="str">
        <f>IF(B281="","",IF(F282=999,999,IF(F282+G282+H282=0,"",(F282*60+G282+H282/100)+E282)))</f>
        <v/>
      </c>
      <c r="J282" s="72" t="str">
        <f>IF(B281="","",AVERAGE(I281:I285))</f>
        <v/>
      </c>
      <c r="K282" s="72" t="str">
        <f>IF(I282="","",ABS(I282-J282))</f>
        <v/>
      </c>
      <c r="L282" s="219" t="str">
        <f>IF(K282="","",RANK(K282,K281:K285))</f>
        <v/>
      </c>
      <c r="M282" s="220" t="str">
        <f t="shared" ref="M282:M285" si="165">IF(I282="","",IF(L282=1,"",I282))</f>
        <v/>
      </c>
      <c r="N282" s="73" t="str">
        <f>IF(B281="","",AVERAGE(M281:M285))</f>
        <v/>
      </c>
      <c r="O282" s="73" t="str">
        <f>IF(M282="","",ABS(M282-N282))</f>
        <v/>
      </c>
      <c r="P282" s="221" t="str">
        <f>IF(O282="","",RANK(O282,O281:O285))</f>
        <v/>
      </c>
      <c r="Q282" s="222" t="str">
        <f t="shared" ref="Q282:Q285" si="166">IF(O282="","",IF(P282=1,"",I282))</f>
        <v/>
      </c>
      <c r="R282" s="74" t="str">
        <f>IF(B281="","",AVERAGE(Q281:Q285))</f>
        <v/>
      </c>
      <c r="S282" s="74" t="str">
        <f>IF(Q282="","",ABS(Q282-R282))</f>
        <v/>
      </c>
      <c r="T282" s="223" t="str">
        <f>IF(S282="","",RANK(S282,S281:S285))</f>
        <v/>
      </c>
      <c r="U282" s="224" t="str">
        <f t="shared" ref="U282:U285" si="167">IF(T282="","",IF(T282=1,"",Q282))</f>
        <v/>
      </c>
      <c r="V282" s="75" t="str">
        <f>IF(B281="","",AVERAGE(U281:U285))</f>
        <v/>
      </c>
      <c r="W282" s="225" t="str">
        <f>IF(B281="","",IF(J281&lt;0.5,J282,"NV"))</f>
        <v/>
      </c>
      <c r="X282" s="615"/>
      <c r="Y282" s="819"/>
      <c r="Z282" s="639"/>
    </row>
    <row r="283" spans="1:26" x14ac:dyDescent="0.25">
      <c r="A283" s="627"/>
      <c r="B283" s="630"/>
      <c r="C283" s="822"/>
      <c r="D283" s="21" t="s">
        <v>8</v>
      </c>
      <c r="E283" s="387" t="str">
        <f>IF(F283&lt;&gt;"",E281,"")</f>
        <v/>
      </c>
      <c r="F283" s="292"/>
      <c r="G283" s="293"/>
      <c r="H283" s="314"/>
      <c r="I283" s="234" t="str">
        <f>IF(B281="","",IF(F283=999,999,IF(F283+G283+H283=0,"",(F283*60+G283+H283/100)+E283)))</f>
        <v/>
      </c>
      <c r="J283" s="72"/>
      <c r="K283" s="72" t="str">
        <f>IF(I283="","",ABS(I283-J282))</f>
        <v/>
      </c>
      <c r="L283" s="219" t="str">
        <f>IF(K283="","",RANK(K283,K281:K285))</f>
        <v/>
      </c>
      <c r="M283" s="220" t="str">
        <f t="shared" si="165"/>
        <v/>
      </c>
      <c r="N283" s="73"/>
      <c r="O283" s="73" t="str">
        <f>IF(M283="","",ABS(M283-N282))</f>
        <v/>
      </c>
      <c r="P283" s="221" t="str">
        <f>IF(O283="","",RANK(O283,O281:O285))</f>
        <v/>
      </c>
      <c r="Q283" s="222" t="str">
        <f t="shared" si="166"/>
        <v/>
      </c>
      <c r="R283" s="74"/>
      <c r="S283" s="74" t="str">
        <f>IF(Q283="","",ABS(Q283-R282))</f>
        <v/>
      </c>
      <c r="T283" s="223" t="str">
        <f>IF(S283="","",RANK(S283,S281:S285))</f>
        <v/>
      </c>
      <c r="U283" s="224" t="str">
        <f t="shared" si="167"/>
        <v/>
      </c>
      <c r="V283" s="75"/>
      <c r="W283" s="225" t="str">
        <f>IF(B281="","",IF(J281&lt;0.5,J282,IF(N281&lt;0.5,N282,"NV")))</f>
        <v/>
      </c>
      <c r="X283" s="615"/>
      <c r="Y283" s="819"/>
      <c r="Z283" s="639"/>
    </row>
    <row r="284" spans="1:26" x14ac:dyDescent="0.25">
      <c r="A284" s="627"/>
      <c r="B284" s="630"/>
      <c r="C284" s="822"/>
      <c r="D284" s="21" t="s">
        <v>5</v>
      </c>
      <c r="E284" s="387" t="str">
        <f>IF(F284&lt;&gt;"",E281,"")</f>
        <v/>
      </c>
      <c r="F284" s="292"/>
      <c r="G284" s="293"/>
      <c r="H284" s="314"/>
      <c r="I284" s="234" t="str">
        <f>IF(B281="","",IF(F284=999,999,IF(F284+G284+H284=0,"",(F284*60+G284+H284/100)+E284)))</f>
        <v/>
      </c>
      <c r="J284" s="72"/>
      <c r="K284" s="72" t="str">
        <f>IF(I284="","",ABS(I284-J282))</f>
        <v/>
      </c>
      <c r="L284" s="219" t="str">
        <f>IF(K284="","",RANK(K284,K281:K285))</f>
        <v/>
      </c>
      <c r="M284" s="220" t="str">
        <f t="shared" si="165"/>
        <v/>
      </c>
      <c r="N284" s="73"/>
      <c r="O284" s="73" t="str">
        <f>IF(M284="","",ABS(M284-N282))</f>
        <v/>
      </c>
      <c r="P284" s="221" t="str">
        <f>IF(O284="","",RANK(O284,O281:O285))</f>
        <v/>
      </c>
      <c r="Q284" s="222" t="str">
        <f t="shared" si="166"/>
        <v/>
      </c>
      <c r="R284" s="74"/>
      <c r="S284" s="74" t="str">
        <f>IF(Q284="","",ABS(Q284-R282))</f>
        <v/>
      </c>
      <c r="T284" s="223" t="str">
        <f>IF(S284="","",RANK(S284,S281:S285))</f>
        <v/>
      </c>
      <c r="U284" s="224" t="str">
        <f t="shared" si="167"/>
        <v/>
      </c>
      <c r="V284" s="75"/>
      <c r="W284" s="225" t="str">
        <f>IF(B281="","",IF(N281=0,J282,IF(N281&lt;0.5,N282,IF(R281&lt;0.5,R282,"NV"))))</f>
        <v/>
      </c>
      <c r="X284" s="615"/>
      <c r="Y284" s="819"/>
      <c r="Z284" s="639"/>
    </row>
    <row r="285" spans="1:26" ht="15.75" thickBot="1" x14ac:dyDescent="0.3">
      <c r="A285" s="827"/>
      <c r="B285" s="829"/>
      <c r="C285" s="823"/>
      <c r="D285" s="66" t="s">
        <v>6</v>
      </c>
      <c r="E285" s="387" t="str">
        <f>IF(F285&lt;&gt;"",E281,"")</f>
        <v/>
      </c>
      <c r="F285" s="338"/>
      <c r="G285" s="339"/>
      <c r="H285" s="340"/>
      <c r="I285" s="264" t="str">
        <f>IF(B281="","",IF(F285=999,999,IF(F285+G285+H285=0,"",(F285*60+G285+H285/100)+E285)))</f>
        <v/>
      </c>
      <c r="J285" s="76"/>
      <c r="K285" s="76" t="str">
        <f>IF(I285="","",ABS(I285-J282))</f>
        <v/>
      </c>
      <c r="L285" s="227" t="str">
        <f>IF(K285="","",RANK(K285,K281:K285))</f>
        <v/>
      </c>
      <c r="M285" s="228" t="str">
        <f t="shared" si="165"/>
        <v/>
      </c>
      <c r="N285" s="77"/>
      <c r="O285" s="77" t="str">
        <f>IF(M285="","",ABS(M285-N282))</f>
        <v/>
      </c>
      <c r="P285" s="229" t="str">
        <f>IF(O285="","",RANK(O285,O281:O285))</f>
        <v/>
      </c>
      <c r="Q285" s="230" t="str">
        <f t="shared" si="166"/>
        <v/>
      </c>
      <c r="R285" s="78"/>
      <c r="S285" s="78" t="str">
        <f>IF(Q285="","",ABS(Q285-R282))</f>
        <v/>
      </c>
      <c r="T285" s="231" t="str">
        <f>IF(S285="","",RANK(S285,S281:S285))</f>
        <v/>
      </c>
      <c r="U285" s="232" t="str">
        <f t="shared" si="167"/>
        <v/>
      </c>
      <c r="V285" s="79"/>
      <c r="W285" s="233" t="str">
        <f>IF(B281="","",IF(R281&lt;0.5,TRIMMEAN(I281:I285,0.4),IF(V281&lt;0.5,V282,"NV")))</f>
        <v/>
      </c>
      <c r="X285" s="616"/>
      <c r="Y285" s="820"/>
      <c r="Z285" s="639"/>
    </row>
    <row r="286" spans="1:26" x14ac:dyDescent="0.25">
      <c r="A286" s="830" t="str">
        <f>IF('Names And Totals'!A61="","",'Names And Totals'!A61)</f>
        <v/>
      </c>
      <c r="B286" s="831" t="str">
        <f>IF('Names And Totals'!B61="","",'Names And Totals'!B61)</f>
        <v/>
      </c>
      <c r="C286" s="824" t="str">
        <f>IF(B286="","",IF(Y286="DQ","DQ",IF(Y286="TO","TO",IF(Y286="NV","NV",IF(Y286="","",RANK(Y286,$Y$6:$Y$501,0))))))</f>
        <v/>
      </c>
      <c r="D286" s="23" t="s">
        <v>7</v>
      </c>
      <c r="E286" s="343"/>
      <c r="F286" s="324"/>
      <c r="G286" s="334"/>
      <c r="H286" s="325"/>
      <c r="I286" s="213" t="str">
        <f>IF(B286="","",IF(F286=999,999,IF(F286+G286+H286=0,"",(F286*60+G286+H286/100)+E286)))</f>
        <v/>
      </c>
      <c r="J286" s="80" t="str">
        <f>IF(B286="","",MAX(I286:I290)-MIN(I286:I290))</f>
        <v/>
      </c>
      <c r="K286" s="80" t="str">
        <f>IF(I286="","",ABS(I286-J287))</f>
        <v/>
      </c>
      <c r="L286" s="214" t="str">
        <f>IF(K286="","",RANK(K286,K286:K290))</f>
        <v/>
      </c>
      <c r="M286" s="80" t="str">
        <f>IF(I286="","",IF(L286=1,"",I286))</f>
        <v/>
      </c>
      <c r="N286" s="82" t="str">
        <f>IF(B286="","",MAX(M286:M290)-MIN(M286:M290))</f>
        <v/>
      </c>
      <c r="O286" s="82" t="str">
        <f>IF(M286="","",ABS(M286-N287))</f>
        <v/>
      </c>
      <c r="P286" s="215" t="str">
        <f>IF(O286="","",RANK(O286,O286:O290))</f>
        <v/>
      </c>
      <c r="Q286" s="82" t="str">
        <f>IF(O286="","",IF(P286=1,"",I286))</f>
        <v/>
      </c>
      <c r="R286" s="83" t="str">
        <f>IF(B286="","",MAX(Q286:Q290)-MIN(Q286:Q290))</f>
        <v/>
      </c>
      <c r="S286" s="83" t="str">
        <f>IF(Q286="","",ABS(Q286-R287))</f>
        <v/>
      </c>
      <c r="T286" s="216" t="str">
        <f>IF(S286="","",RANK(S286,S286:S290))</f>
        <v/>
      </c>
      <c r="U286" s="83" t="str">
        <f>IF(T286="","",IF(T286=1,"",Q286))</f>
        <v/>
      </c>
      <c r="V286" s="84" t="str">
        <f>IF(B286="","",MAX(U286:U290)-MIN(U286:U290))</f>
        <v/>
      </c>
      <c r="W286" s="217" t="str">
        <f>IF(B286="","",I286)</f>
        <v/>
      </c>
      <c r="X286" s="810" t="str">
        <f>IF(B286="","",IF(Z286="DQ","DQ",IF(I286=999,"TO",IF(I286="","",IF(I287="",W286,IF(I288="",W287,IF(I289="",W288,IF(I290="",W289,W290))))))))</f>
        <v/>
      </c>
      <c r="Y286" s="812" t="str">
        <f>IF(B286="","",IF(Z286="DQ","DQ",IF(X286="TO","TO",IF(X286="","",IF(X286="NV","NV",IF((20-(X286-$Y$3))&gt;0,(20-(X286-$Y$3)),0))))))</f>
        <v/>
      </c>
      <c r="Z286" s="815"/>
    </row>
    <row r="287" spans="1:26" x14ac:dyDescent="0.25">
      <c r="A287" s="621"/>
      <c r="B287" s="624"/>
      <c r="C287" s="641"/>
      <c r="D287" s="18" t="s">
        <v>4</v>
      </c>
      <c r="E287" s="384" t="str">
        <f>IF(F287&lt;&gt;"",E286,"")</f>
        <v/>
      </c>
      <c r="F287" s="289"/>
      <c r="G287" s="290"/>
      <c r="H287" s="310"/>
      <c r="I287" s="218" t="str">
        <f>IF(B286="","",IF(F287=999,999,IF(F287+G287+H287=0,"",(F287*60+G287+H287/100)+E287)))</f>
        <v/>
      </c>
      <c r="J287" s="72" t="str">
        <f>IF(B286="","",AVERAGE(I286:I290))</f>
        <v/>
      </c>
      <c r="K287" s="72" t="str">
        <f>IF(I287="","",ABS(I287-J287))</f>
        <v/>
      </c>
      <c r="L287" s="219" t="str">
        <f>IF(K287="","",RANK(K287,K286:K290))</f>
        <v/>
      </c>
      <c r="M287" s="220" t="str">
        <f t="shared" ref="M287:M290" si="168">IF(I287="","",IF(L287=1,"",I287))</f>
        <v/>
      </c>
      <c r="N287" s="73" t="str">
        <f>IF(B286="","",AVERAGE(M286:M290))</f>
        <v/>
      </c>
      <c r="O287" s="73" t="str">
        <f>IF(M287="","",ABS(M287-N287))</f>
        <v/>
      </c>
      <c r="P287" s="221" t="str">
        <f>IF(O287="","",RANK(O287,O286:O290))</f>
        <v/>
      </c>
      <c r="Q287" s="222" t="str">
        <f t="shared" ref="Q287:Q290" si="169">IF(O287="","",IF(P287=1,"",I287))</f>
        <v/>
      </c>
      <c r="R287" s="74" t="str">
        <f>IF(B286="","",AVERAGE(Q286:Q290))</f>
        <v/>
      </c>
      <c r="S287" s="74" t="str">
        <f>IF(Q287="","",ABS(Q287-R287))</f>
        <v/>
      </c>
      <c r="T287" s="223" t="str">
        <f>IF(S287="","",RANK(S287,S286:S290))</f>
        <v/>
      </c>
      <c r="U287" s="224" t="str">
        <f t="shared" ref="U287:U290" si="170">IF(T287="","",IF(T287=1,"",Q287))</f>
        <v/>
      </c>
      <c r="V287" s="75" t="str">
        <f>IF(B286="","",AVERAGE(U286:U290))</f>
        <v/>
      </c>
      <c r="W287" s="225" t="str">
        <f>IF(B286="","",IF(J286&lt;0.5,J287,"NV"))</f>
        <v/>
      </c>
      <c r="X287" s="763"/>
      <c r="Y287" s="813"/>
      <c r="Z287" s="816"/>
    </row>
    <row r="288" spans="1:26" x14ac:dyDescent="0.25">
      <c r="A288" s="621"/>
      <c r="B288" s="624"/>
      <c r="C288" s="641"/>
      <c r="D288" s="18" t="s">
        <v>8</v>
      </c>
      <c r="E288" s="384" t="str">
        <f>IF(F288&lt;&gt;"",E286,"")</f>
        <v/>
      </c>
      <c r="F288" s="289"/>
      <c r="G288" s="290"/>
      <c r="H288" s="310"/>
      <c r="I288" s="218" t="str">
        <f>IF(B286="","",IF(F288=999,999,IF(F288+G288+H288=0,"",(F288*60+G288+H288/100)+E288)))</f>
        <v/>
      </c>
      <c r="J288" s="72"/>
      <c r="K288" s="72" t="str">
        <f>IF(I288="","",ABS(I288-J287))</f>
        <v/>
      </c>
      <c r="L288" s="219" t="str">
        <f>IF(K288="","",RANK(K288,K286:K290))</f>
        <v/>
      </c>
      <c r="M288" s="220" t="str">
        <f t="shared" si="168"/>
        <v/>
      </c>
      <c r="N288" s="73"/>
      <c r="O288" s="73" t="str">
        <f>IF(M288="","",ABS(M288-N287))</f>
        <v/>
      </c>
      <c r="P288" s="221" t="str">
        <f>IF(O288="","",RANK(O288,O286:O290))</f>
        <v/>
      </c>
      <c r="Q288" s="222" t="str">
        <f t="shared" si="169"/>
        <v/>
      </c>
      <c r="R288" s="74"/>
      <c r="S288" s="74" t="str">
        <f>IF(Q288="","",ABS(Q288-R287))</f>
        <v/>
      </c>
      <c r="T288" s="223" t="str">
        <f>IF(S288="","",RANK(S288,S286:S290))</f>
        <v/>
      </c>
      <c r="U288" s="224" t="str">
        <f t="shared" si="170"/>
        <v/>
      </c>
      <c r="V288" s="75"/>
      <c r="W288" s="225" t="str">
        <f>IF(B286="","",IF(J286&lt;0.5,J287,IF(N286&lt;0.5,N287,"NV")))</f>
        <v/>
      </c>
      <c r="X288" s="763"/>
      <c r="Y288" s="813"/>
      <c r="Z288" s="816"/>
    </row>
    <row r="289" spans="1:26" x14ac:dyDescent="0.25">
      <c r="A289" s="621"/>
      <c r="B289" s="624"/>
      <c r="C289" s="641"/>
      <c r="D289" s="18" t="s">
        <v>5</v>
      </c>
      <c r="E289" s="384" t="str">
        <f>IF(F289&lt;&gt;"",E286,"")</f>
        <v/>
      </c>
      <c r="F289" s="289"/>
      <c r="G289" s="290"/>
      <c r="H289" s="310"/>
      <c r="I289" s="218" t="str">
        <f>IF(B286="","",IF(F289=999,999,IF(F289+G289+H289=0,"",(F289*60+G289+H289/100)+E289)))</f>
        <v/>
      </c>
      <c r="J289" s="72"/>
      <c r="K289" s="72" t="str">
        <f>IF(I289="","",ABS(I289-J287))</f>
        <v/>
      </c>
      <c r="L289" s="219" t="str">
        <f>IF(K289="","",RANK(K289,K286:K290))</f>
        <v/>
      </c>
      <c r="M289" s="220" t="str">
        <f t="shared" si="168"/>
        <v/>
      </c>
      <c r="N289" s="73"/>
      <c r="O289" s="73" t="str">
        <f>IF(M289="","",ABS(M289-N287))</f>
        <v/>
      </c>
      <c r="P289" s="221" t="str">
        <f>IF(O289="","",RANK(O289,O286:O290))</f>
        <v/>
      </c>
      <c r="Q289" s="222" t="str">
        <f t="shared" si="169"/>
        <v/>
      </c>
      <c r="R289" s="74"/>
      <c r="S289" s="74" t="str">
        <f>IF(Q289="","",ABS(Q289-R287))</f>
        <v/>
      </c>
      <c r="T289" s="223" t="str">
        <f>IF(S289="","",RANK(S289,S286:S290))</f>
        <v/>
      </c>
      <c r="U289" s="224" t="str">
        <f t="shared" si="170"/>
        <v/>
      </c>
      <c r="V289" s="75"/>
      <c r="W289" s="225" t="str">
        <f>IF(B286="","",IF(N286=0,J287,IF(N286&lt;0.5,N287,IF(R286&lt;0.5,R287,"NV"))))</f>
        <v/>
      </c>
      <c r="X289" s="763"/>
      <c r="Y289" s="813"/>
      <c r="Z289" s="816"/>
    </row>
    <row r="290" spans="1:26" ht="15.75" thickBot="1" x14ac:dyDescent="0.3">
      <c r="A290" s="622"/>
      <c r="B290" s="625"/>
      <c r="C290" s="825"/>
      <c r="D290" s="24" t="s">
        <v>6</v>
      </c>
      <c r="E290" s="385" t="str">
        <f>IF(F290&lt;&gt;"",E286,"")</f>
        <v/>
      </c>
      <c r="F290" s="295"/>
      <c r="G290" s="296"/>
      <c r="H290" s="335"/>
      <c r="I290" s="226" t="str">
        <f>IF(B286="","",IF(F290=999,999,IF(F290+G290+H290=0,"",(F290*60+G290+H290/100)+E290)))</f>
        <v/>
      </c>
      <c r="J290" s="76"/>
      <c r="K290" s="76" t="str">
        <f>IF(I290="","",ABS(I290-J287))</f>
        <v/>
      </c>
      <c r="L290" s="227" t="str">
        <f>IF(K290="","",RANK(K290,K286:K290))</f>
        <v/>
      </c>
      <c r="M290" s="228" t="str">
        <f t="shared" si="168"/>
        <v/>
      </c>
      <c r="N290" s="77"/>
      <c r="O290" s="77" t="str">
        <f>IF(M290="","",ABS(M290-N287))</f>
        <v/>
      </c>
      <c r="P290" s="229" t="str">
        <f>IF(O290="","",RANK(O290,O286:O290))</f>
        <v/>
      </c>
      <c r="Q290" s="230" t="str">
        <f t="shared" si="169"/>
        <v/>
      </c>
      <c r="R290" s="78"/>
      <c r="S290" s="78" t="str">
        <f>IF(Q290="","",ABS(Q290-R287))</f>
        <v/>
      </c>
      <c r="T290" s="231" t="str">
        <f>IF(S290="","",RANK(S290,S286:S290))</f>
        <v/>
      </c>
      <c r="U290" s="232" t="str">
        <f t="shared" si="170"/>
        <v/>
      </c>
      <c r="V290" s="79"/>
      <c r="W290" s="233" t="str">
        <f>IF(B286="","",IF(R286&lt;0.5,TRIMMEAN(I286:I290,0.4),IF(V286&lt;0.5,V287,"NV")))</f>
        <v/>
      </c>
      <c r="X290" s="811"/>
      <c r="Y290" s="814"/>
      <c r="Z290" s="817"/>
    </row>
    <row r="291" spans="1:26" x14ac:dyDescent="0.25">
      <c r="A291" s="826" t="str">
        <f>IF('Names And Totals'!A62="","",'Names And Totals'!A62)</f>
        <v/>
      </c>
      <c r="B291" s="828" t="str">
        <f>IF('Names And Totals'!B62="","",'Names And Totals'!B62)</f>
        <v/>
      </c>
      <c r="C291" s="821" t="str">
        <f>IF(B291="","",IF(Y291="DQ","DQ",IF(Y291="TO","TO",IF(Y291="NV","NV",IF(Y291="","",RANK(Y291,$Y$6:$Y$501,0))))))</f>
        <v/>
      </c>
      <c r="D291" s="67" t="s">
        <v>7</v>
      </c>
      <c r="E291" s="386"/>
      <c r="F291" s="336"/>
      <c r="G291" s="333"/>
      <c r="H291" s="337"/>
      <c r="I291" s="263" t="str">
        <f>IF(B291="","",IF(F291=999,999,IF(F291+G291+H291=0,"",(F291*60+G291+H291/100)+E291)))</f>
        <v/>
      </c>
      <c r="J291" s="80" t="str">
        <f>IF(B291="","",MAX(I291:I295)-MIN(I291:I295))</f>
        <v/>
      </c>
      <c r="K291" s="80" t="str">
        <f>IF(I291="","",ABS(I291-J292))</f>
        <v/>
      </c>
      <c r="L291" s="214" t="str">
        <f>IF(K291="","",RANK(K291,K291:K295))</f>
        <v/>
      </c>
      <c r="M291" s="80" t="str">
        <f>IF(I291="","",IF(L291=1,"",I291))</f>
        <v/>
      </c>
      <c r="N291" s="82" t="str">
        <f>IF(B291="","",MAX(M291:M295)-MIN(M291:M295))</f>
        <v/>
      </c>
      <c r="O291" s="82" t="str">
        <f>IF(M291="","",ABS(M291-N292))</f>
        <v/>
      </c>
      <c r="P291" s="215" t="str">
        <f>IF(O291="","",RANK(O291,O291:O295))</f>
        <v/>
      </c>
      <c r="Q291" s="82" t="str">
        <f>IF(O291="","",IF(P291=1,"",I291))</f>
        <v/>
      </c>
      <c r="R291" s="83" t="str">
        <f>IF(B291="","",MAX(Q291:Q295)-MIN(Q291:Q295))</f>
        <v/>
      </c>
      <c r="S291" s="83" t="str">
        <f>IF(Q291="","",ABS(Q291-R292))</f>
        <v/>
      </c>
      <c r="T291" s="216" t="str">
        <f>IF(S291="","",RANK(S291,S291:S295))</f>
        <v/>
      </c>
      <c r="U291" s="83" t="str">
        <f>IF(T291="","",IF(T291=1,"",Q291))</f>
        <v/>
      </c>
      <c r="V291" s="84" t="str">
        <f>IF(B291="","",MAX(U291:U295)-MIN(U291:U295))</f>
        <v/>
      </c>
      <c r="W291" s="217" t="str">
        <f>IF(B291="","",I291)</f>
        <v/>
      </c>
      <c r="X291" s="614" t="str">
        <f>IF(B291="","",IF(Z291="DQ","DQ",IF(I291=999,"TO",IF(I291="","",IF(I292="",W291,IF(I293="",W292,IF(I294="",W293,IF(I295="",W294,W295))))))))</f>
        <v/>
      </c>
      <c r="Y291" s="818" t="str">
        <f>IF(B291="","",IF(Z291="DQ","DQ",IF(X291="TO","TO",IF(X291="","",IF(X291="NV","NV",IF((20-(X291-$Y$3))&gt;0,(20-(X291-$Y$3)),0))))))</f>
        <v/>
      </c>
      <c r="Z291" s="639"/>
    </row>
    <row r="292" spans="1:26" x14ac:dyDescent="0.25">
      <c r="A292" s="627"/>
      <c r="B292" s="630"/>
      <c r="C292" s="822"/>
      <c r="D292" s="21" t="s">
        <v>4</v>
      </c>
      <c r="E292" s="387" t="str">
        <f>IF(F292&lt;&gt;"",E291,"")</f>
        <v/>
      </c>
      <c r="F292" s="292"/>
      <c r="G292" s="293"/>
      <c r="H292" s="314"/>
      <c r="I292" s="234" t="str">
        <f>IF(B291="","",IF(F292=999,999,IF(F292+G292+H292=0,"",(F292*60+G292+H292/100)+E292)))</f>
        <v/>
      </c>
      <c r="J292" s="72" t="str">
        <f>IF(B291="","",AVERAGE(I291:I295))</f>
        <v/>
      </c>
      <c r="K292" s="72" t="str">
        <f>IF(I292="","",ABS(I292-J292))</f>
        <v/>
      </c>
      <c r="L292" s="219" t="str">
        <f>IF(K292="","",RANK(K292,K291:K295))</f>
        <v/>
      </c>
      <c r="M292" s="220" t="str">
        <f t="shared" ref="M292:M295" si="171">IF(I292="","",IF(L292=1,"",I292))</f>
        <v/>
      </c>
      <c r="N292" s="73" t="str">
        <f>IF(B291="","",AVERAGE(M291:M295))</f>
        <v/>
      </c>
      <c r="O292" s="73" t="str">
        <f>IF(M292="","",ABS(M292-N292))</f>
        <v/>
      </c>
      <c r="P292" s="221" t="str">
        <f>IF(O292="","",RANK(O292,O291:O295))</f>
        <v/>
      </c>
      <c r="Q292" s="222" t="str">
        <f t="shared" ref="Q292:Q295" si="172">IF(O292="","",IF(P292=1,"",I292))</f>
        <v/>
      </c>
      <c r="R292" s="74" t="str">
        <f>IF(B291="","",AVERAGE(Q291:Q295))</f>
        <v/>
      </c>
      <c r="S292" s="74" t="str">
        <f>IF(Q292="","",ABS(Q292-R292))</f>
        <v/>
      </c>
      <c r="T292" s="223" t="str">
        <f>IF(S292="","",RANK(S292,S291:S295))</f>
        <v/>
      </c>
      <c r="U292" s="224" t="str">
        <f t="shared" ref="U292:U295" si="173">IF(T292="","",IF(T292=1,"",Q292))</f>
        <v/>
      </c>
      <c r="V292" s="75" t="str">
        <f>IF(B291="","",AVERAGE(U291:U295))</f>
        <v/>
      </c>
      <c r="W292" s="225" t="str">
        <f>IF(B291="","",IF(J291&lt;0.5,J292,"NV"))</f>
        <v/>
      </c>
      <c r="X292" s="615"/>
      <c r="Y292" s="819"/>
      <c r="Z292" s="639"/>
    </row>
    <row r="293" spans="1:26" x14ac:dyDescent="0.25">
      <c r="A293" s="627"/>
      <c r="B293" s="630"/>
      <c r="C293" s="822"/>
      <c r="D293" s="21" t="s">
        <v>8</v>
      </c>
      <c r="E293" s="387" t="str">
        <f>IF(F293&lt;&gt;"",E291,"")</f>
        <v/>
      </c>
      <c r="F293" s="292"/>
      <c r="G293" s="293"/>
      <c r="H293" s="314"/>
      <c r="I293" s="234" t="str">
        <f>IF(B291="","",IF(F293=999,999,IF(F293+G293+H293=0,"",(F293*60+G293+H293/100)+E293)))</f>
        <v/>
      </c>
      <c r="J293" s="72"/>
      <c r="K293" s="72" t="str">
        <f>IF(I293="","",ABS(I293-J292))</f>
        <v/>
      </c>
      <c r="L293" s="219" t="str">
        <f>IF(K293="","",RANK(K293,K291:K295))</f>
        <v/>
      </c>
      <c r="M293" s="220" t="str">
        <f t="shared" si="171"/>
        <v/>
      </c>
      <c r="N293" s="73"/>
      <c r="O293" s="73" t="str">
        <f>IF(M293="","",ABS(M293-N292))</f>
        <v/>
      </c>
      <c r="P293" s="221" t="str">
        <f>IF(O293="","",RANK(O293,O291:O295))</f>
        <v/>
      </c>
      <c r="Q293" s="222" t="str">
        <f t="shared" si="172"/>
        <v/>
      </c>
      <c r="R293" s="74"/>
      <c r="S293" s="74" t="str">
        <f>IF(Q293="","",ABS(Q293-R292))</f>
        <v/>
      </c>
      <c r="T293" s="223" t="str">
        <f>IF(S293="","",RANK(S293,S291:S295))</f>
        <v/>
      </c>
      <c r="U293" s="224" t="str">
        <f t="shared" si="173"/>
        <v/>
      </c>
      <c r="V293" s="75"/>
      <c r="W293" s="225" t="str">
        <f>IF(B291="","",IF(J291&lt;0.5,J292,IF(N291&lt;0.5,N292,"NV")))</f>
        <v/>
      </c>
      <c r="X293" s="615"/>
      <c r="Y293" s="819"/>
      <c r="Z293" s="639"/>
    </row>
    <row r="294" spans="1:26" x14ac:dyDescent="0.25">
      <c r="A294" s="627"/>
      <c r="B294" s="630"/>
      <c r="C294" s="822"/>
      <c r="D294" s="21" t="s">
        <v>5</v>
      </c>
      <c r="E294" s="387" t="str">
        <f>IF(F294&lt;&gt;"",E291,"")</f>
        <v/>
      </c>
      <c r="F294" s="292"/>
      <c r="G294" s="293"/>
      <c r="H294" s="314"/>
      <c r="I294" s="234" t="str">
        <f>IF(B291="","",IF(F294=999,999,IF(F294+G294+H294=0,"",(F294*60+G294+H294/100)+E294)))</f>
        <v/>
      </c>
      <c r="J294" s="72"/>
      <c r="K294" s="72" t="str">
        <f>IF(I294="","",ABS(I294-J292))</f>
        <v/>
      </c>
      <c r="L294" s="219" t="str">
        <f>IF(K294="","",RANK(K294,K291:K295))</f>
        <v/>
      </c>
      <c r="M294" s="220" t="str">
        <f t="shared" si="171"/>
        <v/>
      </c>
      <c r="N294" s="73"/>
      <c r="O294" s="73" t="str">
        <f>IF(M294="","",ABS(M294-N292))</f>
        <v/>
      </c>
      <c r="P294" s="221" t="str">
        <f>IF(O294="","",RANK(O294,O291:O295))</f>
        <v/>
      </c>
      <c r="Q294" s="222" t="str">
        <f t="shared" si="172"/>
        <v/>
      </c>
      <c r="R294" s="74"/>
      <c r="S294" s="74" t="str">
        <f>IF(Q294="","",ABS(Q294-R292))</f>
        <v/>
      </c>
      <c r="T294" s="223" t="str">
        <f>IF(S294="","",RANK(S294,S291:S295))</f>
        <v/>
      </c>
      <c r="U294" s="224" t="str">
        <f t="shared" si="173"/>
        <v/>
      </c>
      <c r="V294" s="75"/>
      <c r="W294" s="225" t="str">
        <f>IF(B291="","",IF(N291=0,J292,IF(N291&lt;0.5,N292,IF(R291&lt;0.5,R292,"NV"))))</f>
        <v/>
      </c>
      <c r="X294" s="615"/>
      <c r="Y294" s="819"/>
      <c r="Z294" s="639"/>
    </row>
    <row r="295" spans="1:26" ht="15.75" thickBot="1" x14ac:dyDescent="0.3">
      <c r="A295" s="827"/>
      <c r="B295" s="829"/>
      <c r="C295" s="823"/>
      <c r="D295" s="66" t="s">
        <v>6</v>
      </c>
      <c r="E295" s="387" t="str">
        <f>IF(F295&lt;&gt;"",E291,"")</f>
        <v/>
      </c>
      <c r="F295" s="338"/>
      <c r="G295" s="339"/>
      <c r="H295" s="340"/>
      <c r="I295" s="264" t="str">
        <f>IF(B291="","",IF(F295=999,999,IF(F295+G295+H295=0,"",(F295*60+G295+H295/100)+E295)))</f>
        <v/>
      </c>
      <c r="J295" s="76"/>
      <c r="K295" s="76" t="str">
        <f>IF(I295="","",ABS(I295-J292))</f>
        <v/>
      </c>
      <c r="L295" s="227" t="str">
        <f>IF(K295="","",RANK(K295,K291:K295))</f>
        <v/>
      </c>
      <c r="M295" s="228" t="str">
        <f t="shared" si="171"/>
        <v/>
      </c>
      <c r="N295" s="77"/>
      <c r="O295" s="77" t="str">
        <f>IF(M295="","",ABS(M295-N292))</f>
        <v/>
      </c>
      <c r="P295" s="229" t="str">
        <f>IF(O295="","",RANK(O295,O291:O295))</f>
        <v/>
      </c>
      <c r="Q295" s="230" t="str">
        <f t="shared" si="172"/>
        <v/>
      </c>
      <c r="R295" s="78"/>
      <c r="S295" s="78" t="str">
        <f>IF(Q295="","",ABS(Q295-R292))</f>
        <v/>
      </c>
      <c r="T295" s="231" t="str">
        <f>IF(S295="","",RANK(S295,S291:S295))</f>
        <v/>
      </c>
      <c r="U295" s="232" t="str">
        <f t="shared" si="173"/>
        <v/>
      </c>
      <c r="V295" s="79"/>
      <c r="W295" s="233" t="str">
        <f>IF(B291="","",IF(R291&lt;0.5,TRIMMEAN(I291:I295,0.4),IF(V291&lt;0.5,V292,"NV")))</f>
        <v/>
      </c>
      <c r="X295" s="616"/>
      <c r="Y295" s="820"/>
      <c r="Z295" s="639"/>
    </row>
    <row r="296" spans="1:26" x14ac:dyDescent="0.25">
      <c r="A296" s="830" t="str">
        <f>IF('Names And Totals'!A63="","",'Names And Totals'!A63)</f>
        <v/>
      </c>
      <c r="B296" s="831" t="str">
        <f>IF('Names And Totals'!B63="","",'Names And Totals'!B63)</f>
        <v/>
      </c>
      <c r="C296" s="824" t="str">
        <f>IF(B296="","",IF(Y296="DQ","DQ",IF(Y296="TO","TO",IF(Y296="NV","NV",IF(Y296="","",RANK(Y296,$Y$6:$Y$501,0))))))</f>
        <v/>
      </c>
      <c r="D296" s="23" t="s">
        <v>7</v>
      </c>
      <c r="E296" s="343"/>
      <c r="F296" s="324"/>
      <c r="G296" s="334"/>
      <c r="H296" s="325"/>
      <c r="I296" s="213" t="str">
        <f>IF(B296="","",IF(F296=999,999,IF(F296+G296+H296=0,"",(F296*60+G296+H296/100)+E296)))</f>
        <v/>
      </c>
      <c r="J296" s="80" t="str">
        <f>IF(B296="","",MAX(I296:I300)-MIN(I296:I300))</f>
        <v/>
      </c>
      <c r="K296" s="80" t="str">
        <f>IF(I296="","",ABS(I296-J297))</f>
        <v/>
      </c>
      <c r="L296" s="214" t="str">
        <f>IF(K296="","",RANK(K296,K296:K300))</f>
        <v/>
      </c>
      <c r="M296" s="80" t="str">
        <f>IF(I296="","",IF(L296=1,"",I296))</f>
        <v/>
      </c>
      <c r="N296" s="82" t="str">
        <f>IF(B296="","",MAX(M296:M300)-MIN(M296:M300))</f>
        <v/>
      </c>
      <c r="O296" s="82" t="str">
        <f>IF(M296="","",ABS(M296-N297))</f>
        <v/>
      </c>
      <c r="P296" s="215" t="str">
        <f>IF(O296="","",RANK(O296,O296:O300))</f>
        <v/>
      </c>
      <c r="Q296" s="82" t="str">
        <f>IF(O296="","",IF(P296=1,"",I296))</f>
        <v/>
      </c>
      <c r="R296" s="83" t="str">
        <f>IF(B296="","",MAX(Q296:Q300)-MIN(Q296:Q300))</f>
        <v/>
      </c>
      <c r="S296" s="83" t="str">
        <f>IF(Q296="","",ABS(Q296-R297))</f>
        <v/>
      </c>
      <c r="T296" s="216" t="str">
        <f>IF(S296="","",RANK(S296,S296:S300))</f>
        <v/>
      </c>
      <c r="U296" s="83" t="str">
        <f>IF(T296="","",IF(T296=1,"",Q296))</f>
        <v/>
      </c>
      <c r="V296" s="84" t="str">
        <f>IF(B296="","",MAX(U296:U300)-MIN(U296:U300))</f>
        <v/>
      </c>
      <c r="W296" s="217" t="str">
        <f>IF(B296="","",I296)</f>
        <v/>
      </c>
      <c r="X296" s="810" t="str">
        <f>IF(B296="","",IF(Z296="DQ","DQ",IF(I296=999,"TO",IF(I296="","",IF(I297="",W296,IF(I298="",W297,IF(I299="",W298,IF(I300="",W299,W300))))))))</f>
        <v/>
      </c>
      <c r="Y296" s="812" t="str">
        <f>IF(B296="","",IF(Z296="DQ","DQ",IF(X296="TO","TO",IF(X296="","",IF(X296="NV","NV",IF((20-(X296-$Y$3))&gt;0,(20-(X296-$Y$3)),0))))))</f>
        <v/>
      </c>
      <c r="Z296" s="815"/>
    </row>
    <row r="297" spans="1:26" x14ac:dyDescent="0.25">
      <c r="A297" s="621"/>
      <c r="B297" s="624"/>
      <c r="C297" s="641"/>
      <c r="D297" s="18" t="s">
        <v>4</v>
      </c>
      <c r="E297" s="384" t="str">
        <f>IF(F297&lt;&gt;"",E296,"")</f>
        <v/>
      </c>
      <c r="F297" s="289"/>
      <c r="G297" s="290"/>
      <c r="H297" s="310"/>
      <c r="I297" s="218" t="str">
        <f>IF(B296="","",IF(F297=999,999,IF(F297+G297+H297=0,"",(F297*60+G297+H297/100)+E297)))</f>
        <v/>
      </c>
      <c r="J297" s="72" t="str">
        <f>IF(B296="","",AVERAGE(I296:I300))</f>
        <v/>
      </c>
      <c r="K297" s="72" t="str">
        <f>IF(I297="","",ABS(I297-J297))</f>
        <v/>
      </c>
      <c r="L297" s="219" t="str">
        <f>IF(K297="","",RANK(K297,K296:K300))</f>
        <v/>
      </c>
      <c r="M297" s="220" t="str">
        <f t="shared" ref="M297:M300" si="174">IF(I297="","",IF(L297=1,"",I297))</f>
        <v/>
      </c>
      <c r="N297" s="73" t="str">
        <f>IF(B296="","",AVERAGE(M296:M300))</f>
        <v/>
      </c>
      <c r="O297" s="73" t="str">
        <f>IF(M297="","",ABS(M297-N297))</f>
        <v/>
      </c>
      <c r="P297" s="221" t="str">
        <f>IF(O297="","",RANK(O297,O296:O300))</f>
        <v/>
      </c>
      <c r="Q297" s="222" t="str">
        <f t="shared" ref="Q297:Q300" si="175">IF(O297="","",IF(P297=1,"",I297))</f>
        <v/>
      </c>
      <c r="R297" s="74" t="str">
        <f>IF(B296="","",AVERAGE(Q296:Q300))</f>
        <v/>
      </c>
      <c r="S297" s="74" t="str">
        <f>IF(Q297="","",ABS(Q297-R297))</f>
        <v/>
      </c>
      <c r="T297" s="223" t="str">
        <f>IF(S297="","",RANK(S297,S296:S300))</f>
        <v/>
      </c>
      <c r="U297" s="224" t="str">
        <f t="shared" ref="U297:U300" si="176">IF(T297="","",IF(T297=1,"",Q297))</f>
        <v/>
      </c>
      <c r="V297" s="75" t="str">
        <f>IF(B296="","",AVERAGE(U296:U300))</f>
        <v/>
      </c>
      <c r="W297" s="225" t="str">
        <f>IF(B296="","",IF(J296&lt;0.5,J297,"NV"))</f>
        <v/>
      </c>
      <c r="X297" s="763"/>
      <c r="Y297" s="813"/>
      <c r="Z297" s="816"/>
    </row>
    <row r="298" spans="1:26" x14ac:dyDescent="0.25">
      <c r="A298" s="621"/>
      <c r="B298" s="624"/>
      <c r="C298" s="641"/>
      <c r="D298" s="18" t="s">
        <v>8</v>
      </c>
      <c r="E298" s="384" t="str">
        <f>IF(F298&lt;&gt;"",E296,"")</f>
        <v/>
      </c>
      <c r="F298" s="289"/>
      <c r="G298" s="290"/>
      <c r="H298" s="310"/>
      <c r="I298" s="218" t="str">
        <f>IF(B296="","",IF(F298=999,999,IF(F298+G298+H298=0,"",(F298*60+G298+H298/100)+E298)))</f>
        <v/>
      </c>
      <c r="J298" s="72"/>
      <c r="K298" s="72" t="str">
        <f>IF(I298="","",ABS(I298-J297))</f>
        <v/>
      </c>
      <c r="L298" s="219" t="str">
        <f>IF(K298="","",RANK(K298,K296:K300))</f>
        <v/>
      </c>
      <c r="M298" s="220" t="str">
        <f t="shared" si="174"/>
        <v/>
      </c>
      <c r="N298" s="73"/>
      <c r="O298" s="73" t="str">
        <f>IF(M298="","",ABS(M298-N297))</f>
        <v/>
      </c>
      <c r="P298" s="221" t="str">
        <f>IF(O298="","",RANK(O298,O296:O300))</f>
        <v/>
      </c>
      <c r="Q298" s="222" t="str">
        <f t="shared" si="175"/>
        <v/>
      </c>
      <c r="R298" s="74"/>
      <c r="S298" s="74" t="str">
        <f>IF(Q298="","",ABS(Q298-R297))</f>
        <v/>
      </c>
      <c r="T298" s="223" t="str">
        <f>IF(S298="","",RANK(S298,S296:S300))</f>
        <v/>
      </c>
      <c r="U298" s="224" t="str">
        <f t="shared" si="176"/>
        <v/>
      </c>
      <c r="V298" s="75"/>
      <c r="W298" s="225" t="str">
        <f>IF(B296="","",IF(J296&lt;0.5,J297,IF(N296&lt;0.5,N297,"NV")))</f>
        <v/>
      </c>
      <c r="X298" s="763"/>
      <c r="Y298" s="813"/>
      <c r="Z298" s="816"/>
    </row>
    <row r="299" spans="1:26" x14ac:dyDescent="0.25">
      <c r="A299" s="621"/>
      <c r="B299" s="624"/>
      <c r="C299" s="641"/>
      <c r="D299" s="18" t="s">
        <v>5</v>
      </c>
      <c r="E299" s="384" t="str">
        <f>IF(F299&lt;&gt;"",E296,"")</f>
        <v/>
      </c>
      <c r="F299" s="289"/>
      <c r="G299" s="290"/>
      <c r="H299" s="310"/>
      <c r="I299" s="218" t="str">
        <f>IF(B296="","",IF(F299=999,999,IF(F299+G299+H299=0,"",(F299*60+G299+H299/100)+E299)))</f>
        <v/>
      </c>
      <c r="J299" s="72"/>
      <c r="K299" s="72" t="str">
        <f>IF(I299="","",ABS(I299-J297))</f>
        <v/>
      </c>
      <c r="L299" s="219" t="str">
        <f>IF(K299="","",RANK(K299,K296:K300))</f>
        <v/>
      </c>
      <c r="M299" s="220" t="str">
        <f t="shared" si="174"/>
        <v/>
      </c>
      <c r="N299" s="73"/>
      <c r="O299" s="73" t="str">
        <f>IF(M299="","",ABS(M299-N297))</f>
        <v/>
      </c>
      <c r="P299" s="221" t="str">
        <f>IF(O299="","",RANK(O299,O296:O300))</f>
        <v/>
      </c>
      <c r="Q299" s="222" t="str">
        <f t="shared" si="175"/>
        <v/>
      </c>
      <c r="R299" s="74"/>
      <c r="S299" s="74" t="str">
        <f>IF(Q299="","",ABS(Q299-R297))</f>
        <v/>
      </c>
      <c r="T299" s="223" t="str">
        <f>IF(S299="","",RANK(S299,S296:S300))</f>
        <v/>
      </c>
      <c r="U299" s="224" t="str">
        <f t="shared" si="176"/>
        <v/>
      </c>
      <c r="V299" s="75"/>
      <c r="W299" s="225" t="str">
        <f>IF(B296="","",IF(N296=0,J297,IF(N296&lt;0.5,N297,IF(R296&lt;0.5,R297,"NV"))))</f>
        <v/>
      </c>
      <c r="X299" s="763"/>
      <c r="Y299" s="813"/>
      <c r="Z299" s="816"/>
    </row>
    <row r="300" spans="1:26" ht="15.75" thickBot="1" x14ac:dyDescent="0.3">
      <c r="A300" s="622"/>
      <c r="B300" s="625"/>
      <c r="C300" s="825"/>
      <c r="D300" s="24" t="s">
        <v>6</v>
      </c>
      <c r="E300" s="389" t="str">
        <f>IF(F300&lt;&gt;"",E296,"")</f>
        <v/>
      </c>
      <c r="F300" s="295"/>
      <c r="G300" s="296"/>
      <c r="H300" s="335"/>
      <c r="I300" s="226" t="str">
        <f>IF(B296="","",IF(F300=999,999,IF(F300+G300+H300=0,"",(F300*60+G300+H300/100)+E300)))</f>
        <v/>
      </c>
      <c r="J300" s="76"/>
      <c r="K300" s="76" t="str">
        <f>IF(I300="","",ABS(I300-J297))</f>
        <v/>
      </c>
      <c r="L300" s="227" t="str">
        <f>IF(K300="","",RANK(K300,K296:K300))</f>
        <v/>
      </c>
      <c r="M300" s="228" t="str">
        <f t="shared" si="174"/>
        <v/>
      </c>
      <c r="N300" s="77"/>
      <c r="O300" s="77" t="str">
        <f>IF(M300="","",ABS(M300-N297))</f>
        <v/>
      </c>
      <c r="P300" s="229" t="str">
        <f>IF(O300="","",RANK(O300,O296:O300))</f>
        <v/>
      </c>
      <c r="Q300" s="230" t="str">
        <f t="shared" si="175"/>
        <v/>
      </c>
      <c r="R300" s="78"/>
      <c r="S300" s="78" t="str">
        <f>IF(Q300="","",ABS(Q300-R297))</f>
        <v/>
      </c>
      <c r="T300" s="231" t="str">
        <f>IF(S300="","",RANK(S300,S296:S300))</f>
        <v/>
      </c>
      <c r="U300" s="232" t="str">
        <f t="shared" si="176"/>
        <v/>
      </c>
      <c r="V300" s="79"/>
      <c r="W300" s="233" t="str">
        <f>IF(B296="","",IF(R296&lt;0.5,TRIMMEAN(I296:I300,0.4),IF(V296&lt;0.5,V297,"NV")))</f>
        <v/>
      </c>
      <c r="X300" s="811"/>
      <c r="Y300" s="814"/>
      <c r="Z300" s="817"/>
    </row>
    <row r="301" spans="1:26" x14ac:dyDescent="0.25">
      <c r="A301" s="826" t="str">
        <f>IF('Names And Totals'!A64="","",'Names And Totals'!A64)</f>
        <v/>
      </c>
      <c r="B301" s="828" t="str">
        <f>IF('Names And Totals'!B64="","",'Names And Totals'!B64)</f>
        <v/>
      </c>
      <c r="C301" s="821" t="str">
        <f>IF(B301="","",IF(Y301="DQ","DQ",IF(Y301="TO","TO",IF(Y301="NV","NV",IF(Y301="","",RANK(Y301,$Y$6:$Y$501,0))))))</f>
        <v/>
      </c>
      <c r="D301" s="67" t="s">
        <v>7</v>
      </c>
      <c r="E301" s="342"/>
      <c r="F301" s="336"/>
      <c r="G301" s="333"/>
      <c r="H301" s="337"/>
      <c r="I301" s="263" t="str">
        <f>IF(B301="","",IF(F301=999,999,IF(F301+G301+H301=0,"",(F301*60+G301+H301/100)+E301)))</f>
        <v/>
      </c>
      <c r="J301" s="80" t="str">
        <f>IF(B301="","",MAX(I301:I305)-MIN(I301:I305))</f>
        <v/>
      </c>
      <c r="K301" s="80" t="str">
        <f>IF(I301="","",ABS(I301-J302))</f>
        <v/>
      </c>
      <c r="L301" s="214" t="str">
        <f>IF(K301="","",RANK(K301,K301:K305))</f>
        <v/>
      </c>
      <c r="M301" s="80" t="str">
        <f>IF(I301="","",IF(L301=1,"",I301))</f>
        <v/>
      </c>
      <c r="N301" s="82" t="str">
        <f>IF(B301="","",MAX(M301:M305)-MIN(M301:M305))</f>
        <v/>
      </c>
      <c r="O301" s="82" t="str">
        <f>IF(M301="","",ABS(M301-N302))</f>
        <v/>
      </c>
      <c r="P301" s="215" t="str">
        <f>IF(O301="","",RANK(O301,O301:O305))</f>
        <v/>
      </c>
      <c r="Q301" s="82" t="str">
        <f>IF(O301="","",IF(P301=1,"",I301))</f>
        <v/>
      </c>
      <c r="R301" s="83" t="str">
        <f>IF(B301="","",MAX(Q301:Q305)-MIN(Q301:Q305))</f>
        <v/>
      </c>
      <c r="S301" s="83" t="str">
        <f>IF(Q301="","",ABS(Q301-R302))</f>
        <v/>
      </c>
      <c r="T301" s="216" t="str">
        <f>IF(S301="","",RANK(S301,S301:S305))</f>
        <v/>
      </c>
      <c r="U301" s="83" t="str">
        <f>IF(T301="","",IF(T301=1,"",Q301))</f>
        <v/>
      </c>
      <c r="V301" s="84" t="str">
        <f>IF(B301="","",MAX(U301:U305)-MIN(U301:U305))</f>
        <v/>
      </c>
      <c r="W301" s="217" t="str">
        <f>IF(B301="","",I301)</f>
        <v/>
      </c>
      <c r="X301" s="614" t="str">
        <f>IF(B301="","",IF(Z301="DQ","DQ",IF(I301=999,"TO",IF(I301="","",IF(I302="",W301,IF(I303="",W302,IF(I304="",W303,IF(I305="",W304,W305))))))))</f>
        <v/>
      </c>
      <c r="Y301" s="818" t="str">
        <f>IF(B301="","",IF(Z301="DQ","DQ",IF(X301="TO","TO",IF(X301="","",IF(X301="NV","NV",IF((20-(X301-$Y$3))&gt;0,(20-(X301-$Y$3)),0))))))</f>
        <v/>
      </c>
      <c r="Z301" s="639"/>
    </row>
    <row r="302" spans="1:26" x14ac:dyDescent="0.25">
      <c r="A302" s="627"/>
      <c r="B302" s="630"/>
      <c r="C302" s="822"/>
      <c r="D302" s="21" t="s">
        <v>4</v>
      </c>
      <c r="E302" s="387" t="str">
        <f>IF(F302&lt;&gt;"",E301,"")</f>
        <v/>
      </c>
      <c r="F302" s="292"/>
      <c r="G302" s="293"/>
      <c r="H302" s="314"/>
      <c r="I302" s="234" t="str">
        <f>IF(B301="","",IF(F302=999,999,IF(F302+G302+H302=0,"",(F302*60+G302+H302/100)+E302)))</f>
        <v/>
      </c>
      <c r="J302" s="72" t="str">
        <f>IF(B301="","",AVERAGE(I301:I305))</f>
        <v/>
      </c>
      <c r="K302" s="72" t="str">
        <f>IF(I302="","",ABS(I302-J302))</f>
        <v/>
      </c>
      <c r="L302" s="219" t="str">
        <f>IF(K302="","",RANK(K302,K301:K305))</f>
        <v/>
      </c>
      <c r="M302" s="220" t="str">
        <f t="shared" ref="M302:M305" si="177">IF(I302="","",IF(L302=1,"",I302))</f>
        <v/>
      </c>
      <c r="N302" s="73" t="str">
        <f>IF(B301="","",AVERAGE(M301:M305))</f>
        <v/>
      </c>
      <c r="O302" s="73" t="str">
        <f>IF(M302="","",ABS(M302-N302))</f>
        <v/>
      </c>
      <c r="P302" s="221" t="str">
        <f>IF(O302="","",RANK(O302,O301:O305))</f>
        <v/>
      </c>
      <c r="Q302" s="222" t="str">
        <f t="shared" ref="Q302:Q305" si="178">IF(O302="","",IF(P302=1,"",I302))</f>
        <v/>
      </c>
      <c r="R302" s="74" t="str">
        <f>IF(B301="","",AVERAGE(Q301:Q305))</f>
        <v/>
      </c>
      <c r="S302" s="74" t="str">
        <f>IF(Q302="","",ABS(Q302-R302))</f>
        <v/>
      </c>
      <c r="T302" s="223" t="str">
        <f>IF(S302="","",RANK(S302,S301:S305))</f>
        <v/>
      </c>
      <c r="U302" s="224" t="str">
        <f t="shared" ref="U302:U305" si="179">IF(T302="","",IF(T302=1,"",Q302))</f>
        <v/>
      </c>
      <c r="V302" s="75" t="str">
        <f>IF(B301="","",AVERAGE(U301:U305))</f>
        <v/>
      </c>
      <c r="W302" s="225" t="str">
        <f>IF(B301="","",IF(J301&lt;0.5,J302,"NV"))</f>
        <v/>
      </c>
      <c r="X302" s="615"/>
      <c r="Y302" s="819"/>
      <c r="Z302" s="639"/>
    </row>
    <row r="303" spans="1:26" x14ac:dyDescent="0.25">
      <c r="A303" s="627"/>
      <c r="B303" s="630"/>
      <c r="C303" s="822"/>
      <c r="D303" s="21" t="s">
        <v>8</v>
      </c>
      <c r="E303" s="387" t="str">
        <f>IF(F303&lt;&gt;"",E301,"")</f>
        <v/>
      </c>
      <c r="F303" s="292"/>
      <c r="G303" s="293"/>
      <c r="H303" s="314"/>
      <c r="I303" s="234" t="str">
        <f>IF(B301="","",IF(F303=999,999,IF(F303+G303+H303=0,"",(F303*60+G303+H303/100)+E303)))</f>
        <v/>
      </c>
      <c r="J303" s="72"/>
      <c r="K303" s="72" t="str">
        <f>IF(I303="","",ABS(I303-J302))</f>
        <v/>
      </c>
      <c r="L303" s="219" t="str">
        <f>IF(K303="","",RANK(K303,K301:K305))</f>
        <v/>
      </c>
      <c r="M303" s="220" t="str">
        <f t="shared" si="177"/>
        <v/>
      </c>
      <c r="N303" s="73"/>
      <c r="O303" s="73" t="str">
        <f>IF(M303="","",ABS(M303-N302))</f>
        <v/>
      </c>
      <c r="P303" s="221" t="str">
        <f>IF(O303="","",RANK(O303,O301:O305))</f>
        <v/>
      </c>
      <c r="Q303" s="222" t="str">
        <f t="shared" si="178"/>
        <v/>
      </c>
      <c r="R303" s="74"/>
      <c r="S303" s="74" t="str">
        <f>IF(Q303="","",ABS(Q303-R302))</f>
        <v/>
      </c>
      <c r="T303" s="223" t="str">
        <f>IF(S303="","",RANK(S303,S301:S305))</f>
        <v/>
      </c>
      <c r="U303" s="224" t="str">
        <f t="shared" si="179"/>
        <v/>
      </c>
      <c r="V303" s="75"/>
      <c r="W303" s="225" t="str">
        <f>IF(B301="","",IF(J301&lt;0.5,J302,IF(N301&lt;0.5,N302,"NV")))</f>
        <v/>
      </c>
      <c r="X303" s="615"/>
      <c r="Y303" s="819"/>
      <c r="Z303" s="639"/>
    </row>
    <row r="304" spans="1:26" x14ac:dyDescent="0.25">
      <c r="A304" s="627"/>
      <c r="B304" s="630"/>
      <c r="C304" s="822"/>
      <c r="D304" s="21" t="s">
        <v>5</v>
      </c>
      <c r="E304" s="387" t="str">
        <f>IF(F304&lt;&gt;"",E301,"")</f>
        <v/>
      </c>
      <c r="F304" s="292"/>
      <c r="G304" s="293"/>
      <c r="H304" s="314"/>
      <c r="I304" s="234" t="str">
        <f>IF(B301="","",IF(F304=999,999,IF(F304+G304+H304=0,"",(F304*60+G304+H304/100)+E304)))</f>
        <v/>
      </c>
      <c r="J304" s="72"/>
      <c r="K304" s="72" t="str">
        <f>IF(I304="","",ABS(I304-J302))</f>
        <v/>
      </c>
      <c r="L304" s="219" t="str">
        <f>IF(K304="","",RANK(K304,K301:K305))</f>
        <v/>
      </c>
      <c r="M304" s="220" t="str">
        <f t="shared" si="177"/>
        <v/>
      </c>
      <c r="N304" s="73"/>
      <c r="O304" s="73" t="str">
        <f>IF(M304="","",ABS(M304-N302))</f>
        <v/>
      </c>
      <c r="P304" s="221" t="str">
        <f>IF(O304="","",RANK(O304,O301:O305))</f>
        <v/>
      </c>
      <c r="Q304" s="222" t="str">
        <f t="shared" si="178"/>
        <v/>
      </c>
      <c r="R304" s="74"/>
      <c r="S304" s="74" t="str">
        <f>IF(Q304="","",ABS(Q304-R302))</f>
        <v/>
      </c>
      <c r="T304" s="223" t="str">
        <f>IF(S304="","",RANK(S304,S301:S305))</f>
        <v/>
      </c>
      <c r="U304" s="224" t="str">
        <f t="shared" si="179"/>
        <v/>
      </c>
      <c r="V304" s="75"/>
      <c r="W304" s="225" t="str">
        <f>IF(B301="","",IF(N301=0,J302,IF(N301&lt;0.5,N302,IF(R301&lt;0.5,R302,"NV"))))</f>
        <v/>
      </c>
      <c r="X304" s="615"/>
      <c r="Y304" s="819"/>
      <c r="Z304" s="639"/>
    </row>
    <row r="305" spans="1:26" ht="15.75" thickBot="1" x14ac:dyDescent="0.3">
      <c r="A305" s="827"/>
      <c r="B305" s="829"/>
      <c r="C305" s="823"/>
      <c r="D305" s="66" t="s">
        <v>6</v>
      </c>
      <c r="E305" s="387" t="str">
        <f>IF(F305&lt;&gt;"",E301,"")</f>
        <v/>
      </c>
      <c r="F305" s="338"/>
      <c r="G305" s="339"/>
      <c r="H305" s="340"/>
      <c r="I305" s="264" t="str">
        <f>IF(B301="","",IF(F305=999,999,IF(F305+G305+H305=0,"",(F305*60+G305+H305/100)+E305)))</f>
        <v/>
      </c>
      <c r="J305" s="76"/>
      <c r="K305" s="76" t="str">
        <f>IF(I305="","",ABS(I305-J302))</f>
        <v/>
      </c>
      <c r="L305" s="227" t="str">
        <f>IF(K305="","",RANK(K305,K301:K305))</f>
        <v/>
      </c>
      <c r="M305" s="228" t="str">
        <f t="shared" si="177"/>
        <v/>
      </c>
      <c r="N305" s="77"/>
      <c r="O305" s="77" t="str">
        <f>IF(M305="","",ABS(M305-N302))</f>
        <v/>
      </c>
      <c r="P305" s="229" t="str">
        <f>IF(O305="","",RANK(O305,O301:O305))</f>
        <v/>
      </c>
      <c r="Q305" s="230" t="str">
        <f t="shared" si="178"/>
        <v/>
      </c>
      <c r="R305" s="78"/>
      <c r="S305" s="78" t="str">
        <f>IF(Q305="","",ABS(Q305-R302))</f>
        <v/>
      </c>
      <c r="T305" s="231" t="str">
        <f>IF(S305="","",RANK(S305,S301:S305))</f>
        <v/>
      </c>
      <c r="U305" s="232" t="str">
        <f t="shared" si="179"/>
        <v/>
      </c>
      <c r="V305" s="79"/>
      <c r="W305" s="233" t="str">
        <f>IF(B301="","",IF(R301&lt;0.5,TRIMMEAN(I301:I305,0.4),IF(V301&lt;0.5,V302,"NV")))</f>
        <v/>
      </c>
      <c r="X305" s="616"/>
      <c r="Y305" s="820"/>
      <c r="Z305" s="639"/>
    </row>
    <row r="306" spans="1:26" x14ac:dyDescent="0.25">
      <c r="A306" s="830" t="str">
        <f>IF('Names And Totals'!A65="","",'Names And Totals'!A65)</f>
        <v/>
      </c>
      <c r="B306" s="831" t="str">
        <f>IF('Names And Totals'!B65="","",'Names And Totals'!B65)</f>
        <v/>
      </c>
      <c r="C306" s="824" t="str">
        <f>IF(B306="","",IF(Y306="DQ","DQ",IF(Y306="TO","TO",IF(Y306="NV","NV",IF(Y306="","",RANK(Y306,$Y$6:$Y$501,0))))))</f>
        <v/>
      </c>
      <c r="D306" s="23" t="s">
        <v>7</v>
      </c>
      <c r="E306" s="343"/>
      <c r="F306" s="324"/>
      <c r="G306" s="334"/>
      <c r="H306" s="325"/>
      <c r="I306" s="213" t="str">
        <f>IF(B306="","",IF(F306=999,999,IF(F306+G306+H306=0,"",(F306*60+G306+H306/100)+E306)))</f>
        <v/>
      </c>
      <c r="J306" s="80" t="str">
        <f>IF(B306="","",MAX(I306:I310)-MIN(I306:I310))</f>
        <v/>
      </c>
      <c r="K306" s="80" t="str">
        <f>IF(I306="","",ABS(I306-J307))</f>
        <v/>
      </c>
      <c r="L306" s="214" t="str">
        <f>IF(K306="","",RANK(K306,K306:K310))</f>
        <v/>
      </c>
      <c r="M306" s="80" t="str">
        <f>IF(I306="","",IF(L306=1,"",I306))</f>
        <v/>
      </c>
      <c r="N306" s="82" t="str">
        <f>IF(B306="","",MAX(M306:M310)-MIN(M306:M310))</f>
        <v/>
      </c>
      <c r="O306" s="82" t="str">
        <f>IF(M306="","",ABS(M306-N307))</f>
        <v/>
      </c>
      <c r="P306" s="215" t="str">
        <f>IF(O306="","",RANK(O306,O306:O310))</f>
        <v/>
      </c>
      <c r="Q306" s="82" t="str">
        <f>IF(O306="","",IF(P306=1,"",I306))</f>
        <v/>
      </c>
      <c r="R306" s="83" t="str">
        <f>IF(B306="","",MAX(Q306:Q310)-MIN(Q306:Q310))</f>
        <v/>
      </c>
      <c r="S306" s="83" t="str">
        <f>IF(Q306="","",ABS(Q306-R307))</f>
        <v/>
      </c>
      <c r="T306" s="216" t="str">
        <f>IF(S306="","",RANK(S306,S306:S310))</f>
        <v/>
      </c>
      <c r="U306" s="83" t="str">
        <f>IF(T306="","",IF(T306=1,"",Q306))</f>
        <v/>
      </c>
      <c r="V306" s="84" t="str">
        <f>IF(B306="","",MAX(U306:U310)-MIN(U306:U310))</f>
        <v/>
      </c>
      <c r="W306" s="217" t="str">
        <f>IF(B306="","",I306)</f>
        <v/>
      </c>
      <c r="X306" s="810" t="str">
        <f>IF(B306="","",IF(Z306="DQ","DQ",IF(I306=999,"TO",IF(I306="","",IF(I307="",W306,IF(I308="",W307,IF(I309="",W308,IF(I310="",W309,W310))))))))</f>
        <v/>
      </c>
      <c r="Y306" s="812" t="str">
        <f>IF(B306="","",IF(Z306="DQ","DQ",IF(X306="TO","TO",IF(X306="","",IF(X306="NV","NV",IF((20-(X306-$Y$3))&gt;0,(20-(X306-$Y$3)),0))))))</f>
        <v/>
      </c>
      <c r="Z306" s="815"/>
    </row>
    <row r="307" spans="1:26" x14ac:dyDescent="0.25">
      <c r="A307" s="621"/>
      <c r="B307" s="624"/>
      <c r="C307" s="641"/>
      <c r="D307" s="18" t="s">
        <v>4</v>
      </c>
      <c r="E307" s="384" t="str">
        <f>IF(F307&lt;&gt;"",E306,"")</f>
        <v/>
      </c>
      <c r="F307" s="289"/>
      <c r="G307" s="290"/>
      <c r="H307" s="310"/>
      <c r="I307" s="218" t="str">
        <f>IF(B306="","",IF(F307=999,999,IF(F307+G307+H307=0,"",(F307*60+G307+H307/100)+E307)))</f>
        <v/>
      </c>
      <c r="J307" s="72" t="str">
        <f>IF(B306="","",AVERAGE(I306:I310))</f>
        <v/>
      </c>
      <c r="K307" s="72" t="str">
        <f>IF(I307="","",ABS(I307-J307))</f>
        <v/>
      </c>
      <c r="L307" s="219" t="str">
        <f>IF(K307="","",RANK(K307,K306:K310))</f>
        <v/>
      </c>
      <c r="M307" s="220" t="str">
        <f t="shared" ref="M307:M310" si="180">IF(I307="","",IF(L307=1,"",I307))</f>
        <v/>
      </c>
      <c r="N307" s="73" t="str">
        <f>IF(B306="","",AVERAGE(M306:M310))</f>
        <v/>
      </c>
      <c r="O307" s="73" t="str">
        <f>IF(M307="","",ABS(M307-N307))</f>
        <v/>
      </c>
      <c r="P307" s="221" t="str">
        <f>IF(O307="","",RANK(O307,O306:O310))</f>
        <v/>
      </c>
      <c r="Q307" s="222" t="str">
        <f t="shared" ref="Q307:Q310" si="181">IF(O307="","",IF(P307=1,"",I307))</f>
        <v/>
      </c>
      <c r="R307" s="74" t="str">
        <f>IF(B306="","",AVERAGE(Q306:Q310))</f>
        <v/>
      </c>
      <c r="S307" s="74" t="str">
        <f>IF(Q307="","",ABS(Q307-R307))</f>
        <v/>
      </c>
      <c r="T307" s="223" t="str">
        <f>IF(S307="","",RANK(S307,S306:S310))</f>
        <v/>
      </c>
      <c r="U307" s="224" t="str">
        <f t="shared" ref="U307:U310" si="182">IF(T307="","",IF(T307=1,"",Q307))</f>
        <v/>
      </c>
      <c r="V307" s="75" t="str">
        <f>IF(B306="","",AVERAGE(U306:U310))</f>
        <v/>
      </c>
      <c r="W307" s="225" t="str">
        <f>IF(B306="","",IF(J306&lt;0.5,J307,"NV"))</f>
        <v/>
      </c>
      <c r="X307" s="763"/>
      <c r="Y307" s="813"/>
      <c r="Z307" s="816"/>
    </row>
    <row r="308" spans="1:26" x14ac:dyDescent="0.25">
      <c r="A308" s="621"/>
      <c r="B308" s="624"/>
      <c r="C308" s="641"/>
      <c r="D308" s="18" t="s">
        <v>8</v>
      </c>
      <c r="E308" s="384" t="str">
        <f>IF(F308&lt;&gt;"",E306,"")</f>
        <v/>
      </c>
      <c r="F308" s="289"/>
      <c r="G308" s="290"/>
      <c r="H308" s="310"/>
      <c r="I308" s="218" t="str">
        <f>IF(B306="","",IF(F308=999,999,IF(F308+G308+H308=0,"",(F308*60+G308+H308/100)+E308)))</f>
        <v/>
      </c>
      <c r="J308" s="72"/>
      <c r="K308" s="72" t="str">
        <f>IF(I308="","",ABS(I308-J307))</f>
        <v/>
      </c>
      <c r="L308" s="219" t="str">
        <f>IF(K308="","",RANK(K308,K306:K310))</f>
        <v/>
      </c>
      <c r="M308" s="220" t="str">
        <f t="shared" si="180"/>
        <v/>
      </c>
      <c r="N308" s="73"/>
      <c r="O308" s="73" t="str">
        <f>IF(M308="","",ABS(M308-N307))</f>
        <v/>
      </c>
      <c r="P308" s="221" t="str">
        <f>IF(O308="","",RANK(O308,O306:O310))</f>
        <v/>
      </c>
      <c r="Q308" s="222" t="str">
        <f t="shared" si="181"/>
        <v/>
      </c>
      <c r="R308" s="74"/>
      <c r="S308" s="74" t="str">
        <f>IF(Q308="","",ABS(Q308-R307))</f>
        <v/>
      </c>
      <c r="T308" s="223" t="str">
        <f>IF(S308="","",RANK(S308,S306:S310))</f>
        <v/>
      </c>
      <c r="U308" s="224" t="str">
        <f t="shared" si="182"/>
        <v/>
      </c>
      <c r="V308" s="75"/>
      <c r="W308" s="225" t="str">
        <f>IF(B306="","",IF(J306&lt;0.5,J307,IF(N306&lt;0.5,N307,"NV")))</f>
        <v/>
      </c>
      <c r="X308" s="763"/>
      <c r="Y308" s="813"/>
      <c r="Z308" s="816"/>
    </row>
    <row r="309" spans="1:26" x14ac:dyDescent="0.25">
      <c r="A309" s="621"/>
      <c r="B309" s="624"/>
      <c r="C309" s="641"/>
      <c r="D309" s="18" t="s">
        <v>5</v>
      </c>
      <c r="E309" s="384" t="str">
        <f>IF(F309&lt;&gt;"",E306,"")</f>
        <v/>
      </c>
      <c r="F309" s="289"/>
      <c r="G309" s="290"/>
      <c r="H309" s="310"/>
      <c r="I309" s="218" t="str">
        <f>IF(B306="","",IF(F309=999,999,IF(F309+G309+H309=0,"",(F309*60+G309+H309/100)+E309)))</f>
        <v/>
      </c>
      <c r="J309" s="72"/>
      <c r="K309" s="72" t="str">
        <f>IF(I309="","",ABS(I309-J307))</f>
        <v/>
      </c>
      <c r="L309" s="219" t="str">
        <f>IF(K309="","",RANK(K309,K306:K310))</f>
        <v/>
      </c>
      <c r="M309" s="220" t="str">
        <f t="shared" si="180"/>
        <v/>
      </c>
      <c r="N309" s="73"/>
      <c r="O309" s="73" t="str">
        <f>IF(M309="","",ABS(M309-N307))</f>
        <v/>
      </c>
      <c r="P309" s="221" t="str">
        <f>IF(O309="","",RANK(O309,O306:O310))</f>
        <v/>
      </c>
      <c r="Q309" s="222" t="str">
        <f t="shared" si="181"/>
        <v/>
      </c>
      <c r="R309" s="74"/>
      <c r="S309" s="74" t="str">
        <f>IF(Q309="","",ABS(Q309-R307))</f>
        <v/>
      </c>
      <c r="T309" s="223" t="str">
        <f>IF(S309="","",RANK(S309,S306:S310))</f>
        <v/>
      </c>
      <c r="U309" s="224" t="str">
        <f t="shared" si="182"/>
        <v/>
      </c>
      <c r="V309" s="75"/>
      <c r="W309" s="225" t="str">
        <f>IF(B306="","",IF(N306=0,J307,IF(N306&lt;0.5,N307,IF(R306&lt;0.5,R307,"NV"))))</f>
        <v/>
      </c>
      <c r="X309" s="763"/>
      <c r="Y309" s="813"/>
      <c r="Z309" s="816"/>
    </row>
    <row r="310" spans="1:26" ht="15.75" thickBot="1" x14ac:dyDescent="0.3">
      <c r="A310" s="622"/>
      <c r="B310" s="625"/>
      <c r="C310" s="825"/>
      <c r="D310" s="24" t="s">
        <v>6</v>
      </c>
      <c r="E310" s="385" t="str">
        <f>IF(F310&lt;&gt;"",E306,"")</f>
        <v/>
      </c>
      <c r="F310" s="295"/>
      <c r="G310" s="296"/>
      <c r="H310" s="335"/>
      <c r="I310" s="226" t="str">
        <f>IF(B306="","",IF(F310=999,999,IF(F310+G310+H310=0,"",(F310*60+G310+H310/100)+E310)))</f>
        <v/>
      </c>
      <c r="J310" s="76"/>
      <c r="K310" s="76" t="str">
        <f>IF(I310="","",ABS(I310-J307))</f>
        <v/>
      </c>
      <c r="L310" s="227" t="str">
        <f>IF(K310="","",RANK(K310,K306:K310))</f>
        <v/>
      </c>
      <c r="M310" s="228" t="str">
        <f t="shared" si="180"/>
        <v/>
      </c>
      <c r="N310" s="77"/>
      <c r="O310" s="77" t="str">
        <f>IF(M310="","",ABS(M310-N307))</f>
        <v/>
      </c>
      <c r="P310" s="229" t="str">
        <f>IF(O310="","",RANK(O310,O306:O310))</f>
        <v/>
      </c>
      <c r="Q310" s="230" t="str">
        <f t="shared" si="181"/>
        <v/>
      </c>
      <c r="R310" s="78"/>
      <c r="S310" s="78" t="str">
        <f>IF(Q310="","",ABS(Q310-R307))</f>
        <v/>
      </c>
      <c r="T310" s="231" t="str">
        <f>IF(S310="","",RANK(S310,S306:S310))</f>
        <v/>
      </c>
      <c r="U310" s="232" t="str">
        <f t="shared" si="182"/>
        <v/>
      </c>
      <c r="V310" s="79"/>
      <c r="W310" s="233" t="str">
        <f>IF(B306="","",IF(R306&lt;0.5,TRIMMEAN(I306:I310,0.4),IF(V306&lt;0.5,V307,"NV")))</f>
        <v/>
      </c>
      <c r="X310" s="811"/>
      <c r="Y310" s="814"/>
      <c r="Z310" s="817"/>
    </row>
    <row r="311" spans="1:26" x14ac:dyDescent="0.25">
      <c r="A311" s="826" t="str">
        <f>IF('Names And Totals'!A66="","",'Names And Totals'!A66)</f>
        <v/>
      </c>
      <c r="B311" s="828" t="str">
        <f>IF('Names And Totals'!B66="","",'Names And Totals'!B66)</f>
        <v/>
      </c>
      <c r="C311" s="821" t="str">
        <f>IF(B311="","",IF(Y311="DQ","DQ",IF(Y311="TO","TO",IF(Y311="NV","NV",IF(Y311="","",RANK(Y311,$Y$6:$Y$501,0))))))</f>
        <v/>
      </c>
      <c r="D311" s="67" t="s">
        <v>7</v>
      </c>
      <c r="E311" s="386"/>
      <c r="F311" s="336"/>
      <c r="G311" s="333"/>
      <c r="H311" s="337"/>
      <c r="I311" s="263" t="str">
        <f>IF(B311="","",IF(F311=999,999,IF(F311+G311+H311=0,"",(F311*60+G311+H311/100)+E311)))</f>
        <v/>
      </c>
      <c r="J311" s="80" t="str">
        <f>IF(B311="","",MAX(I311:I315)-MIN(I311:I315))</f>
        <v/>
      </c>
      <c r="K311" s="80" t="str">
        <f>IF(I311="","",ABS(I311-J312))</f>
        <v/>
      </c>
      <c r="L311" s="214" t="str">
        <f>IF(K311="","",RANK(K311,K311:K315))</f>
        <v/>
      </c>
      <c r="M311" s="80" t="str">
        <f>IF(I311="","",IF(L311=1,"",I311))</f>
        <v/>
      </c>
      <c r="N311" s="82" t="str">
        <f>IF(B311="","",MAX(M311:M315)-MIN(M311:M315))</f>
        <v/>
      </c>
      <c r="O311" s="82" t="str">
        <f>IF(M311="","",ABS(M311-N312))</f>
        <v/>
      </c>
      <c r="P311" s="215" t="str">
        <f>IF(O311="","",RANK(O311,O311:O315))</f>
        <v/>
      </c>
      <c r="Q311" s="82" t="str">
        <f>IF(O311="","",IF(P311=1,"",I311))</f>
        <v/>
      </c>
      <c r="R311" s="83" t="str">
        <f>IF(B311="","",MAX(Q311:Q315)-MIN(Q311:Q315))</f>
        <v/>
      </c>
      <c r="S311" s="83" t="str">
        <f>IF(Q311="","",ABS(Q311-R312))</f>
        <v/>
      </c>
      <c r="T311" s="216" t="str">
        <f>IF(S311="","",RANK(S311,S311:S315))</f>
        <v/>
      </c>
      <c r="U311" s="83" t="str">
        <f>IF(T311="","",IF(T311=1,"",Q311))</f>
        <v/>
      </c>
      <c r="V311" s="84" t="str">
        <f>IF(B311="","",MAX(U311:U315)-MIN(U311:U315))</f>
        <v/>
      </c>
      <c r="W311" s="217" t="str">
        <f>IF(B311="","",I311)</f>
        <v/>
      </c>
      <c r="X311" s="614" t="str">
        <f>IF(B311="","",IF(Z311="DQ","DQ",IF(I311=999,"TO",IF(I311="","",IF(I312="",W311,IF(I313="",W312,IF(I314="",W313,IF(I315="",W314,W315))))))))</f>
        <v/>
      </c>
      <c r="Y311" s="818" t="str">
        <f>IF(B311="","",IF(Z311="DQ","DQ",IF(X311="TO","TO",IF(X311="","",IF(X311="NV","NV",IF((20-(X311-$Y$3))&gt;0,(20-(X311-$Y$3)),0))))))</f>
        <v/>
      </c>
      <c r="Z311" s="639"/>
    </row>
    <row r="312" spans="1:26" x14ac:dyDescent="0.25">
      <c r="A312" s="627"/>
      <c r="B312" s="630"/>
      <c r="C312" s="822"/>
      <c r="D312" s="21" t="s">
        <v>4</v>
      </c>
      <c r="E312" s="387" t="str">
        <f>IF(F312&lt;&gt;"",E311,"")</f>
        <v/>
      </c>
      <c r="F312" s="292"/>
      <c r="G312" s="293"/>
      <c r="H312" s="314"/>
      <c r="I312" s="234" t="str">
        <f>IF(B311="","",IF(F312=999,999,IF(F312+G312+H312=0,"",(F312*60+G312+H312/100)+E312)))</f>
        <v/>
      </c>
      <c r="J312" s="72" t="str">
        <f>IF(B311="","",AVERAGE(I311:I315))</f>
        <v/>
      </c>
      <c r="K312" s="72" t="str">
        <f>IF(I312="","",ABS(I312-J312))</f>
        <v/>
      </c>
      <c r="L312" s="219" t="str">
        <f>IF(K312="","",RANK(K312,K311:K315))</f>
        <v/>
      </c>
      <c r="M312" s="220" t="str">
        <f t="shared" ref="M312:M315" si="183">IF(I312="","",IF(L312=1,"",I312))</f>
        <v/>
      </c>
      <c r="N312" s="73" t="str">
        <f>IF(B311="","",AVERAGE(M311:M315))</f>
        <v/>
      </c>
      <c r="O312" s="73" t="str">
        <f>IF(M312="","",ABS(M312-N312))</f>
        <v/>
      </c>
      <c r="P312" s="221" t="str">
        <f>IF(O312="","",RANK(O312,O311:O315))</f>
        <v/>
      </c>
      <c r="Q312" s="222" t="str">
        <f t="shared" ref="Q312:Q315" si="184">IF(O312="","",IF(P312=1,"",I312))</f>
        <v/>
      </c>
      <c r="R312" s="74" t="str">
        <f>IF(B311="","",AVERAGE(Q311:Q315))</f>
        <v/>
      </c>
      <c r="S312" s="74" t="str">
        <f>IF(Q312="","",ABS(Q312-R312))</f>
        <v/>
      </c>
      <c r="T312" s="223" t="str">
        <f>IF(S312="","",RANK(S312,S311:S315))</f>
        <v/>
      </c>
      <c r="U312" s="224" t="str">
        <f t="shared" ref="U312:U315" si="185">IF(T312="","",IF(T312=1,"",Q312))</f>
        <v/>
      </c>
      <c r="V312" s="75" t="str">
        <f>IF(B311="","",AVERAGE(U311:U315))</f>
        <v/>
      </c>
      <c r="W312" s="225" t="str">
        <f>IF(B311="","",IF(J311&lt;0.5,J312,"NV"))</f>
        <v/>
      </c>
      <c r="X312" s="615"/>
      <c r="Y312" s="819"/>
      <c r="Z312" s="639"/>
    </row>
    <row r="313" spans="1:26" x14ac:dyDescent="0.25">
      <c r="A313" s="627"/>
      <c r="B313" s="630"/>
      <c r="C313" s="822"/>
      <c r="D313" s="21" t="s">
        <v>8</v>
      </c>
      <c r="E313" s="387" t="str">
        <f>IF(F313&lt;&gt;"",E311,"")</f>
        <v/>
      </c>
      <c r="F313" s="292"/>
      <c r="G313" s="293"/>
      <c r="H313" s="314"/>
      <c r="I313" s="234" t="str">
        <f>IF(B311="","",IF(F313=999,999,IF(F313+G313+H313=0,"",(F313*60+G313+H313/100)+E313)))</f>
        <v/>
      </c>
      <c r="J313" s="72"/>
      <c r="K313" s="72" t="str">
        <f>IF(I313="","",ABS(I313-J312))</f>
        <v/>
      </c>
      <c r="L313" s="219" t="str">
        <f>IF(K313="","",RANK(K313,K311:K315))</f>
        <v/>
      </c>
      <c r="M313" s="220" t="str">
        <f t="shared" si="183"/>
        <v/>
      </c>
      <c r="N313" s="73"/>
      <c r="O313" s="73" t="str">
        <f>IF(M313="","",ABS(M313-N312))</f>
        <v/>
      </c>
      <c r="P313" s="221" t="str">
        <f>IF(O313="","",RANK(O313,O311:O315))</f>
        <v/>
      </c>
      <c r="Q313" s="222" t="str">
        <f t="shared" si="184"/>
        <v/>
      </c>
      <c r="R313" s="74"/>
      <c r="S313" s="74" t="str">
        <f>IF(Q313="","",ABS(Q313-R312))</f>
        <v/>
      </c>
      <c r="T313" s="223" t="str">
        <f>IF(S313="","",RANK(S313,S311:S315))</f>
        <v/>
      </c>
      <c r="U313" s="224" t="str">
        <f t="shared" si="185"/>
        <v/>
      </c>
      <c r="V313" s="75"/>
      <c r="W313" s="225" t="str">
        <f>IF(B311="","",IF(J311&lt;0.5,J312,IF(N311&lt;0.5,N312,"NV")))</f>
        <v/>
      </c>
      <c r="X313" s="615"/>
      <c r="Y313" s="819"/>
      <c r="Z313" s="639"/>
    </row>
    <row r="314" spans="1:26" x14ac:dyDescent="0.25">
      <c r="A314" s="627"/>
      <c r="B314" s="630"/>
      <c r="C314" s="822"/>
      <c r="D314" s="21" t="s">
        <v>5</v>
      </c>
      <c r="E314" s="387" t="str">
        <f>IF(F314&lt;&gt;"",E311,"")</f>
        <v/>
      </c>
      <c r="F314" s="292"/>
      <c r="G314" s="293"/>
      <c r="H314" s="314"/>
      <c r="I314" s="234" t="str">
        <f>IF(B311="","",IF(F314=999,999,IF(F314+G314+H314=0,"",(F314*60+G314+H314/100)+E314)))</f>
        <v/>
      </c>
      <c r="J314" s="72"/>
      <c r="K314" s="72" t="str">
        <f>IF(I314="","",ABS(I314-J312))</f>
        <v/>
      </c>
      <c r="L314" s="219" t="str">
        <f>IF(K314="","",RANK(K314,K311:K315))</f>
        <v/>
      </c>
      <c r="M314" s="220" t="str">
        <f t="shared" si="183"/>
        <v/>
      </c>
      <c r="N314" s="73"/>
      <c r="O314" s="73" t="str">
        <f>IF(M314="","",ABS(M314-N312))</f>
        <v/>
      </c>
      <c r="P314" s="221" t="str">
        <f>IF(O314="","",RANK(O314,O311:O315))</f>
        <v/>
      </c>
      <c r="Q314" s="222" t="str">
        <f t="shared" si="184"/>
        <v/>
      </c>
      <c r="R314" s="74"/>
      <c r="S314" s="74" t="str">
        <f>IF(Q314="","",ABS(Q314-R312))</f>
        <v/>
      </c>
      <c r="T314" s="223" t="str">
        <f>IF(S314="","",RANK(S314,S311:S315))</f>
        <v/>
      </c>
      <c r="U314" s="224" t="str">
        <f t="shared" si="185"/>
        <v/>
      </c>
      <c r="V314" s="75"/>
      <c r="W314" s="225" t="str">
        <f>IF(B311="","",IF(N311=0,J312,IF(N311&lt;0.5,N312,IF(R311&lt;0.5,R312,"NV"))))</f>
        <v/>
      </c>
      <c r="X314" s="615"/>
      <c r="Y314" s="819"/>
      <c r="Z314" s="639"/>
    </row>
    <row r="315" spans="1:26" ht="15.75" thickBot="1" x14ac:dyDescent="0.3">
      <c r="A315" s="827"/>
      <c r="B315" s="829"/>
      <c r="C315" s="823"/>
      <c r="D315" s="66" t="s">
        <v>6</v>
      </c>
      <c r="E315" s="387" t="str">
        <f>IF(F315&lt;&gt;"",E311,"")</f>
        <v/>
      </c>
      <c r="F315" s="338"/>
      <c r="G315" s="339"/>
      <c r="H315" s="340"/>
      <c r="I315" s="264" t="str">
        <f>IF(B311="","",IF(F315=999,999,IF(F315+G315+H315=0,"",(F315*60+G315+H315/100)+E315)))</f>
        <v/>
      </c>
      <c r="J315" s="76"/>
      <c r="K315" s="76" t="str">
        <f>IF(I315="","",ABS(I315-J312))</f>
        <v/>
      </c>
      <c r="L315" s="227" t="str">
        <f>IF(K315="","",RANK(K315,K311:K315))</f>
        <v/>
      </c>
      <c r="M315" s="228" t="str">
        <f t="shared" si="183"/>
        <v/>
      </c>
      <c r="N315" s="77"/>
      <c r="O315" s="77" t="str">
        <f>IF(M315="","",ABS(M315-N312))</f>
        <v/>
      </c>
      <c r="P315" s="229" t="str">
        <f>IF(O315="","",RANK(O315,O311:O315))</f>
        <v/>
      </c>
      <c r="Q315" s="230" t="str">
        <f t="shared" si="184"/>
        <v/>
      </c>
      <c r="R315" s="78"/>
      <c r="S315" s="78" t="str">
        <f>IF(Q315="","",ABS(Q315-R312))</f>
        <v/>
      </c>
      <c r="T315" s="231" t="str">
        <f>IF(S315="","",RANK(S315,S311:S315))</f>
        <v/>
      </c>
      <c r="U315" s="232" t="str">
        <f t="shared" si="185"/>
        <v/>
      </c>
      <c r="V315" s="79"/>
      <c r="W315" s="233" t="str">
        <f>IF(B311="","",IF(R311&lt;0.5,TRIMMEAN(I311:I315,0.4),IF(V311&lt;0.5,V312,"NV")))</f>
        <v/>
      </c>
      <c r="X315" s="616"/>
      <c r="Y315" s="820"/>
      <c r="Z315" s="639"/>
    </row>
    <row r="316" spans="1:26" x14ac:dyDescent="0.25">
      <c r="A316" s="830" t="str">
        <f>IF('Names And Totals'!A67="","",'Names And Totals'!A67)</f>
        <v/>
      </c>
      <c r="B316" s="831" t="str">
        <f>IF('Names And Totals'!B67="","",'Names And Totals'!B67)</f>
        <v/>
      </c>
      <c r="C316" s="824" t="str">
        <f>IF(B316="","",IF(Y316="DQ","DQ",IF(Y316="TO","TO",IF(Y316="NV","NV",IF(Y316="","",RANK(Y316,$Y$6:$Y$501,0))))))</f>
        <v/>
      </c>
      <c r="D316" s="23" t="s">
        <v>7</v>
      </c>
      <c r="E316" s="343"/>
      <c r="F316" s="324"/>
      <c r="G316" s="334"/>
      <c r="H316" s="325"/>
      <c r="I316" s="213" t="str">
        <f>IF(B316="","",IF(F316=999,999,IF(F316+G316+H316=0,"",(F316*60+G316+H316/100)+E316)))</f>
        <v/>
      </c>
      <c r="J316" s="80" t="str">
        <f>IF(B316="","",MAX(I316:I320)-MIN(I316:I320))</f>
        <v/>
      </c>
      <c r="K316" s="80" t="str">
        <f>IF(I316="","",ABS(I316-J317))</f>
        <v/>
      </c>
      <c r="L316" s="214" t="str">
        <f>IF(K316="","",RANK(K316,K316:K320))</f>
        <v/>
      </c>
      <c r="M316" s="80" t="str">
        <f>IF(I316="","",IF(L316=1,"",I316))</f>
        <v/>
      </c>
      <c r="N316" s="82" t="str">
        <f>IF(B316="","",MAX(M316:M320)-MIN(M316:M320))</f>
        <v/>
      </c>
      <c r="O316" s="82" t="str">
        <f>IF(M316="","",ABS(M316-N317))</f>
        <v/>
      </c>
      <c r="P316" s="215" t="str">
        <f>IF(O316="","",RANK(O316,O316:O320))</f>
        <v/>
      </c>
      <c r="Q316" s="82" t="str">
        <f>IF(O316="","",IF(P316=1,"",I316))</f>
        <v/>
      </c>
      <c r="R316" s="83" t="str">
        <f>IF(B316="","",MAX(Q316:Q320)-MIN(Q316:Q320))</f>
        <v/>
      </c>
      <c r="S316" s="83" t="str">
        <f>IF(Q316="","",ABS(Q316-R317))</f>
        <v/>
      </c>
      <c r="T316" s="216" t="str">
        <f>IF(S316="","",RANK(S316,S316:S320))</f>
        <v/>
      </c>
      <c r="U316" s="83" t="str">
        <f>IF(T316="","",IF(T316=1,"",Q316))</f>
        <v/>
      </c>
      <c r="V316" s="84" t="str">
        <f>IF(B316="","",MAX(U316:U320)-MIN(U316:U320))</f>
        <v/>
      </c>
      <c r="W316" s="217" t="str">
        <f>IF(B316="","",I316)</f>
        <v/>
      </c>
      <c r="X316" s="810" t="str">
        <f>IF(B316="","",IF(Z316="DQ","DQ",IF(I316=999,"TO",IF(I316="","",IF(I317="",W316,IF(I318="",W317,IF(I319="",W318,IF(I320="",W319,W320))))))))</f>
        <v/>
      </c>
      <c r="Y316" s="812" t="str">
        <f>IF(B316="","",IF(Z316="DQ","DQ",IF(X316="TO","TO",IF(X316="","",IF(X316="NV","NV",IF((20-(X316-$Y$3))&gt;0,(20-(X316-$Y$3)),0))))))</f>
        <v/>
      </c>
      <c r="Z316" s="815"/>
    </row>
    <row r="317" spans="1:26" x14ac:dyDescent="0.25">
      <c r="A317" s="621"/>
      <c r="B317" s="624"/>
      <c r="C317" s="641"/>
      <c r="D317" s="18" t="s">
        <v>4</v>
      </c>
      <c r="E317" s="384" t="str">
        <f>IF(F317&lt;&gt;"",E316,"")</f>
        <v/>
      </c>
      <c r="F317" s="289"/>
      <c r="G317" s="290"/>
      <c r="H317" s="310"/>
      <c r="I317" s="218" t="str">
        <f>IF(B316="","",IF(F317=999,999,IF(F317+G317+H317=0,"",(F317*60+G317+H317/100)+E317)))</f>
        <v/>
      </c>
      <c r="J317" s="72" t="str">
        <f>IF(B316="","",AVERAGE(I316:I320))</f>
        <v/>
      </c>
      <c r="K317" s="72" t="str">
        <f>IF(I317="","",ABS(I317-J317))</f>
        <v/>
      </c>
      <c r="L317" s="219" t="str">
        <f>IF(K317="","",RANK(K317,K316:K320))</f>
        <v/>
      </c>
      <c r="M317" s="220" t="str">
        <f t="shared" ref="M317:M320" si="186">IF(I317="","",IF(L317=1,"",I317))</f>
        <v/>
      </c>
      <c r="N317" s="73" t="str">
        <f>IF(B316="","",AVERAGE(M316:M320))</f>
        <v/>
      </c>
      <c r="O317" s="73" t="str">
        <f>IF(M317="","",ABS(M317-N317))</f>
        <v/>
      </c>
      <c r="P317" s="221" t="str">
        <f>IF(O317="","",RANK(O317,O316:O320))</f>
        <v/>
      </c>
      <c r="Q317" s="222" t="str">
        <f t="shared" ref="Q317:Q320" si="187">IF(O317="","",IF(P317=1,"",I317))</f>
        <v/>
      </c>
      <c r="R317" s="74" t="str">
        <f>IF(B316="","",AVERAGE(Q316:Q320))</f>
        <v/>
      </c>
      <c r="S317" s="74" t="str">
        <f>IF(Q317="","",ABS(Q317-R317))</f>
        <v/>
      </c>
      <c r="T317" s="223" t="str">
        <f>IF(S317="","",RANK(S317,S316:S320))</f>
        <v/>
      </c>
      <c r="U317" s="224" t="str">
        <f t="shared" ref="U317:U320" si="188">IF(T317="","",IF(T317=1,"",Q317))</f>
        <v/>
      </c>
      <c r="V317" s="75" t="str">
        <f>IF(B316="","",AVERAGE(U316:U320))</f>
        <v/>
      </c>
      <c r="W317" s="225" t="str">
        <f>IF(B316="","",IF(J316&lt;0.5,J317,"NV"))</f>
        <v/>
      </c>
      <c r="X317" s="763"/>
      <c r="Y317" s="813"/>
      <c r="Z317" s="816"/>
    </row>
    <row r="318" spans="1:26" x14ac:dyDescent="0.25">
      <c r="A318" s="621"/>
      <c r="B318" s="624"/>
      <c r="C318" s="641"/>
      <c r="D318" s="18" t="s">
        <v>8</v>
      </c>
      <c r="E318" s="384" t="str">
        <f>IF(F318&lt;&gt;"",E316,"")</f>
        <v/>
      </c>
      <c r="F318" s="289"/>
      <c r="G318" s="290"/>
      <c r="H318" s="310"/>
      <c r="I318" s="218" t="str">
        <f>IF(B316="","",IF(F318=999,999,IF(F318+G318+H318=0,"",(F318*60+G318+H318/100)+E318)))</f>
        <v/>
      </c>
      <c r="J318" s="72"/>
      <c r="K318" s="72" t="str">
        <f>IF(I318="","",ABS(I318-J317))</f>
        <v/>
      </c>
      <c r="L318" s="219" t="str">
        <f>IF(K318="","",RANK(K318,K316:K320))</f>
        <v/>
      </c>
      <c r="M318" s="220" t="str">
        <f t="shared" si="186"/>
        <v/>
      </c>
      <c r="N318" s="73"/>
      <c r="O318" s="73" t="str">
        <f>IF(M318="","",ABS(M318-N317))</f>
        <v/>
      </c>
      <c r="P318" s="221" t="str">
        <f>IF(O318="","",RANK(O318,O316:O320))</f>
        <v/>
      </c>
      <c r="Q318" s="222" t="str">
        <f t="shared" si="187"/>
        <v/>
      </c>
      <c r="R318" s="74"/>
      <c r="S318" s="74" t="str">
        <f>IF(Q318="","",ABS(Q318-R317))</f>
        <v/>
      </c>
      <c r="T318" s="223" t="str">
        <f>IF(S318="","",RANK(S318,S316:S320))</f>
        <v/>
      </c>
      <c r="U318" s="224" t="str">
        <f t="shared" si="188"/>
        <v/>
      </c>
      <c r="V318" s="75"/>
      <c r="W318" s="225" t="str">
        <f>IF(B316="","",IF(J316&lt;0.5,J317,IF(N316&lt;0.5,N317,"NV")))</f>
        <v/>
      </c>
      <c r="X318" s="763"/>
      <c r="Y318" s="813"/>
      <c r="Z318" s="816"/>
    </row>
    <row r="319" spans="1:26" x14ac:dyDescent="0.25">
      <c r="A319" s="621"/>
      <c r="B319" s="624"/>
      <c r="C319" s="641"/>
      <c r="D319" s="18" t="s">
        <v>5</v>
      </c>
      <c r="E319" s="384" t="str">
        <f>IF(F319&lt;&gt;"",E316,"")</f>
        <v/>
      </c>
      <c r="F319" s="289"/>
      <c r="G319" s="290"/>
      <c r="H319" s="310"/>
      <c r="I319" s="218" t="str">
        <f>IF(B316="","",IF(F319=999,999,IF(F319+G319+H319=0,"",(F319*60+G319+H319/100)+E319)))</f>
        <v/>
      </c>
      <c r="J319" s="72"/>
      <c r="K319" s="72" t="str">
        <f>IF(I319="","",ABS(I319-J317))</f>
        <v/>
      </c>
      <c r="L319" s="219" t="str">
        <f>IF(K319="","",RANK(K319,K316:K320))</f>
        <v/>
      </c>
      <c r="M319" s="220" t="str">
        <f t="shared" si="186"/>
        <v/>
      </c>
      <c r="N319" s="73"/>
      <c r="O319" s="73" t="str">
        <f>IF(M319="","",ABS(M319-N317))</f>
        <v/>
      </c>
      <c r="P319" s="221" t="str">
        <f>IF(O319="","",RANK(O319,O316:O320))</f>
        <v/>
      </c>
      <c r="Q319" s="222" t="str">
        <f t="shared" si="187"/>
        <v/>
      </c>
      <c r="R319" s="74"/>
      <c r="S319" s="74" t="str">
        <f>IF(Q319="","",ABS(Q319-R317))</f>
        <v/>
      </c>
      <c r="T319" s="223" t="str">
        <f>IF(S319="","",RANK(S319,S316:S320))</f>
        <v/>
      </c>
      <c r="U319" s="224" t="str">
        <f t="shared" si="188"/>
        <v/>
      </c>
      <c r="V319" s="75"/>
      <c r="W319" s="225" t="str">
        <f>IF(B316="","",IF(N316=0,J317,IF(N316&lt;0.5,N317,IF(R316&lt;0.5,R317,"NV"))))</f>
        <v/>
      </c>
      <c r="X319" s="763"/>
      <c r="Y319" s="813"/>
      <c r="Z319" s="816"/>
    </row>
    <row r="320" spans="1:26" ht="15.75" thickBot="1" x14ac:dyDescent="0.3">
      <c r="A320" s="622"/>
      <c r="B320" s="625"/>
      <c r="C320" s="825"/>
      <c r="D320" s="24" t="s">
        <v>6</v>
      </c>
      <c r="E320" s="389" t="str">
        <f>IF(F320&lt;&gt;"",E316,"")</f>
        <v/>
      </c>
      <c r="F320" s="295"/>
      <c r="G320" s="296"/>
      <c r="H320" s="335"/>
      <c r="I320" s="226" t="str">
        <f>IF(B316="","",IF(F320=999,999,IF(F320+G320+H320=0,"",(F320*60+G320+H320/100)+E320)))</f>
        <v/>
      </c>
      <c r="J320" s="76"/>
      <c r="K320" s="76" t="str">
        <f>IF(I320="","",ABS(I320-J317))</f>
        <v/>
      </c>
      <c r="L320" s="227" t="str">
        <f>IF(K320="","",RANK(K320,K316:K320))</f>
        <v/>
      </c>
      <c r="M320" s="228" t="str">
        <f t="shared" si="186"/>
        <v/>
      </c>
      <c r="N320" s="77"/>
      <c r="O320" s="77" t="str">
        <f>IF(M320="","",ABS(M320-N317))</f>
        <v/>
      </c>
      <c r="P320" s="229" t="str">
        <f>IF(O320="","",RANK(O320,O316:O320))</f>
        <v/>
      </c>
      <c r="Q320" s="230" t="str">
        <f t="shared" si="187"/>
        <v/>
      </c>
      <c r="R320" s="78"/>
      <c r="S320" s="78" t="str">
        <f>IF(Q320="","",ABS(Q320-R317))</f>
        <v/>
      </c>
      <c r="T320" s="231" t="str">
        <f>IF(S320="","",RANK(S320,S316:S320))</f>
        <v/>
      </c>
      <c r="U320" s="232" t="str">
        <f t="shared" si="188"/>
        <v/>
      </c>
      <c r="V320" s="79"/>
      <c r="W320" s="233" t="str">
        <f>IF(B316="","",IF(R316&lt;0.5,TRIMMEAN(I316:I320,0.4),IF(V316&lt;0.5,V317,"NV")))</f>
        <v/>
      </c>
      <c r="X320" s="811"/>
      <c r="Y320" s="814"/>
      <c r="Z320" s="817"/>
    </row>
    <row r="321" spans="1:26" x14ac:dyDescent="0.25">
      <c r="A321" s="826" t="str">
        <f>IF('Names And Totals'!A68="","",'Names And Totals'!A68)</f>
        <v/>
      </c>
      <c r="B321" s="828" t="str">
        <f>IF('Names And Totals'!B68="","",'Names And Totals'!B68)</f>
        <v/>
      </c>
      <c r="C321" s="821" t="str">
        <f>IF(B321="","",IF(Y321="DQ","DQ",IF(Y321="TO","TO",IF(Y321="NV","NV",IF(Y321="","",RANK(Y321,$Y$6:$Y$501,0))))))</f>
        <v/>
      </c>
      <c r="D321" s="67" t="s">
        <v>7</v>
      </c>
      <c r="E321" s="342"/>
      <c r="F321" s="336"/>
      <c r="G321" s="333"/>
      <c r="H321" s="337"/>
      <c r="I321" s="263" t="str">
        <f>IF(B321="","",IF(F321=999,999,IF(F321+G321+H321=0,"",(F321*60+G321+H321/100)+E321)))</f>
        <v/>
      </c>
      <c r="J321" s="80" t="str">
        <f>IF(B321="","",MAX(I321:I325)-MIN(I321:I325))</f>
        <v/>
      </c>
      <c r="K321" s="80" t="str">
        <f>IF(I321="","",ABS(I321-J322))</f>
        <v/>
      </c>
      <c r="L321" s="214" t="str">
        <f>IF(K321="","",RANK(K321,K321:K325))</f>
        <v/>
      </c>
      <c r="M321" s="80" t="str">
        <f>IF(I321="","",IF(L321=1,"",I321))</f>
        <v/>
      </c>
      <c r="N321" s="82" t="str">
        <f>IF(B321="","",MAX(M321:M325)-MIN(M321:M325))</f>
        <v/>
      </c>
      <c r="O321" s="82" t="str">
        <f>IF(M321="","",ABS(M321-N322))</f>
        <v/>
      </c>
      <c r="P321" s="215" t="str">
        <f>IF(O321="","",RANK(O321,O321:O325))</f>
        <v/>
      </c>
      <c r="Q321" s="82" t="str">
        <f>IF(O321="","",IF(P321=1,"",I321))</f>
        <v/>
      </c>
      <c r="R321" s="83" t="str">
        <f>IF(B321="","",MAX(Q321:Q325)-MIN(Q321:Q325))</f>
        <v/>
      </c>
      <c r="S321" s="83" t="str">
        <f>IF(Q321="","",ABS(Q321-R322))</f>
        <v/>
      </c>
      <c r="T321" s="216" t="str">
        <f>IF(S321="","",RANK(S321,S321:S325))</f>
        <v/>
      </c>
      <c r="U321" s="83" t="str">
        <f>IF(T321="","",IF(T321=1,"",Q321))</f>
        <v/>
      </c>
      <c r="V321" s="84" t="str">
        <f>IF(B321="","",MAX(U321:U325)-MIN(U321:U325))</f>
        <v/>
      </c>
      <c r="W321" s="217" t="str">
        <f>IF(B321="","",I321)</f>
        <v/>
      </c>
      <c r="X321" s="614" t="str">
        <f>IF(B321="","",IF(Z321="DQ","DQ",IF(I321=999,"TO",IF(I321="","",IF(I322="",W321,IF(I323="",W322,IF(I324="",W323,IF(I325="",W324,W325))))))))</f>
        <v/>
      </c>
      <c r="Y321" s="818" t="str">
        <f>IF(B321="","",IF(Z321="DQ","DQ",IF(X321="TO","TO",IF(X321="","",IF(X321="NV","NV",IF((20-(X321-$Y$3))&gt;0,(20-(X321-$Y$3)),0))))))</f>
        <v/>
      </c>
      <c r="Z321" s="639"/>
    </row>
    <row r="322" spans="1:26" x14ac:dyDescent="0.25">
      <c r="A322" s="627"/>
      <c r="B322" s="630"/>
      <c r="C322" s="822"/>
      <c r="D322" s="21" t="s">
        <v>4</v>
      </c>
      <c r="E322" s="387" t="str">
        <f>IF(F322&lt;&gt;"",E321,"")</f>
        <v/>
      </c>
      <c r="F322" s="292"/>
      <c r="G322" s="293"/>
      <c r="H322" s="314"/>
      <c r="I322" s="234" t="str">
        <f>IF(B321="","",IF(F322=999,999,IF(F322+G322+H322=0,"",(F322*60+G322+H322/100)+E322)))</f>
        <v/>
      </c>
      <c r="J322" s="72" t="str">
        <f>IF(B321="","",AVERAGE(I321:I325))</f>
        <v/>
      </c>
      <c r="K322" s="72" t="str">
        <f>IF(I322="","",ABS(I322-J322))</f>
        <v/>
      </c>
      <c r="L322" s="219" t="str">
        <f>IF(K322="","",RANK(K322,K321:K325))</f>
        <v/>
      </c>
      <c r="M322" s="220" t="str">
        <f t="shared" ref="M322:M325" si="189">IF(I322="","",IF(L322=1,"",I322))</f>
        <v/>
      </c>
      <c r="N322" s="73" t="str">
        <f>IF(B321="","",AVERAGE(M321:M325))</f>
        <v/>
      </c>
      <c r="O322" s="73" t="str">
        <f>IF(M322="","",ABS(M322-N322))</f>
        <v/>
      </c>
      <c r="P322" s="221" t="str">
        <f>IF(O322="","",RANK(O322,O321:O325))</f>
        <v/>
      </c>
      <c r="Q322" s="222" t="str">
        <f t="shared" ref="Q322:Q325" si="190">IF(O322="","",IF(P322=1,"",I322))</f>
        <v/>
      </c>
      <c r="R322" s="74" t="str">
        <f>IF(B321="","",AVERAGE(Q321:Q325))</f>
        <v/>
      </c>
      <c r="S322" s="74" t="str">
        <f>IF(Q322="","",ABS(Q322-R322))</f>
        <v/>
      </c>
      <c r="T322" s="223" t="str">
        <f>IF(S322="","",RANK(S322,S321:S325))</f>
        <v/>
      </c>
      <c r="U322" s="224" t="str">
        <f t="shared" ref="U322:U325" si="191">IF(T322="","",IF(T322=1,"",Q322))</f>
        <v/>
      </c>
      <c r="V322" s="75" t="str">
        <f>IF(B321="","",AVERAGE(U321:U325))</f>
        <v/>
      </c>
      <c r="W322" s="225" t="str">
        <f>IF(B321="","",IF(J321&lt;0.5,J322,"NV"))</f>
        <v/>
      </c>
      <c r="X322" s="615"/>
      <c r="Y322" s="819"/>
      <c r="Z322" s="639"/>
    </row>
    <row r="323" spans="1:26" x14ac:dyDescent="0.25">
      <c r="A323" s="627"/>
      <c r="B323" s="630"/>
      <c r="C323" s="822"/>
      <c r="D323" s="21" t="s">
        <v>8</v>
      </c>
      <c r="E323" s="387" t="str">
        <f>IF(F323&lt;&gt;"",E321,"")</f>
        <v/>
      </c>
      <c r="F323" s="292"/>
      <c r="G323" s="293"/>
      <c r="H323" s="314"/>
      <c r="I323" s="234" t="str">
        <f>IF(B321="","",IF(F323=999,999,IF(F323+G323+H323=0,"",(F323*60+G323+H323/100)+E323)))</f>
        <v/>
      </c>
      <c r="J323" s="72"/>
      <c r="K323" s="72" t="str">
        <f>IF(I323="","",ABS(I323-J322))</f>
        <v/>
      </c>
      <c r="L323" s="219" t="str">
        <f>IF(K323="","",RANK(K323,K321:K325))</f>
        <v/>
      </c>
      <c r="M323" s="220" t="str">
        <f t="shared" si="189"/>
        <v/>
      </c>
      <c r="N323" s="73"/>
      <c r="O323" s="73" t="str">
        <f>IF(M323="","",ABS(M323-N322))</f>
        <v/>
      </c>
      <c r="P323" s="221" t="str">
        <f>IF(O323="","",RANK(O323,O321:O325))</f>
        <v/>
      </c>
      <c r="Q323" s="222" t="str">
        <f t="shared" si="190"/>
        <v/>
      </c>
      <c r="R323" s="74"/>
      <c r="S323" s="74" t="str">
        <f>IF(Q323="","",ABS(Q323-R322))</f>
        <v/>
      </c>
      <c r="T323" s="223" t="str">
        <f>IF(S323="","",RANK(S323,S321:S325))</f>
        <v/>
      </c>
      <c r="U323" s="224" t="str">
        <f t="shared" si="191"/>
        <v/>
      </c>
      <c r="V323" s="75"/>
      <c r="W323" s="225" t="str">
        <f>IF(B321="","",IF(J321&lt;0.5,J322,IF(N321&lt;0.5,N322,"NV")))</f>
        <v/>
      </c>
      <c r="X323" s="615"/>
      <c r="Y323" s="819"/>
      <c r="Z323" s="639"/>
    </row>
    <row r="324" spans="1:26" x14ac:dyDescent="0.25">
      <c r="A324" s="627"/>
      <c r="B324" s="630"/>
      <c r="C324" s="822"/>
      <c r="D324" s="21" t="s">
        <v>5</v>
      </c>
      <c r="E324" s="387" t="str">
        <f>IF(F324&lt;&gt;"",E321,"")</f>
        <v/>
      </c>
      <c r="F324" s="292"/>
      <c r="G324" s="293"/>
      <c r="H324" s="314"/>
      <c r="I324" s="234" t="str">
        <f>IF(B321="","",IF(F324=999,999,IF(F324+G324+H324=0,"",(F324*60+G324+H324/100)+E324)))</f>
        <v/>
      </c>
      <c r="J324" s="72"/>
      <c r="K324" s="72" t="str">
        <f>IF(I324="","",ABS(I324-J322))</f>
        <v/>
      </c>
      <c r="L324" s="219" t="str">
        <f>IF(K324="","",RANK(K324,K321:K325))</f>
        <v/>
      </c>
      <c r="M324" s="220" t="str">
        <f t="shared" si="189"/>
        <v/>
      </c>
      <c r="N324" s="73"/>
      <c r="O324" s="73" t="str">
        <f>IF(M324="","",ABS(M324-N322))</f>
        <v/>
      </c>
      <c r="P324" s="221" t="str">
        <f>IF(O324="","",RANK(O324,O321:O325))</f>
        <v/>
      </c>
      <c r="Q324" s="222" t="str">
        <f t="shared" si="190"/>
        <v/>
      </c>
      <c r="R324" s="74"/>
      <c r="S324" s="74" t="str">
        <f>IF(Q324="","",ABS(Q324-R322))</f>
        <v/>
      </c>
      <c r="T324" s="223" t="str">
        <f>IF(S324="","",RANK(S324,S321:S325))</f>
        <v/>
      </c>
      <c r="U324" s="224" t="str">
        <f t="shared" si="191"/>
        <v/>
      </c>
      <c r="V324" s="75"/>
      <c r="W324" s="225" t="str">
        <f>IF(B321="","",IF(N321=0,J322,IF(N321&lt;0.5,N322,IF(R321&lt;0.5,R322,"NV"))))</f>
        <v/>
      </c>
      <c r="X324" s="615"/>
      <c r="Y324" s="819"/>
      <c r="Z324" s="639"/>
    </row>
    <row r="325" spans="1:26" ht="15.75" thickBot="1" x14ac:dyDescent="0.3">
      <c r="A325" s="827"/>
      <c r="B325" s="829"/>
      <c r="C325" s="823"/>
      <c r="D325" s="66" t="s">
        <v>6</v>
      </c>
      <c r="E325" s="387" t="str">
        <f>IF(F325&lt;&gt;"",E321,"")</f>
        <v/>
      </c>
      <c r="F325" s="338"/>
      <c r="G325" s="339"/>
      <c r="H325" s="340"/>
      <c r="I325" s="264" t="str">
        <f>IF(B321="","",IF(F325=999,999,IF(F325+G325+H325=0,"",(F325*60+G325+H325/100)+E325)))</f>
        <v/>
      </c>
      <c r="J325" s="76"/>
      <c r="K325" s="76" t="str">
        <f>IF(I325="","",ABS(I325-J322))</f>
        <v/>
      </c>
      <c r="L325" s="227" t="str">
        <f>IF(K325="","",RANK(K325,K321:K325))</f>
        <v/>
      </c>
      <c r="M325" s="228" t="str">
        <f t="shared" si="189"/>
        <v/>
      </c>
      <c r="N325" s="77"/>
      <c r="O325" s="77" t="str">
        <f>IF(M325="","",ABS(M325-N322))</f>
        <v/>
      </c>
      <c r="P325" s="229" t="str">
        <f>IF(O325="","",RANK(O325,O321:O325))</f>
        <v/>
      </c>
      <c r="Q325" s="230" t="str">
        <f t="shared" si="190"/>
        <v/>
      </c>
      <c r="R325" s="78"/>
      <c r="S325" s="78" t="str">
        <f>IF(Q325="","",ABS(Q325-R322))</f>
        <v/>
      </c>
      <c r="T325" s="231" t="str">
        <f>IF(S325="","",RANK(S325,S321:S325))</f>
        <v/>
      </c>
      <c r="U325" s="232" t="str">
        <f t="shared" si="191"/>
        <v/>
      </c>
      <c r="V325" s="79"/>
      <c r="W325" s="233" t="str">
        <f>IF(B321="","",IF(R321&lt;0.5,TRIMMEAN(I321:I325,0.4),IF(V321&lt;0.5,V322,"NV")))</f>
        <v/>
      </c>
      <c r="X325" s="616"/>
      <c r="Y325" s="820"/>
      <c r="Z325" s="639"/>
    </row>
    <row r="326" spans="1:26" x14ac:dyDescent="0.25">
      <c r="A326" s="830" t="str">
        <f>IF('Names And Totals'!A69="","",'Names And Totals'!A69)</f>
        <v/>
      </c>
      <c r="B326" s="831" t="str">
        <f>IF('Names And Totals'!B69="","",'Names And Totals'!B69)</f>
        <v/>
      </c>
      <c r="C326" s="824" t="str">
        <f>IF(B326="","",IF(Y326="DQ","DQ",IF(Y326="TO","TO",IF(Y326="NV","NV",IF(Y326="","",RANK(Y326,$Y$6:$Y$501,0))))))</f>
        <v/>
      </c>
      <c r="D326" s="23" t="s">
        <v>7</v>
      </c>
      <c r="E326" s="343"/>
      <c r="F326" s="324"/>
      <c r="G326" s="334"/>
      <c r="H326" s="325"/>
      <c r="I326" s="213" t="str">
        <f>IF(B326="","",IF(F326=999,999,IF(F326+G326+H326=0,"",(F326*60+G326+H326/100)+E326)))</f>
        <v/>
      </c>
      <c r="J326" s="80" t="str">
        <f>IF(B326="","",MAX(I326:I330)-MIN(I326:I330))</f>
        <v/>
      </c>
      <c r="K326" s="80" t="str">
        <f>IF(I326="","",ABS(I326-J327))</f>
        <v/>
      </c>
      <c r="L326" s="214" t="str">
        <f>IF(K326="","",RANK(K326,K326:K330))</f>
        <v/>
      </c>
      <c r="M326" s="80" t="str">
        <f>IF(I326="","",IF(L326=1,"",I326))</f>
        <v/>
      </c>
      <c r="N326" s="82" t="str">
        <f>IF(B326="","",MAX(M326:M330)-MIN(M326:M330))</f>
        <v/>
      </c>
      <c r="O326" s="82" t="str">
        <f>IF(M326="","",ABS(M326-N327))</f>
        <v/>
      </c>
      <c r="P326" s="215" t="str">
        <f>IF(O326="","",RANK(O326,O326:O330))</f>
        <v/>
      </c>
      <c r="Q326" s="82" t="str">
        <f>IF(O326="","",IF(P326=1,"",I326))</f>
        <v/>
      </c>
      <c r="R326" s="83" t="str">
        <f>IF(B326="","",MAX(Q326:Q330)-MIN(Q326:Q330))</f>
        <v/>
      </c>
      <c r="S326" s="83" t="str">
        <f>IF(Q326="","",ABS(Q326-R327))</f>
        <v/>
      </c>
      <c r="T326" s="216" t="str">
        <f>IF(S326="","",RANK(S326,S326:S330))</f>
        <v/>
      </c>
      <c r="U326" s="83" t="str">
        <f>IF(T326="","",IF(T326=1,"",Q326))</f>
        <v/>
      </c>
      <c r="V326" s="84" t="str">
        <f>IF(B326="","",MAX(U326:U330)-MIN(U326:U330))</f>
        <v/>
      </c>
      <c r="W326" s="217" t="str">
        <f>IF(B326="","",I326)</f>
        <v/>
      </c>
      <c r="X326" s="810" t="str">
        <f>IF(B326="","",IF(Z326="DQ","DQ",IF(I326=999,"TO",IF(I326="","",IF(I327="",W326,IF(I328="",W327,IF(I329="",W328,IF(I330="",W329,W330))))))))</f>
        <v/>
      </c>
      <c r="Y326" s="812" t="str">
        <f>IF(B326="","",IF(Z326="DQ","DQ",IF(X326="TO","TO",IF(X326="","",IF(X326="NV","NV",IF((20-(X326-$Y$3))&gt;0,(20-(X326-$Y$3)),0))))))</f>
        <v/>
      </c>
      <c r="Z326" s="815"/>
    </row>
    <row r="327" spans="1:26" x14ac:dyDescent="0.25">
      <c r="A327" s="621"/>
      <c r="B327" s="624"/>
      <c r="C327" s="641"/>
      <c r="D327" s="18" t="s">
        <v>4</v>
      </c>
      <c r="E327" s="384" t="str">
        <f>IF(F327&lt;&gt;"",E326,"")</f>
        <v/>
      </c>
      <c r="F327" s="289"/>
      <c r="G327" s="290"/>
      <c r="H327" s="310"/>
      <c r="I327" s="218" t="str">
        <f>IF(B326="","",IF(F327=999,999,IF(F327+G327+H327=0,"",(F327*60+G327+H327/100)+E327)))</f>
        <v/>
      </c>
      <c r="J327" s="72" t="str">
        <f>IF(B326="","",AVERAGE(I326:I330))</f>
        <v/>
      </c>
      <c r="K327" s="72" t="str">
        <f>IF(I327="","",ABS(I327-J327))</f>
        <v/>
      </c>
      <c r="L327" s="219" t="str">
        <f>IF(K327="","",RANK(K327,K326:K330))</f>
        <v/>
      </c>
      <c r="M327" s="220" t="str">
        <f t="shared" ref="M327:M330" si="192">IF(I327="","",IF(L327=1,"",I327))</f>
        <v/>
      </c>
      <c r="N327" s="73" t="str">
        <f>IF(B326="","",AVERAGE(M326:M330))</f>
        <v/>
      </c>
      <c r="O327" s="73" t="str">
        <f>IF(M327="","",ABS(M327-N327))</f>
        <v/>
      </c>
      <c r="P327" s="221" t="str">
        <f>IF(O327="","",RANK(O327,O326:O330))</f>
        <v/>
      </c>
      <c r="Q327" s="222" t="str">
        <f t="shared" ref="Q327:Q330" si="193">IF(O327="","",IF(P327=1,"",I327))</f>
        <v/>
      </c>
      <c r="R327" s="74" t="str">
        <f>IF(B326="","",AVERAGE(Q326:Q330))</f>
        <v/>
      </c>
      <c r="S327" s="74" t="str">
        <f>IF(Q327="","",ABS(Q327-R327))</f>
        <v/>
      </c>
      <c r="T327" s="223" t="str">
        <f>IF(S327="","",RANK(S327,S326:S330))</f>
        <v/>
      </c>
      <c r="U327" s="224" t="str">
        <f t="shared" ref="U327:U330" si="194">IF(T327="","",IF(T327=1,"",Q327))</f>
        <v/>
      </c>
      <c r="V327" s="75" t="str">
        <f>IF(B326="","",AVERAGE(U326:U330))</f>
        <v/>
      </c>
      <c r="W327" s="225" t="str">
        <f>IF(B326="","",IF(J326&lt;0.5,J327,"NV"))</f>
        <v/>
      </c>
      <c r="X327" s="763"/>
      <c r="Y327" s="813"/>
      <c r="Z327" s="816"/>
    </row>
    <row r="328" spans="1:26" x14ac:dyDescent="0.25">
      <c r="A328" s="621"/>
      <c r="B328" s="624"/>
      <c r="C328" s="641"/>
      <c r="D328" s="18" t="s">
        <v>8</v>
      </c>
      <c r="E328" s="384" t="str">
        <f>IF(F328&lt;&gt;"",E326,"")</f>
        <v/>
      </c>
      <c r="F328" s="289"/>
      <c r="G328" s="290"/>
      <c r="H328" s="310"/>
      <c r="I328" s="218" t="str">
        <f>IF(B326="","",IF(F328=999,999,IF(F328+G328+H328=0,"",(F328*60+G328+H328/100)+E328)))</f>
        <v/>
      </c>
      <c r="J328" s="72"/>
      <c r="K328" s="72" t="str">
        <f>IF(I328="","",ABS(I328-J327))</f>
        <v/>
      </c>
      <c r="L328" s="219" t="str">
        <f>IF(K328="","",RANK(K328,K326:K330))</f>
        <v/>
      </c>
      <c r="M328" s="220" t="str">
        <f t="shared" si="192"/>
        <v/>
      </c>
      <c r="N328" s="73"/>
      <c r="O328" s="73" t="str">
        <f>IF(M328="","",ABS(M328-N327))</f>
        <v/>
      </c>
      <c r="P328" s="221" t="str">
        <f>IF(O328="","",RANK(O328,O326:O330))</f>
        <v/>
      </c>
      <c r="Q328" s="222" t="str">
        <f t="shared" si="193"/>
        <v/>
      </c>
      <c r="R328" s="74"/>
      <c r="S328" s="74" t="str">
        <f>IF(Q328="","",ABS(Q328-R327))</f>
        <v/>
      </c>
      <c r="T328" s="223" t="str">
        <f>IF(S328="","",RANK(S328,S326:S330))</f>
        <v/>
      </c>
      <c r="U328" s="224" t="str">
        <f t="shared" si="194"/>
        <v/>
      </c>
      <c r="V328" s="75"/>
      <c r="W328" s="225" t="str">
        <f>IF(B326="","",IF(J326&lt;0.5,J327,IF(N326&lt;0.5,N327,"NV")))</f>
        <v/>
      </c>
      <c r="X328" s="763"/>
      <c r="Y328" s="813"/>
      <c r="Z328" s="816"/>
    </row>
    <row r="329" spans="1:26" x14ac:dyDescent="0.25">
      <c r="A329" s="621"/>
      <c r="B329" s="624"/>
      <c r="C329" s="641"/>
      <c r="D329" s="18" t="s">
        <v>5</v>
      </c>
      <c r="E329" s="384" t="str">
        <f>IF(F329&lt;&gt;"",E326,"")</f>
        <v/>
      </c>
      <c r="F329" s="289"/>
      <c r="G329" s="290"/>
      <c r="H329" s="310"/>
      <c r="I329" s="218" t="str">
        <f>IF(B326="","",IF(F329=999,999,IF(F329+G329+H329=0,"",(F329*60+G329+H329/100)+E329)))</f>
        <v/>
      </c>
      <c r="J329" s="72"/>
      <c r="K329" s="72" t="str">
        <f>IF(I329="","",ABS(I329-J327))</f>
        <v/>
      </c>
      <c r="L329" s="219" t="str">
        <f>IF(K329="","",RANK(K329,K326:K330))</f>
        <v/>
      </c>
      <c r="M329" s="220" t="str">
        <f t="shared" si="192"/>
        <v/>
      </c>
      <c r="N329" s="73"/>
      <c r="O329" s="73" t="str">
        <f>IF(M329="","",ABS(M329-N327))</f>
        <v/>
      </c>
      <c r="P329" s="221" t="str">
        <f>IF(O329="","",RANK(O329,O326:O330))</f>
        <v/>
      </c>
      <c r="Q329" s="222" t="str">
        <f t="shared" si="193"/>
        <v/>
      </c>
      <c r="R329" s="74"/>
      <c r="S329" s="74" t="str">
        <f>IF(Q329="","",ABS(Q329-R327))</f>
        <v/>
      </c>
      <c r="T329" s="223" t="str">
        <f>IF(S329="","",RANK(S329,S326:S330))</f>
        <v/>
      </c>
      <c r="U329" s="224" t="str">
        <f t="shared" si="194"/>
        <v/>
      </c>
      <c r="V329" s="75"/>
      <c r="W329" s="225" t="str">
        <f>IF(B326="","",IF(N326=0,J327,IF(N326&lt;0.5,N327,IF(R326&lt;0.5,R327,"NV"))))</f>
        <v/>
      </c>
      <c r="X329" s="763"/>
      <c r="Y329" s="813"/>
      <c r="Z329" s="816"/>
    </row>
    <row r="330" spans="1:26" ht="15.75" thickBot="1" x14ac:dyDescent="0.3">
      <c r="A330" s="622"/>
      <c r="B330" s="625"/>
      <c r="C330" s="825"/>
      <c r="D330" s="24" t="s">
        <v>6</v>
      </c>
      <c r="E330" s="385" t="str">
        <f>IF(F330&lt;&gt;"",E326,"")</f>
        <v/>
      </c>
      <c r="F330" s="295"/>
      <c r="G330" s="296"/>
      <c r="H330" s="335"/>
      <c r="I330" s="226" t="str">
        <f>IF(B326="","",IF(F330=999,999,IF(F330+G330+H330=0,"",(F330*60+G330+H330/100)+E330)))</f>
        <v/>
      </c>
      <c r="J330" s="76"/>
      <c r="K330" s="76" t="str">
        <f>IF(I330="","",ABS(I330-J327))</f>
        <v/>
      </c>
      <c r="L330" s="227" t="str">
        <f>IF(K330="","",RANK(K330,K326:K330))</f>
        <v/>
      </c>
      <c r="M330" s="228" t="str">
        <f t="shared" si="192"/>
        <v/>
      </c>
      <c r="N330" s="77"/>
      <c r="O330" s="77" t="str">
        <f>IF(M330="","",ABS(M330-N327))</f>
        <v/>
      </c>
      <c r="P330" s="229" t="str">
        <f>IF(O330="","",RANK(O330,O326:O330))</f>
        <v/>
      </c>
      <c r="Q330" s="230" t="str">
        <f t="shared" si="193"/>
        <v/>
      </c>
      <c r="R330" s="78"/>
      <c r="S330" s="78" t="str">
        <f>IF(Q330="","",ABS(Q330-R327))</f>
        <v/>
      </c>
      <c r="T330" s="231" t="str">
        <f>IF(S330="","",RANK(S330,S326:S330))</f>
        <v/>
      </c>
      <c r="U330" s="232" t="str">
        <f t="shared" si="194"/>
        <v/>
      </c>
      <c r="V330" s="79"/>
      <c r="W330" s="233" t="str">
        <f>IF(B326="","",IF(R326&lt;0.5,TRIMMEAN(I326:I330,0.4),IF(V326&lt;0.5,V327,"NV")))</f>
        <v/>
      </c>
      <c r="X330" s="811"/>
      <c r="Y330" s="814"/>
      <c r="Z330" s="817"/>
    </row>
    <row r="331" spans="1:26" x14ac:dyDescent="0.25">
      <c r="A331" s="826" t="str">
        <f>IF('Names And Totals'!A70="","",'Names And Totals'!A70)</f>
        <v/>
      </c>
      <c r="B331" s="828" t="str">
        <f>IF('Names And Totals'!B70="","",'Names And Totals'!B70)</f>
        <v/>
      </c>
      <c r="C331" s="821" t="str">
        <f>IF(B331="","",IF(Y331="DQ","DQ",IF(Y331="TO","TO",IF(Y331="NV","NV",IF(Y331="","",RANK(Y331,$Y$6:$Y$501,0))))))</f>
        <v/>
      </c>
      <c r="D331" s="67" t="s">
        <v>7</v>
      </c>
      <c r="E331" s="386"/>
      <c r="F331" s="336"/>
      <c r="G331" s="333"/>
      <c r="H331" s="337"/>
      <c r="I331" s="263" t="str">
        <f>IF(B331="","",IF(F331=999,999,IF(F331+G331+H331=0,"",(F331*60+G331+H331/100)+E331)))</f>
        <v/>
      </c>
      <c r="J331" s="80" t="str">
        <f>IF(B331="","",MAX(I331:I335)-MIN(I331:I335))</f>
        <v/>
      </c>
      <c r="K331" s="80" t="str">
        <f>IF(I331="","",ABS(I331-J332))</f>
        <v/>
      </c>
      <c r="L331" s="214" t="str">
        <f>IF(K331="","",RANK(K331,K331:K335))</f>
        <v/>
      </c>
      <c r="M331" s="80" t="str">
        <f>IF(I331="","",IF(L331=1,"",I331))</f>
        <v/>
      </c>
      <c r="N331" s="82" t="str">
        <f>IF(B331="","",MAX(M331:M335)-MIN(M331:M335))</f>
        <v/>
      </c>
      <c r="O331" s="82" t="str">
        <f>IF(M331="","",ABS(M331-N332))</f>
        <v/>
      </c>
      <c r="P331" s="215" t="str">
        <f>IF(O331="","",RANK(O331,O331:O335))</f>
        <v/>
      </c>
      <c r="Q331" s="82" t="str">
        <f>IF(O331="","",IF(P331=1,"",I331))</f>
        <v/>
      </c>
      <c r="R331" s="83" t="str">
        <f>IF(B331="","",MAX(Q331:Q335)-MIN(Q331:Q335))</f>
        <v/>
      </c>
      <c r="S331" s="83" t="str">
        <f>IF(Q331="","",ABS(Q331-R332))</f>
        <v/>
      </c>
      <c r="T331" s="216" t="str">
        <f>IF(S331="","",RANK(S331,S331:S335))</f>
        <v/>
      </c>
      <c r="U331" s="83" t="str">
        <f>IF(T331="","",IF(T331=1,"",Q331))</f>
        <v/>
      </c>
      <c r="V331" s="84" t="str">
        <f>IF(B331="","",MAX(U331:U335)-MIN(U331:U335))</f>
        <v/>
      </c>
      <c r="W331" s="217" t="str">
        <f>IF(B331="","",I331)</f>
        <v/>
      </c>
      <c r="X331" s="614" t="str">
        <f>IF(B331="","",IF(Z331="DQ","DQ",IF(I331=999,"TO",IF(I331="","",IF(I332="",W331,IF(I333="",W332,IF(I334="",W333,IF(I335="",W334,W335))))))))</f>
        <v/>
      </c>
      <c r="Y331" s="818" t="str">
        <f>IF(B331="","",IF(Z331="DQ","DQ",IF(X331="TO","TO",IF(X331="","",IF(X331="NV","NV",IF((20-(X331-$Y$3))&gt;0,(20-(X331-$Y$3)),0))))))</f>
        <v/>
      </c>
      <c r="Z331" s="639"/>
    </row>
    <row r="332" spans="1:26" x14ac:dyDescent="0.25">
      <c r="A332" s="627"/>
      <c r="B332" s="630"/>
      <c r="C332" s="822"/>
      <c r="D332" s="21" t="s">
        <v>4</v>
      </c>
      <c r="E332" s="387" t="str">
        <f>IF(F332&lt;&gt;"",E331,"")</f>
        <v/>
      </c>
      <c r="F332" s="292"/>
      <c r="G332" s="293"/>
      <c r="H332" s="314"/>
      <c r="I332" s="234" t="str">
        <f>IF(B331="","",IF(F332=999,999,IF(F332+G332+H332=0,"",(F332*60+G332+H332/100)+E332)))</f>
        <v/>
      </c>
      <c r="J332" s="72" t="str">
        <f>IF(B331="","",AVERAGE(I331:I335))</f>
        <v/>
      </c>
      <c r="K332" s="72" t="str">
        <f>IF(I332="","",ABS(I332-J332))</f>
        <v/>
      </c>
      <c r="L332" s="219" t="str">
        <f>IF(K332="","",RANK(K332,K331:K335))</f>
        <v/>
      </c>
      <c r="M332" s="220" t="str">
        <f t="shared" ref="M332:M335" si="195">IF(I332="","",IF(L332=1,"",I332))</f>
        <v/>
      </c>
      <c r="N332" s="73" t="str">
        <f>IF(B331="","",AVERAGE(M331:M335))</f>
        <v/>
      </c>
      <c r="O332" s="73" t="str">
        <f>IF(M332="","",ABS(M332-N332))</f>
        <v/>
      </c>
      <c r="P332" s="221" t="str">
        <f>IF(O332="","",RANK(O332,O331:O335))</f>
        <v/>
      </c>
      <c r="Q332" s="222" t="str">
        <f t="shared" ref="Q332:Q335" si="196">IF(O332="","",IF(P332=1,"",I332))</f>
        <v/>
      </c>
      <c r="R332" s="74" t="str">
        <f>IF(B331="","",AVERAGE(Q331:Q335))</f>
        <v/>
      </c>
      <c r="S332" s="74" t="str">
        <f>IF(Q332="","",ABS(Q332-R332))</f>
        <v/>
      </c>
      <c r="T332" s="223" t="str">
        <f>IF(S332="","",RANK(S332,S331:S335))</f>
        <v/>
      </c>
      <c r="U332" s="224" t="str">
        <f t="shared" ref="U332:U335" si="197">IF(T332="","",IF(T332=1,"",Q332))</f>
        <v/>
      </c>
      <c r="V332" s="75" t="str">
        <f>IF(B331="","",AVERAGE(U331:U335))</f>
        <v/>
      </c>
      <c r="W332" s="225" t="str">
        <f>IF(B331="","",IF(J331&lt;0.5,J332,"NV"))</f>
        <v/>
      </c>
      <c r="X332" s="615"/>
      <c r="Y332" s="819"/>
      <c r="Z332" s="639"/>
    </row>
    <row r="333" spans="1:26" x14ac:dyDescent="0.25">
      <c r="A333" s="627"/>
      <c r="B333" s="630"/>
      <c r="C333" s="822"/>
      <c r="D333" s="21" t="s">
        <v>8</v>
      </c>
      <c r="E333" s="387" t="str">
        <f>IF(F333&lt;&gt;"",E331,"")</f>
        <v/>
      </c>
      <c r="F333" s="292"/>
      <c r="G333" s="293"/>
      <c r="H333" s="314"/>
      <c r="I333" s="234" t="str">
        <f>IF(B331="","",IF(F333=999,999,IF(F333+G333+H333=0,"",(F333*60+G333+H333/100)+E333)))</f>
        <v/>
      </c>
      <c r="J333" s="72"/>
      <c r="K333" s="72" t="str">
        <f>IF(I333="","",ABS(I333-J332))</f>
        <v/>
      </c>
      <c r="L333" s="219" t="str">
        <f>IF(K333="","",RANK(K333,K331:K335))</f>
        <v/>
      </c>
      <c r="M333" s="220" t="str">
        <f t="shared" si="195"/>
        <v/>
      </c>
      <c r="N333" s="73"/>
      <c r="O333" s="73" t="str">
        <f>IF(M333="","",ABS(M333-N332))</f>
        <v/>
      </c>
      <c r="P333" s="221" t="str">
        <f>IF(O333="","",RANK(O333,O331:O335))</f>
        <v/>
      </c>
      <c r="Q333" s="222" t="str">
        <f t="shared" si="196"/>
        <v/>
      </c>
      <c r="R333" s="74"/>
      <c r="S333" s="74" t="str">
        <f>IF(Q333="","",ABS(Q333-R332))</f>
        <v/>
      </c>
      <c r="T333" s="223" t="str">
        <f>IF(S333="","",RANK(S333,S331:S335))</f>
        <v/>
      </c>
      <c r="U333" s="224" t="str">
        <f t="shared" si="197"/>
        <v/>
      </c>
      <c r="V333" s="75"/>
      <c r="W333" s="225" t="str">
        <f>IF(B331="","",IF(J331&lt;0.5,J332,IF(N331&lt;0.5,N332,"NV")))</f>
        <v/>
      </c>
      <c r="X333" s="615"/>
      <c r="Y333" s="819"/>
      <c r="Z333" s="639"/>
    </row>
    <row r="334" spans="1:26" x14ac:dyDescent="0.25">
      <c r="A334" s="627"/>
      <c r="B334" s="630"/>
      <c r="C334" s="822"/>
      <c r="D334" s="21" t="s">
        <v>5</v>
      </c>
      <c r="E334" s="387" t="str">
        <f>IF(F334&lt;&gt;"",E331,"")</f>
        <v/>
      </c>
      <c r="F334" s="292"/>
      <c r="G334" s="293"/>
      <c r="H334" s="314"/>
      <c r="I334" s="234" t="str">
        <f>IF(B331="","",IF(F334=999,999,IF(F334+G334+H334=0,"",(F334*60+G334+H334/100)+E334)))</f>
        <v/>
      </c>
      <c r="J334" s="72"/>
      <c r="K334" s="72" t="str">
        <f>IF(I334="","",ABS(I334-J332))</f>
        <v/>
      </c>
      <c r="L334" s="219" t="str">
        <f>IF(K334="","",RANK(K334,K331:K335))</f>
        <v/>
      </c>
      <c r="M334" s="220" t="str">
        <f t="shared" si="195"/>
        <v/>
      </c>
      <c r="N334" s="73"/>
      <c r="O334" s="73" t="str">
        <f>IF(M334="","",ABS(M334-N332))</f>
        <v/>
      </c>
      <c r="P334" s="221" t="str">
        <f>IF(O334="","",RANK(O334,O331:O335))</f>
        <v/>
      </c>
      <c r="Q334" s="222" t="str">
        <f t="shared" si="196"/>
        <v/>
      </c>
      <c r="R334" s="74"/>
      <c r="S334" s="74" t="str">
        <f>IF(Q334="","",ABS(Q334-R332))</f>
        <v/>
      </c>
      <c r="T334" s="223" t="str">
        <f>IF(S334="","",RANK(S334,S331:S335))</f>
        <v/>
      </c>
      <c r="U334" s="224" t="str">
        <f t="shared" si="197"/>
        <v/>
      </c>
      <c r="V334" s="75"/>
      <c r="W334" s="225" t="str">
        <f>IF(B331="","",IF(N331=0,J332,IF(N331&lt;0.5,N332,IF(R331&lt;0.5,R332,"NV"))))</f>
        <v/>
      </c>
      <c r="X334" s="615"/>
      <c r="Y334" s="819"/>
      <c r="Z334" s="639"/>
    </row>
    <row r="335" spans="1:26" ht="15.75" thickBot="1" x14ac:dyDescent="0.3">
      <c r="A335" s="827"/>
      <c r="B335" s="829"/>
      <c r="C335" s="823"/>
      <c r="D335" s="66" t="s">
        <v>6</v>
      </c>
      <c r="E335" s="387" t="str">
        <f>IF(F335&lt;&gt;"",E331,"")</f>
        <v/>
      </c>
      <c r="F335" s="338"/>
      <c r="G335" s="339"/>
      <c r="H335" s="340"/>
      <c r="I335" s="264" t="str">
        <f>IF(B331="","",IF(F335=999,999,IF(F335+G335+H335=0,"",(F335*60+G335+H335/100)+E335)))</f>
        <v/>
      </c>
      <c r="J335" s="76"/>
      <c r="K335" s="76" t="str">
        <f>IF(I335="","",ABS(I335-J332))</f>
        <v/>
      </c>
      <c r="L335" s="227" t="str">
        <f>IF(K335="","",RANK(K335,K331:K335))</f>
        <v/>
      </c>
      <c r="M335" s="228" t="str">
        <f t="shared" si="195"/>
        <v/>
      </c>
      <c r="N335" s="77"/>
      <c r="O335" s="77" t="str">
        <f>IF(M335="","",ABS(M335-N332))</f>
        <v/>
      </c>
      <c r="P335" s="229" t="str">
        <f>IF(O335="","",RANK(O335,O331:O335))</f>
        <v/>
      </c>
      <c r="Q335" s="230" t="str">
        <f t="shared" si="196"/>
        <v/>
      </c>
      <c r="R335" s="78"/>
      <c r="S335" s="78" t="str">
        <f>IF(Q335="","",ABS(Q335-R332))</f>
        <v/>
      </c>
      <c r="T335" s="231" t="str">
        <f>IF(S335="","",RANK(S335,S331:S335))</f>
        <v/>
      </c>
      <c r="U335" s="232" t="str">
        <f t="shared" si="197"/>
        <v/>
      </c>
      <c r="V335" s="79"/>
      <c r="W335" s="233" t="str">
        <f>IF(B331="","",IF(R331&lt;0.5,TRIMMEAN(I331:I335,0.4),IF(V331&lt;0.5,V332,"NV")))</f>
        <v/>
      </c>
      <c r="X335" s="616"/>
      <c r="Y335" s="820"/>
      <c r="Z335" s="639"/>
    </row>
    <row r="336" spans="1:26" x14ac:dyDescent="0.25">
      <c r="A336" s="830" t="str">
        <f>IF('Names And Totals'!A71="","",'Names And Totals'!A71)</f>
        <v/>
      </c>
      <c r="B336" s="831" t="str">
        <f>IF('Names And Totals'!B71="","",'Names And Totals'!B71)</f>
        <v/>
      </c>
      <c r="C336" s="824" t="str">
        <f>IF(B336="","",IF(Y336="DQ","DQ",IF(Y336="TO","TO",IF(Y336="NV","NV",IF(Y336="","",RANK(Y336,$Y$6:$Y$501,0))))))</f>
        <v/>
      </c>
      <c r="D336" s="23" t="s">
        <v>7</v>
      </c>
      <c r="E336" s="343"/>
      <c r="F336" s="324"/>
      <c r="G336" s="334"/>
      <c r="H336" s="325"/>
      <c r="I336" s="213" t="str">
        <f>IF(B336="","",IF(F336=999,999,IF(F336+G336+H336=0,"",(F336*60+G336+H336/100)+E336)))</f>
        <v/>
      </c>
      <c r="J336" s="80" t="str">
        <f>IF(B336="","",MAX(I336:I340)-MIN(I336:I340))</f>
        <v/>
      </c>
      <c r="K336" s="80" t="str">
        <f>IF(I336="","",ABS(I336-J337))</f>
        <v/>
      </c>
      <c r="L336" s="214" t="str">
        <f>IF(K336="","",RANK(K336,K336:K340))</f>
        <v/>
      </c>
      <c r="M336" s="80" t="str">
        <f>IF(I336="","",IF(L336=1,"",I336))</f>
        <v/>
      </c>
      <c r="N336" s="82" t="str">
        <f>IF(B336="","",MAX(M336:M340)-MIN(M336:M340))</f>
        <v/>
      </c>
      <c r="O336" s="82" t="str">
        <f>IF(M336="","",ABS(M336-N337))</f>
        <v/>
      </c>
      <c r="P336" s="215" t="str">
        <f>IF(O336="","",RANK(O336,O336:O340))</f>
        <v/>
      </c>
      <c r="Q336" s="82" t="str">
        <f>IF(O336="","",IF(P336=1,"",I336))</f>
        <v/>
      </c>
      <c r="R336" s="83" t="str">
        <f>IF(B336="","",MAX(Q336:Q340)-MIN(Q336:Q340))</f>
        <v/>
      </c>
      <c r="S336" s="83" t="str">
        <f>IF(Q336="","",ABS(Q336-R337))</f>
        <v/>
      </c>
      <c r="T336" s="216" t="str">
        <f>IF(S336="","",RANK(S336,S336:S340))</f>
        <v/>
      </c>
      <c r="U336" s="83" t="str">
        <f>IF(T336="","",IF(T336=1,"",Q336))</f>
        <v/>
      </c>
      <c r="V336" s="84" t="str">
        <f>IF(B336="","",MAX(U336:U340)-MIN(U336:U340))</f>
        <v/>
      </c>
      <c r="W336" s="217" t="str">
        <f>IF(B336="","",I336)</f>
        <v/>
      </c>
      <c r="X336" s="810" t="str">
        <f>IF(B336="","",IF(Z336="DQ","DQ",IF(I336=999,"TO",IF(I336="","",IF(I337="",W336,IF(I338="",W337,IF(I339="",W338,IF(I340="",W339,W340))))))))</f>
        <v/>
      </c>
      <c r="Y336" s="812" t="str">
        <f>IF(B336="","",IF(Z336="DQ","DQ",IF(X336="TO","TO",IF(X336="","",IF(X336="NV","NV",IF((20-(X336-$Y$3))&gt;0,(20-(X336-$Y$3)),0))))))</f>
        <v/>
      </c>
      <c r="Z336" s="815"/>
    </row>
    <row r="337" spans="1:26" x14ac:dyDescent="0.25">
      <c r="A337" s="621"/>
      <c r="B337" s="624"/>
      <c r="C337" s="641"/>
      <c r="D337" s="18" t="s">
        <v>4</v>
      </c>
      <c r="E337" s="384" t="str">
        <f>IF(F337&lt;&gt;"",E336,"")</f>
        <v/>
      </c>
      <c r="F337" s="289"/>
      <c r="G337" s="290"/>
      <c r="H337" s="310"/>
      <c r="I337" s="218" t="str">
        <f>IF(B336="","",IF(F337=999,999,IF(F337+G337+H337=0,"",(F337*60+G337+H337/100)+E337)))</f>
        <v/>
      </c>
      <c r="J337" s="72" t="str">
        <f>IF(B336="","",AVERAGE(I336:I340))</f>
        <v/>
      </c>
      <c r="K337" s="72" t="str">
        <f>IF(I337="","",ABS(I337-J337))</f>
        <v/>
      </c>
      <c r="L337" s="219" t="str">
        <f>IF(K337="","",RANK(K337,K336:K340))</f>
        <v/>
      </c>
      <c r="M337" s="220" t="str">
        <f t="shared" ref="M337:M340" si="198">IF(I337="","",IF(L337=1,"",I337))</f>
        <v/>
      </c>
      <c r="N337" s="73" t="str">
        <f>IF(B336="","",AVERAGE(M336:M340))</f>
        <v/>
      </c>
      <c r="O337" s="73" t="str">
        <f>IF(M337="","",ABS(M337-N337))</f>
        <v/>
      </c>
      <c r="P337" s="221" t="str">
        <f>IF(O337="","",RANK(O337,O336:O340))</f>
        <v/>
      </c>
      <c r="Q337" s="222" t="str">
        <f t="shared" ref="Q337:Q340" si="199">IF(O337="","",IF(P337=1,"",I337))</f>
        <v/>
      </c>
      <c r="R337" s="74" t="str">
        <f>IF(B336="","",AVERAGE(Q336:Q340))</f>
        <v/>
      </c>
      <c r="S337" s="74" t="str">
        <f>IF(Q337="","",ABS(Q337-R337))</f>
        <v/>
      </c>
      <c r="T337" s="223" t="str">
        <f>IF(S337="","",RANK(S337,S336:S340))</f>
        <v/>
      </c>
      <c r="U337" s="224" t="str">
        <f t="shared" ref="U337:U340" si="200">IF(T337="","",IF(T337=1,"",Q337))</f>
        <v/>
      </c>
      <c r="V337" s="75" t="str">
        <f>IF(B336="","",AVERAGE(U336:U340))</f>
        <v/>
      </c>
      <c r="W337" s="225" t="str">
        <f>IF(B336="","",IF(J336&lt;0.5,J337,"NV"))</f>
        <v/>
      </c>
      <c r="X337" s="763"/>
      <c r="Y337" s="813"/>
      <c r="Z337" s="816"/>
    </row>
    <row r="338" spans="1:26" x14ac:dyDescent="0.25">
      <c r="A338" s="621"/>
      <c r="B338" s="624"/>
      <c r="C338" s="641"/>
      <c r="D338" s="18" t="s">
        <v>8</v>
      </c>
      <c r="E338" s="384" t="str">
        <f>IF(F338&lt;&gt;"",E336,"")</f>
        <v/>
      </c>
      <c r="F338" s="289"/>
      <c r="G338" s="290"/>
      <c r="H338" s="310"/>
      <c r="I338" s="218" t="str">
        <f>IF(B336="","",IF(F338=999,999,IF(F338+G338+H338=0,"",(F338*60+G338+H338/100)+E338)))</f>
        <v/>
      </c>
      <c r="J338" s="72"/>
      <c r="K338" s="72" t="str">
        <f>IF(I338="","",ABS(I338-J337))</f>
        <v/>
      </c>
      <c r="L338" s="219" t="str">
        <f>IF(K338="","",RANK(K338,K336:K340))</f>
        <v/>
      </c>
      <c r="M338" s="220" t="str">
        <f t="shared" si="198"/>
        <v/>
      </c>
      <c r="N338" s="73"/>
      <c r="O338" s="73" t="str">
        <f>IF(M338="","",ABS(M338-N337))</f>
        <v/>
      </c>
      <c r="P338" s="221" t="str">
        <f>IF(O338="","",RANK(O338,O336:O340))</f>
        <v/>
      </c>
      <c r="Q338" s="222" t="str">
        <f t="shared" si="199"/>
        <v/>
      </c>
      <c r="R338" s="74"/>
      <c r="S338" s="74" t="str">
        <f>IF(Q338="","",ABS(Q338-R337))</f>
        <v/>
      </c>
      <c r="T338" s="223" t="str">
        <f>IF(S338="","",RANK(S338,S336:S340))</f>
        <v/>
      </c>
      <c r="U338" s="224" t="str">
        <f t="shared" si="200"/>
        <v/>
      </c>
      <c r="V338" s="75"/>
      <c r="W338" s="225" t="str">
        <f>IF(B336="","",IF(J336&lt;0.5,J337,IF(N336&lt;0.5,N337,"NV")))</f>
        <v/>
      </c>
      <c r="X338" s="763"/>
      <c r="Y338" s="813"/>
      <c r="Z338" s="816"/>
    </row>
    <row r="339" spans="1:26" x14ac:dyDescent="0.25">
      <c r="A339" s="621"/>
      <c r="B339" s="624"/>
      <c r="C339" s="641"/>
      <c r="D339" s="18" t="s">
        <v>5</v>
      </c>
      <c r="E339" s="384" t="str">
        <f>IF(F339&lt;&gt;"",E336,"")</f>
        <v/>
      </c>
      <c r="F339" s="289"/>
      <c r="G339" s="290"/>
      <c r="H339" s="310"/>
      <c r="I339" s="218" t="str">
        <f>IF(B336="","",IF(F339=999,999,IF(F339+G339+H339=0,"",(F339*60+G339+H339/100)+E339)))</f>
        <v/>
      </c>
      <c r="J339" s="72"/>
      <c r="K339" s="72" t="str">
        <f>IF(I339="","",ABS(I339-J337))</f>
        <v/>
      </c>
      <c r="L339" s="219" t="str">
        <f>IF(K339="","",RANK(K339,K336:K340))</f>
        <v/>
      </c>
      <c r="M339" s="220" t="str">
        <f t="shared" si="198"/>
        <v/>
      </c>
      <c r="N339" s="73"/>
      <c r="O339" s="73" t="str">
        <f>IF(M339="","",ABS(M339-N337))</f>
        <v/>
      </c>
      <c r="P339" s="221" t="str">
        <f>IF(O339="","",RANK(O339,O336:O340))</f>
        <v/>
      </c>
      <c r="Q339" s="222" t="str">
        <f t="shared" si="199"/>
        <v/>
      </c>
      <c r="R339" s="74"/>
      <c r="S339" s="74" t="str">
        <f>IF(Q339="","",ABS(Q339-R337))</f>
        <v/>
      </c>
      <c r="T339" s="223" t="str">
        <f>IF(S339="","",RANK(S339,S336:S340))</f>
        <v/>
      </c>
      <c r="U339" s="224" t="str">
        <f t="shared" si="200"/>
        <v/>
      </c>
      <c r="V339" s="75"/>
      <c r="W339" s="225" t="str">
        <f>IF(B336="","",IF(N336=0,J337,IF(N336&lt;0.5,N337,IF(R336&lt;0.5,R337,"NV"))))</f>
        <v/>
      </c>
      <c r="X339" s="763"/>
      <c r="Y339" s="813"/>
      <c r="Z339" s="816"/>
    </row>
    <row r="340" spans="1:26" ht="15.75" thickBot="1" x14ac:dyDescent="0.3">
      <c r="A340" s="622"/>
      <c r="B340" s="625"/>
      <c r="C340" s="825"/>
      <c r="D340" s="24" t="s">
        <v>6</v>
      </c>
      <c r="E340" s="389" t="str">
        <f>IF(F340&lt;&gt;"",E336,"")</f>
        <v/>
      </c>
      <c r="F340" s="295"/>
      <c r="G340" s="296"/>
      <c r="H340" s="335"/>
      <c r="I340" s="226" t="str">
        <f>IF(B336="","",IF(F340=999,999,IF(F340+G340+H340=0,"",(F340*60+G340+H340/100)+E340)))</f>
        <v/>
      </c>
      <c r="J340" s="76"/>
      <c r="K340" s="76" t="str">
        <f>IF(I340="","",ABS(I340-J337))</f>
        <v/>
      </c>
      <c r="L340" s="227" t="str">
        <f>IF(K340="","",RANK(K340,K336:K340))</f>
        <v/>
      </c>
      <c r="M340" s="228" t="str">
        <f t="shared" si="198"/>
        <v/>
      </c>
      <c r="N340" s="77"/>
      <c r="O340" s="77" t="str">
        <f>IF(M340="","",ABS(M340-N337))</f>
        <v/>
      </c>
      <c r="P340" s="229" t="str">
        <f>IF(O340="","",RANK(O340,O336:O340))</f>
        <v/>
      </c>
      <c r="Q340" s="230" t="str">
        <f t="shared" si="199"/>
        <v/>
      </c>
      <c r="R340" s="78"/>
      <c r="S340" s="78" t="str">
        <f>IF(Q340="","",ABS(Q340-R337))</f>
        <v/>
      </c>
      <c r="T340" s="231" t="str">
        <f>IF(S340="","",RANK(S340,S336:S340))</f>
        <v/>
      </c>
      <c r="U340" s="232" t="str">
        <f t="shared" si="200"/>
        <v/>
      </c>
      <c r="V340" s="79"/>
      <c r="W340" s="233" t="str">
        <f>IF(B336="","",IF(R336&lt;0.5,TRIMMEAN(I336:I340,0.4),IF(V336&lt;0.5,V337,"NV")))</f>
        <v/>
      </c>
      <c r="X340" s="811"/>
      <c r="Y340" s="814"/>
      <c r="Z340" s="817"/>
    </row>
    <row r="341" spans="1:26" x14ac:dyDescent="0.25">
      <c r="A341" s="826" t="str">
        <f>IF('Names And Totals'!A72="","",'Names And Totals'!A72)</f>
        <v/>
      </c>
      <c r="B341" s="828" t="str">
        <f>IF('Names And Totals'!B72="","",'Names And Totals'!B72)</f>
        <v/>
      </c>
      <c r="C341" s="821" t="str">
        <f>IF(B341="","",IF(Y341="DQ","DQ",IF(Y341="TO","TO",IF(Y341="NV","NV",IF(Y341="","",RANK(Y341,$Y$6:$Y$501,0))))))</f>
        <v/>
      </c>
      <c r="D341" s="67" t="s">
        <v>7</v>
      </c>
      <c r="E341" s="342"/>
      <c r="F341" s="336"/>
      <c r="G341" s="333"/>
      <c r="H341" s="337"/>
      <c r="I341" s="263" t="str">
        <f>IF(B341="","",IF(F341=999,999,IF(F341+G341+H341=0,"",(F341*60+G341+H341/100)+E341)))</f>
        <v/>
      </c>
      <c r="J341" s="80" t="str">
        <f>IF(B341="","",MAX(I341:I345)-MIN(I341:I345))</f>
        <v/>
      </c>
      <c r="K341" s="80" t="str">
        <f>IF(I341="","",ABS(I341-J342))</f>
        <v/>
      </c>
      <c r="L341" s="214" t="str">
        <f>IF(K341="","",RANK(K341,K341:K345))</f>
        <v/>
      </c>
      <c r="M341" s="80" t="str">
        <f>IF(I341="","",IF(L341=1,"",I341))</f>
        <v/>
      </c>
      <c r="N341" s="82" t="str">
        <f>IF(B341="","",MAX(M341:M345)-MIN(M341:M345))</f>
        <v/>
      </c>
      <c r="O341" s="82" t="str">
        <f>IF(M341="","",ABS(M341-N342))</f>
        <v/>
      </c>
      <c r="P341" s="215" t="str">
        <f>IF(O341="","",RANK(O341,O341:O345))</f>
        <v/>
      </c>
      <c r="Q341" s="82" t="str">
        <f>IF(O341="","",IF(P341=1,"",I341))</f>
        <v/>
      </c>
      <c r="R341" s="83" t="str">
        <f>IF(B341="","",MAX(Q341:Q345)-MIN(Q341:Q345))</f>
        <v/>
      </c>
      <c r="S341" s="83" t="str">
        <f>IF(Q341="","",ABS(Q341-R342))</f>
        <v/>
      </c>
      <c r="T341" s="216" t="str">
        <f>IF(S341="","",RANK(S341,S341:S345))</f>
        <v/>
      </c>
      <c r="U341" s="83" t="str">
        <f>IF(T341="","",IF(T341=1,"",Q341))</f>
        <v/>
      </c>
      <c r="V341" s="84" t="str">
        <f>IF(B341="","",MAX(U341:U345)-MIN(U341:U345))</f>
        <v/>
      </c>
      <c r="W341" s="217" t="str">
        <f>IF(B341="","",I341)</f>
        <v/>
      </c>
      <c r="X341" s="614" t="str">
        <f>IF(B341="","",IF(Z341="DQ","DQ",IF(I341=999,"TO",IF(I341="","",IF(I342="",W341,IF(I343="",W342,IF(I344="",W343,IF(I345="",W344,W345))))))))</f>
        <v/>
      </c>
      <c r="Y341" s="818" t="str">
        <f>IF(B341="","",IF(Z341="DQ","DQ",IF(X341="TO","TO",IF(X341="","",IF(X341="NV","NV",IF((20-(X341-$Y$3))&gt;0,(20-(X341-$Y$3)),0))))))</f>
        <v/>
      </c>
      <c r="Z341" s="639"/>
    </row>
    <row r="342" spans="1:26" x14ac:dyDescent="0.25">
      <c r="A342" s="627"/>
      <c r="B342" s="630"/>
      <c r="C342" s="822"/>
      <c r="D342" s="21" t="s">
        <v>4</v>
      </c>
      <c r="E342" s="387" t="str">
        <f>IF(F342&lt;&gt;"",E341,"")</f>
        <v/>
      </c>
      <c r="F342" s="292"/>
      <c r="G342" s="293"/>
      <c r="H342" s="314"/>
      <c r="I342" s="234" t="str">
        <f>IF(B341="","",IF(F342=999,999,IF(F342+G342+H342=0,"",(F342*60+G342+H342/100)+E342)))</f>
        <v/>
      </c>
      <c r="J342" s="72" t="str">
        <f>IF(B341="","",AVERAGE(I341:I345))</f>
        <v/>
      </c>
      <c r="K342" s="72" t="str">
        <f>IF(I342="","",ABS(I342-J342))</f>
        <v/>
      </c>
      <c r="L342" s="219" t="str">
        <f>IF(K342="","",RANK(K342,K341:K345))</f>
        <v/>
      </c>
      <c r="M342" s="220" t="str">
        <f t="shared" ref="M342:M345" si="201">IF(I342="","",IF(L342=1,"",I342))</f>
        <v/>
      </c>
      <c r="N342" s="73" t="str">
        <f>IF(B341="","",AVERAGE(M341:M345))</f>
        <v/>
      </c>
      <c r="O342" s="73" t="str">
        <f>IF(M342="","",ABS(M342-N342))</f>
        <v/>
      </c>
      <c r="P342" s="221" t="str">
        <f>IF(O342="","",RANK(O342,O341:O345))</f>
        <v/>
      </c>
      <c r="Q342" s="222" t="str">
        <f t="shared" ref="Q342:Q345" si="202">IF(O342="","",IF(P342=1,"",I342))</f>
        <v/>
      </c>
      <c r="R342" s="74" t="str">
        <f>IF(B341="","",AVERAGE(Q341:Q345))</f>
        <v/>
      </c>
      <c r="S342" s="74" t="str">
        <f>IF(Q342="","",ABS(Q342-R342))</f>
        <v/>
      </c>
      <c r="T342" s="223" t="str">
        <f>IF(S342="","",RANK(S342,S341:S345))</f>
        <v/>
      </c>
      <c r="U342" s="224" t="str">
        <f t="shared" ref="U342:U345" si="203">IF(T342="","",IF(T342=1,"",Q342))</f>
        <v/>
      </c>
      <c r="V342" s="75" t="str">
        <f>IF(B341="","",AVERAGE(U341:U345))</f>
        <v/>
      </c>
      <c r="W342" s="225" t="str">
        <f>IF(B341="","",IF(J341&lt;0.5,J342,"NV"))</f>
        <v/>
      </c>
      <c r="X342" s="615"/>
      <c r="Y342" s="819"/>
      <c r="Z342" s="639"/>
    </row>
    <row r="343" spans="1:26" x14ac:dyDescent="0.25">
      <c r="A343" s="627"/>
      <c r="B343" s="630"/>
      <c r="C343" s="822"/>
      <c r="D343" s="21" t="s">
        <v>8</v>
      </c>
      <c r="E343" s="387" t="str">
        <f>IF(F343&lt;&gt;"",E341,"")</f>
        <v/>
      </c>
      <c r="F343" s="292"/>
      <c r="G343" s="293"/>
      <c r="H343" s="314"/>
      <c r="I343" s="234" t="str">
        <f>IF(B341="","",IF(F343=999,999,IF(F343+G343+H343=0,"",(F343*60+G343+H343/100)+E343)))</f>
        <v/>
      </c>
      <c r="J343" s="72"/>
      <c r="K343" s="72" t="str">
        <f>IF(I343="","",ABS(I343-J342))</f>
        <v/>
      </c>
      <c r="L343" s="219" t="str">
        <f>IF(K343="","",RANK(K343,K341:K345))</f>
        <v/>
      </c>
      <c r="M343" s="220" t="str">
        <f t="shared" si="201"/>
        <v/>
      </c>
      <c r="N343" s="73"/>
      <c r="O343" s="73" t="str">
        <f>IF(M343="","",ABS(M343-N342))</f>
        <v/>
      </c>
      <c r="P343" s="221" t="str">
        <f>IF(O343="","",RANK(O343,O341:O345))</f>
        <v/>
      </c>
      <c r="Q343" s="222" t="str">
        <f t="shared" si="202"/>
        <v/>
      </c>
      <c r="R343" s="74"/>
      <c r="S343" s="74" t="str">
        <f>IF(Q343="","",ABS(Q343-R342))</f>
        <v/>
      </c>
      <c r="T343" s="223" t="str">
        <f>IF(S343="","",RANK(S343,S341:S345))</f>
        <v/>
      </c>
      <c r="U343" s="224" t="str">
        <f t="shared" si="203"/>
        <v/>
      </c>
      <c r="V343" s="75"/>
      <c r="W343" s="225" t="str">
        <f>IF(B341="","",IF(J341&lt;0.5,J342,IF(N341&lt;0.5,N342,"NV")))</f>
        <v/>
      </c>
      <c r="X343" s="615"/>
      <c r="Y343" s="819"/>
      <c r="Z343" s="639"/>
    </row>
    <row r="344" spans="1:26" x14ac:dyDescent="0.25">
      <c r="A344" s="627"/>
      <c r="B344" s="630"/>
      <c r="C344" s="822"/>
      <c r="D344" s="21" t="s">
        <v>5</v>
      </c>
      <c r="E344" s="387" t="str">
        <f>IF(F344&lt;&gt;"",E341,"")</f>
        <v/>
      </c>
      <c r="F344" s="292"/>
      <c r="G344" s="293"/>
      <c r="H344" s="314"/>
      <c r="I344" s="234" t="str">
        <f>IF(B341="","",IF(F344=999,999,IF(F344+G344+H344=0,"",(F344*60+G344+H344/100)+E344)))</f>
        <v/>
      </c>
      <c r="J344" s="72"/>
      <c r="K344" s="72" t="str">
        <f>IF(I344="","",ABS(I344-J342))</f>
        <v/>
      </c>
      <c r="L344" s="219" t="str">
        <f>IF(K344="","",RANK(K344,K341:K345))</f>
        <v/>
      </c>
      <c r="M344" s="220" t="str">
        <f t="shared" si="201"/>
        <v/>
      </c>
      <c r="N344" s="73"/>
      <c r="O344" s="73" t="str">
        <f>IF(M344="","",ABS(M344-N342))</f>
        <v/>
      </c>
      <c r="P344" s="221" t="str">
        <f>IF(O344="","",RANK(O344,O341:O345))</f>
        <v/>
      </c>
      <c r="Q344" s="222" t="str">
        <f t="shared" si="202"/>
        <v/>
      </c>
      <c r="R344" s="74"/>
      <c r="S344" s="74" t="str">
        <f>IF(Q344="","",ABS(Q344-R342))</f>
        <v/>
      </c>
      <c r="T344" s="223" t="str">
        <f>IF(S344="","",RANK(S344,S341:S345))</f>
        <v/>
      </c>
      <c r="U344" s="224" t="str">
        <f t="shared" si="203"/>
        <v/>
      </c>
      <c r="V344" s="75"/>
      <c r="W344" s="225" t="str">
        <f>IF(B341="","",IF(N341=0,J342,IF(N341&lt;0.5,N342,IF(R341&lt;0.5,R342,"NV"))))</f>
        <v/>
      </c>
      <c r="X344" s="615"/>
      <c r="Y344" s="819"/>
      <c r="Z344" s="639"/>
    </row>
    <row r="345" spans="1:26" ht="15.75" thickBot="1" x14ac:dyDescent="0.3">
      <c r="A345" s="827"/>
      <c r="B345" s="829"/>
      <c r="C345" s="823"/>
      <c r="D345" s="66" t="s">
        <v>6</v>
      </c>
      <c r="E345" s="387" t="str">
        <f>IF(F345&lt;&gt;"",E341,"")</f>
        <v/>
      </c>
      <c r="F345" s="338"/>
      <c r="G345" s="339"/>
      <c r="H345" s="340"/>
      <c r="I345" s="264" t="str">
        <f>IF(B341="","",IF(F345=999,999,IF(F345+G345+H345=0,"",(F345*60+G345+H345/100)+E345)))</f>
        <v/>
      </c>
      <c r="J345" s="76"/>
      <c r="K345" s="76" t="str">
        <f>IF(I345="","",ABS(I345-J342))</f>
        <v/>
      </c>
      <c r="L345" s="227" t="str">
        <f>IF(K345="","",RANK(K345,K341:K345))</f>
        <v/>
      </c>
      <c r="M345" s="228" t="str">
        <f t="shared" si="201"/>
        <v/>
      </c>
      <c r="N345" s="77"/>
      <c r="O345" s="77" t="str">
        <f>IF(M345="","",ABS(M345-N342))</f>
        <v/>
      </c>
      <c r="P345" s="229" t="str">
        <f>IF(O345="","",RANK(O345,O341:O345))</f>
        <v/>
      </c>
      <c r="Q345" s="230" t="str">
        <f t="shared" si="202"/>
        <v/>
      </c>
      <c r="R345" s="78"/>
      <c r="S345" s="78" t="str">
        <f>IF(Q345="","",ABS(Q345-R342))</f>
        <v/>
      </c>
      <c r="T345" s="231" t="str">
        <f>IF(S345="","",RANK(S345,S341:S345))</f>
        <v/>
      </c>
      <c r="U345" s="232" t="str">
        <f t="shared" si="203"/>
        <v/>
      </c>
      <c r="V345" s="79"/>
      <c r="W345" s="233" t="str">
        <f>IF(B341="","",IF(R341&lt;0.5,TRIMMEAN(I341:I345,0.4),IF(V341&lt;0.5,V342,"NV")))</f>
        <v/>
      </c>
      <c r="X345" s="616"/>
      <c r="Y345" s="820"/>
      <c r="Z345" s="639"/>
    </row>
    <row r="346" spans="1:26" x14ac:dyDescent="0.25">
      <c r="A346" s="830" t="str">
        <f>IF('Names And Totals'!A73="","",'Names And Totals'!A73)</f>
        <v/>
      </c>
      <c r="B346" s="831" t="str">
        <f>IF('Names And Totals'!B73="","",'Names And Totals'!B73)</f>
        <v/>
      </c>
      <c r="C346" s="824" t="str">
        <f>IF(B346="","",IF(Y346="DQ","DQ",IF(Y346="TO","TO",IF(Y346="NV","NV",IF(Y346="","",RANK(Y346,$Y$6:$Y$501,0))))))</f>
        <v/>
      </c>
      <c r="D346" s="23" t="s">
        <v>7</v>
      </c>
      <c r="E346" s="343"/>
      <c r="F346" s="324"/>
      <c r="G346" s="334"/>
      <c r="H346" s="325"/>
      <c r="I346" s="213" t="str">
        <f>IF(B346="","",IF(F346=999,999,IF(F346+G346+H346=0,"",(F346*60+G346+H346/100)+E346)))</f>
        <v/>
      </c>
      <c r="J346" s="80" t="str">
        <f>IF(B346="","",MAX(I346:I350)-MIN(I346:I350))</f>
        <v/>
      </c>
      <c r="K346" s="80" t="str">
        <f>IF(I346="","",ABS(I346-J347))</f>
        <v/>
      </c>
      <c r="L346" s="214" t="str">
        <f>IF(K346="","",RANK(K346,K346:K350))</f>
        <v/>
      </c>
      <c r="M346" s="80" t="str">
        <f>IF(I346="","",IF(L346=1,"",I346))</f>
        <v/>
      </c>
      <c r="N346" s="82" t="str">
        <f>IF(B346="","",MAX(M346:M350)-MIN(M346:M350))</f>
        <v/>
      </c>
      <c r="O346" s="82" t="str">
        <f>IF(M346="","",ABS(M346-N347))</f>
        <v/>
      </c>
      <c r="P346" s="215" t="str">
        <f>IF(O346="","",RANK(O346,O346:O350))</f>
        <v/>
      </c>
      <c r="Q346" s="82" t="str">
        <f>IF(O346="","",IF(P346=1,"",I346))</f>
        <v/>
      </c>
      <c r="R346" s="83" t="str">
        <f>IF(B346="","",MAX(Q346:Q350)-MIN(Q346:Q350))</f>
        <v/>
      </c>
      <c r="S346" s="83" t="str">
        <f>IF(Q346="","",ABS(Q346-R347))</f>
        <v/>
      </c>
      <c r="T346" s="216" t="str">
        <f>IF(S346="","",RANK(S346,S346:S350))</f>
        <v/>
      </c>
      <c r="U346" s="83" t="str">
        <f>IF(T346="","",IF(T346=1,"",Q346))</f>
        <v/>
      </c>
      <c r="V346" s="84" t="str">
        <f>IF(B346="","",MAX(U346:U350)-MIN(U346:U350))</f>
        <v/>
      </c>
      <c r="W346" s="217" t="str">
        <f>IF(B346="","",I346)</f>
        <v/>
      </c>
      <c r="X346" s="810" t="str">
        <f>IF(B346="","",IF(Z346="DQ","DQ",IF(I346=999,"TO",IF(I346="","",IF(I347="",W346,IF(I348="",W347,IF(I349="",W348,IF(I350="",W349,W350))))))))</f>
        <v/>
      </c>
      <c r="Y346" s="812" t="str">
        <f>IF(B346="","",IF(Z346="DQ","DQ",IF(X346="TO","TO",IF(X346="","",IF(X346="NV","NV",IF((20-(X346-$Y$3))&gt;0,(20-(X346-$Y$3)),0))))))</f>
        <v/>
      </c>
      <c r="Z346" s="815"/>
    </row>
    <row r="347" spans="1:26" x14ac:dyDescent="0.25">
      <c r="A347" s="621"/>
      <c r="B347" s="624"/>
      <c r="C347" s="641"/>
      <c r="D347" s="18" t="s">
        <v>4</v>
      </c>
      <c r="E347" s="384" t="str">
        <f>IF(F347&lt;&gt;"",E346,"")</f>
        <v/>
      </c>
      <c r="F347" s="289"/>
      <c r="G347" s="290"/>
      <c r="H347" s="310"/>
      <c r="I347" s="218" t="str">
        <f>IF(B346="","",IF(F347=999,999,IF(F347+G347+H347=0,"",(F347*60+G347+H347/100)+E347)))</f>
        <v/>
      </c>
      <c r="J347" s="72" t="str">
        <f>IF(B346="","",AVERAGE(I346:I350))</f>
        <v/>
      </c>
      <c r="K347" s="72" t="str">
        <f>IF(I347="","",ABS(I347-J347))</f>
        <v/>
      </c>
      <c r="L347" s="219" t="str">
        <f>IF(K347="","",RANK(K347,K346:K350))</f>
        <v/>
      </c>
      <c r="M347" s="220" t="str">
        <f t="shared" ref="M347:M350" si="204">IF(I347="","",IF(L347=1,"",I347))</f>
        <v/>
      </c>
      <c r="N347" s="73" t="str">
        <f>IF(B346="","",AVERAGE(M346:M350))</f>
        <v/>
      </c>
      <c r="O347" s="73" t="str">
        <f>IF(M347="","",ABS(M347-N347))</f>
        <v/>
      </c>
      <c r="P347" s="221" t="str">
        <f>IF(O347="","",RANK(O347,O346:O350))</f>
        <v/>
      </c>
      <c r="Q347" s="222" t="str">
        <f t="shared" ref="Q347:Q350" si="205">IF(O347="","",IF(P347=1,"",I347))</f>
        <v/>
      </c>
      <c r="R347" s="74" t="str">
        <f>IF(B346="","",AVERAGE(Q346:Q350))</f>
        <v/>
      </c>
      <c r="S347" s="74" t="str">
        <f>IF(Q347="","",ABS(Q347-R347))</f>
        <v/>
      </c>
      <c r="T347" s="223" t="str">
        <f>IF(S347="","",RANK(S347,S346:S350))</f>
        <v/>
      </c>
      <c r="U347" s="224" t="str">
        <f t="shared" ref="U347:U350" si="206">IF(T347="","",IF(T347=1,"",Q347))</f>
        <v/>
      </c>
      <c r="V347" s="75" t="str">
        <f>IF(B346="","",AVERAGE(U346:U350))</f>
        <v/>
      </c>
      <c r="W347" s="225" t="str">
        <f>IF(B346="","",IF(J346&lt;0.5,J347,"NV"))</f>
        <v/>
      </c>
      <c r="X347" s="763"/>
      <c r="Y347" s="813"/>
      <c r="Z347" s="816"/>
    </row>
    <row r="348" spans="1:26" x14ac:dyDescent="0.25">
      <c r="A348" s="621"/>
      <c r="B348" s="624"/>
      <c r="C348" s="641"/>
      <c r="D348" s="18" t="s">
        <v>8</v>
      </c>
      <c r="E348" s="384" t="str">
        <f>IF(F348&lt;&gt;"",E346,"")</f>
        <v/>
      </c>
      <c r="F348" s="289"/>
      <c r="G348" s="290"/>
      <c r="H348" s="310"/>
      <c r="I348" s="218" t="str">
        <f>IF(B346="","",IF(F348=999,999,IF(F348+G348+H348=0,"",(F348*60+G348+H348/100)+E348)))</f>
        <v/>
      </c>
      <c r="J348" s="72"/>
      <c r="K348" s="72" t="str">
        <f>IF(I348="","",ABS(I348-J347))</f>
        <v/>
      </c>
      <c r="L348" s="219" t="str">
        <f>IF(K348="","",RANK(K348,K346:K350))</f>
        <v/>
      </c>
      <c r="M348" s="220" t="str">
        <f t="shared" si="204"/>
        <v/>
      </c>
      <c r="N348" s="73"/>
      <c r="O348" s="73" t="str">
        <f>IF(M348="","",ABS(M348-N347))</f>
        <v/>
      </c>
      <c r="P348" s="221" t="str">
        <f>IF(O348="","",RANK(O348,O346:O350))</f>
        <v/>
      </c>
      <c r="Q348" s="222" t="str">
        <f t="shared" si="205"/>
        <v/>
      </c>
      <c r="R348" s="74"/>
      <c r="S348" s="74" t="str">
        <f>IF(Q348="","",ABS(Q348-R347))</f>
        <v/>
      </c>
      <c r="T348" s="223" t="str">
        <f>IF(S348="","",RANK(S348,S346:S350))</f>
        <v/>
      </c>
      <c r="U348" s="224" t="str">
        <f t="shared" si="206"/>
        <v/>
      </c>
      <c r="V348" s="75"/>
      <c r="W348" s="225" t="str">
        <f>IF(B346="","",IF(J346&lt;0.5,J347,IF(N346&lt;0.5,N347,"NV")))</f>
        <v/>
      </c>
      <c r="X348" s="763"/>
      <c r="Y348" s="813"/>
      <c r="Z348" s="816"/>
    </row>
    <row r="349" spans="1:26" x14ac:dyDescent="0.25">
      <c r="A349" s="621"/>
      <c r="B349" s="624"/>
      <c r="C349" s="641"/>
      <c r="D349" s="18" t="s">
        <v>5</v>
      </c>
      <c r="E349" s="384" t="str">
        <f>IF(F349&lt;&gt;"",E346,"")</f>
        <v/>
      </c>
      <c r="F349" s="289"/>
      <c r="G349" s="290"/>
      <c r="H349" s="310"/>
      <c r="I349" s="218" t="str">
        <f>IF(B346="","",IF(F349=999,999,IF(F349+G349+H349=0,"",(F349*60+G349+H349/100)+E349)))</f>
        <v/>
      </c>
      <c r="J349" s="72"/>
      <c r="K349" s="72" t="str">
        <f>IF(I349="","",ABS(I349-J347))</f>
        <v/>
      </c>
      <c r="L349" s="219" t="str">
        <f>IF(K349="","",RANK(K349,K346:K350))</f>
        <v/>
      </c>
      <c r="M349" s="220" t="str">
        <f t="shared" si="204"/>
        <v/>
      </c>
      <c r="N349" s="73"/>
      <c r="O349" s="73" t="str">
        <f>IF(M349="","",ABS(M349-N347))</f>
        <v/>
      </c>
      <c r="P349" s="221" t="str">
        <f>IF(O349="","",RANK(O349,O346:O350))</f>
        <v/>
      </c>
      <c r="Q349" s="222" t="str">
        <f t="shared" si="205"/>
        <v/>
      </c>
      <c r="R349" s="74"/>
      <c r="S349" s="74" t="str">
        <f>IF(Q349="","",ABS(Q349-R347))</f>
        <v/>
      </c>
      <c r="T349" s="223" t="str">
        <f>IF(S349="","",RANK(S349,S346:S350))</f>
        <v/>
      </c>
      <c r="U349" s="224" t="str">
        <f t="shared" si="206"/>
        <v/>
      </c>
      <c r="V349" s="75"/>
      <c r="W349" s="225" t="str">
        <f>IF(B346="","",IF(N346=0,J347,IF(N346&lt;0.5,N347,IF(R346&lt;0.5,R347,"NV"))))</f>
        <v/>
      </c>
      <c r="X349" s="763"/>
      <c r="Y349" s="813"/>
      <c r="Z349" s="816"/>
    </row>
    <row r="350" spans="1:26" ht="15.75" thickBot="1" x14ac:dyDescent="0.3">
      <c r="A350" s="622"/>
      <c r="B350" s="625"/>
      <c r="C350" s="825"/>
      <c r="D350" s="24" t="s">
        <v>6</v>
      </c>
      <c r="E350" s="385" t="str">
        <f>IF(F350&lt;&gt;"",E346,"")</f>
        <v/>
      </c>
      <c r="F350" s="295"/>
      <c r="G350" s="296"/>
      <c r="H350" s="335"/>
      <c r="I350" s="226" t="str">
        <f>IF(B346="","",IF(F350=999,999,IF(F350+G350+H350=0,"",(F350*60+G350+H350/100)+E350)))</f>
        <v/>
      </c>
      <c r="J350" s="76"/>
      <c r="K350" s="76" t="str">
        <f>IF(I350="","",ABS(I350-J347))</f>
        <v/>
      </c>
      <c r="L350" s="227" t="str">
        <f>IF(K350="","",RANK(K350,K346:K350))</f>
        <v/>
      </c>
      <c r="M350" s="228" t="str">
        <f t="shared" si="204"/>
        <v/>
      </c>
      <c r="N350" s="77"/>
      <c r="O350" s="77" t="str">
        <f>IF(M350="","",ABS(M350-N347))</f>
        <v/>
      </c>
      <c r="P350" s="229" t="str">
        <f>IF(O350="","",RANK(O350,O346:O350))</f>
        <v/>
      </c>
      <c r="Q350" s="230" t="str">
        <f t="shared" si="205"/>
        <v/>
      </c>
      <c r="R350" s="78"/>
      <c r="S350" s="78" t="str">
        <f>IF(Q350="","",ABS(Q350-R347))</f>
        <v/>
      </c>
      <c r="T350" s="231" t="str">
        <f>IF(S350="","",RANK(S350,S346:S350))</f>
        <v/>
      </c>
      <c r="U350" s="232" t="str">
        <f t="shared" si="206"/>
        <v/>
      </c>
      <c r="V350" s="79"/>
      <c r="W350" s="233" t="str">
        <f>IF(B346="","",IF(R346&lt;0.5,TRIMMEAN(I346:I350,0.4),IF(V346&lt;0.5,V347,"NV")))</f>
        <v/>
      </c>
      <c r="X350" s="811"/>
      <c r="Y350" s="814"/>
      <c r="Z350" s="817"/>
    </row>
    <row r="351" spans="1:26" x14ac:dyDescent="0.25">
      <c r="A351" s="826" t="str">
        <f>IF('Names And Totals'!A74="","",'Names And Totals'!A74)</f>
        <v/>
      </c>
      <c r="B351" s="828" t="str">
        <f>IF('Names And Totals'!B74="","",'Names And Totals'!B74)</f>
        <v/>
      </c>
      <c r="C351" s="821" t="str">
        <f>IF(B351="","",IF(Y351="DQ","DQ",IF(Y351="TO","TO",IF(Y351="NV","NV",IF(Y351="","",RANK(Y351,$Y$6:$Y$501,0))))))</f>
        <v/>
      </c>
      <c r="D351" s="67" t="s">
        <v>7</v>
      </c>
      <c r="E351" s="386"/>
      <c r="F351" s="336"/>
      <c r="G351" s="333"/>
      <c r="H351" s="337"/>
      <c r="I351" s="263" t="str">
        <f>IF(B351="","",IF(F351=999,999,IF(F351+G351+H351=0,"",(F351*60+G351+H351/100)+E351)))</f>
        <v/>
      </c>
      <c r="J351" s="80" t="str">
        <f>IF(B351="","",MAX(I351:I355)-MIN(I351:I355))</f>
        <v/>
      </c>
      <c r="K351" s="80" t="str">
        <f>IF(I351="","",ABS(I351-J352))</f>
        <v/>
      </c>
      <c r="L351" s="214" t="str">
        <f>IF(K351="","",RANK(K351,K351:K355))</f>
        <v/>
      </c>
      <c r="M351" s="80" t="str">
        <f>IF(I351="","",IF(L351=1,"",I351))</f>
        <v/>
      </c>
      <c r="N351" s="82" t="str">
        <f>IF(B351="","",MAX(M351:M355)-MIN(M351:M355))</f>
        <v/>
      </c>
      <c r="O351" s="82" t="str">
        <f>IF(M351="","",ABS(M351-N352))</f>
        <v/>
      </c>
      <c r="P351" s="215" t="str">
        <f>IF(O351="","",RANK(O351,O351:O355))</f>
        <v/>
      </c>
      <c r="Q351" s="82" t="str">
        <f>IF(O351="","",IF(P351=1,"",I351))</f>
        <v/>
      </c>
      <c r="R351" s="83" t="str">
        <f>IF(B351="","",MAX(Q351:Q355)-MIN(Q351:Q355))</f>
        <v/>
      </c>
      <c r="S351" s="83" t="str">
        <f>IF(Q351="","",ABS(Q351-R352))</f>
        <v/>
      </c>
      <c r="T351" s="216" t="str">
        <f>IF(S351="","",RANK(S351,S351:S355))</f>
        <v/>
      </c>
      <c r="U351" s="83" t="str">
        <f>IF(T351="","",IF(T351=1,"",Q351))</f>
        <v/>
      </c>
      <c r="V351" s="84" t="str">
        <f>IF(B351="","",MAX(U351:U355)-MIN(U351:U355))</f>
        <v/>
      </c>
      <c r="W351" s="217" t="str">
        <f>IF(B351="","",I351)</f>
        <v/>
      </c>
      <c r="X351" s="614" t="str">
        <f>IF(B351="","",IF(Z351="DQ","DQ",IF(I351=999,"TO",IF(I351="","",IF(I352="",W351,IF(I353="",W352,IF(I354="",W353,IF(I355="",W354,W355))))))))</f>
        <v/>
      </c>
      <c r="Y351" s="818" t="str">
        <f>IF(B351="","",IF(Z351="DQ","DQ",IF(X351="TO","TO",IF(X351="","",IF(X351="NV","NV",IF((20-(X351-$Y$3))&gt;0,(20-(X351-$Y$3)),0))))))</f>
        <v/>
      </c>
      <c r="Z351" s="639"/>
    </row>
    <row r="352" spans="1:26" x14ac:dyDescent="0.25">
      <c r="A352" s="627"/>
      <c r="B352" s="630"/>
      <c r="C352" s="822"/>
      <c r="D352" s="21" t="s">
        <v>4</v>
      </c>
      <c r="E352" s="387" t="str">
        <f>IF(F352&lt;&gt;"",E351,"")</f>
        <v/>
      </c>
      <c r="F352" s="292"/>
      <c r="G352" s="293"/>
      <c r="H352" s="314"/>
      <c r="I352" s="234" t="str">
        <f>IF(B351="","",IF(F352=999,999,IF(F352+G352+H352=0,"",(F352*60+G352+H352/100)+E352)))</f>
        <v/>
      </c>
      <c r="J352" s="72" t="str">
        <f>IF(B351="","",AVERAGE(I351:I355))</f>
        <v/>
      </c>
      <c r="K352" s="72" t="str">
        <f>IF(I352="","",ABS(I352-J352))</f>
        <v/>
      </c>
      <c r="L352" s="219" t="str">
        <f>IF(K352="","",RANK(K352,K351:K355))</f>
        <v/>
      </c>
      <c r="M352" s="220" t="str">
        <f t="shared" ref="M352:M355" si="207">IF(I352="","",IF(L352=1,"",I352))</f>
        <v/>
      </c>
      <c r="N352" s="73" t="str">
        <f>IF(B351="","",AVERAGE(M351:M355))</f>
        <v/>
      </c>
      <c r="O352" s="73" t="str">
        <f>IF(M352="","",ABS(M352-N352))</f>
        <v/>
      </c>
      <c r="P352" s="221" t="str">
        <f>IF(O352="","",RANK(O352,O351:O355))</f>
        <v/>
      </c>
      <c r="Q352" s="222" t="str">
        <f t="shared" ref="Q352:Q355" si="208">IF(O352="","",IF(P352=1,"",I352))</f>
        <v/>
      </c>
      <c r="R352" s="74" t="str">
        <f>IF(B351="","",AVERAGE(Q351:Q355))</f>
        <v/>
      </c>
      <c r="S352" s="74" t="str">
        <f>IF(Q352="","",ABS(Q352-R352))</f>
        <v/>
      </c>
      <c r="T352" s="223" t="str">
        <f>IF(S352="","",RANK(S352,S351:S355))</f>
        <v/>
      </c>
      <c r="U352" s="224" t="str">
        <f t="shared" ref="U352:U355" si="209">IF(T352="","",IF(T352=1,"",Q352))</f>
        <v/>
      </c>
      <c r="V352" s="75" t="str">
        <f>IF(B351="","",AVERAGE(U351:U355))</f>
        <v/>
      </c>
      <c r="W352" s="225" t="str">
        <f>IF(B351="","",IF(J351&lt;0.5,J352,"NV"))</f>
        <v/>
      </c>
      <c r="X352" s="615"/>
      <c r="Y352" s="819"/>
      <c r="Z352" s="639"/>
    </row>
    <row r="353" spans="1:26" x14ac:dyDescent="0.25">
      <c r="A353" s="627"/>
      <c r="B353" s="630"/>
      <c r="C353" s="822"/>
      <c r="D353" s="21" t="s">
        <v>8</v>
      </c>
      <c r="E353" s="387" t="str">
        <f>IF(F353&lt;&gt;"",E351,"")</f>
        <v/>
      </c>
      <c r="F353" s="292"/>
      <c r="G353" s="293"/>
      <c r="H353" s="314"/>
      <c r="I353" s="234" t="str">
        <f>IF(B351="","",IF(F353=999,999,IF(F353+G353+H353=0,"",(F353*60+G353+H353/100)+E353)))</f>
        <v/>
      </c>
      <c r="J353" s="72"/>
      <c r="K353" s="72" t="str">
        <f>IF(I353="","",ABS(I353-J352))</f>
        <v/>
      </c>
      <c r="L353" s="219" t="str">
        <f>IF(K353="","",RANK(K353,K351:K355))</f>
        <v/>
      </c>
      <c r="M353" s="220" t="str">
        <f t="shared" si="207"/>
        <v/>
      </c>
      <c r="N353" s="73"/>
      <c r="O353" s="73" t="str">
        <f>IF(M353="","",ABS(M353-N352))</f>
        <v/>
      </c>
      <c r="P353" s="221" t="str">
        <f>IF(O353="","",RANK(O353,O351:O355))</f>
        <v/>
      </c>
      <c r="Q353" s="222" t="str">
        <f t="shared" si="208"/>
        <v/>
      </c>
      <c r="R353" s="74"/>
      <c r="S353" s="74" t="str">
        <f>IF(Q353="","",ABS(Q353-R352))</f>
        <v/>
      </c>
      <c r="T353" s="223" t="str">
        <f>IF(S353="","",RANK(S353,S351:S355))</f>
        <v/>
      </c>
      <c r="U353" s="224" t="str">
        <f t="shared" si="209"/>
        <v/>
      </c>
      <c r="V353" s="75"/>
      <c r="W353" s="225" t="str">
        <f>IF(B351="","",IF(J351&lt;0.5,J352,IF(N351&lt;0.5,N352,"NV")))</f>
        <v/>
      </c>
      <c r="X353" s="615"/>
      <c r="Y353" s="819"/>
      <c r="Z353" s="639"/>
    </row>
    <row r="354" spans="1:26" x14ac:dyDescent="0.25">
      <c r="A354" s="627"/>
      <c r="B354" s="630"/>
      <c r="C354" s="822"/>
      <c r="D354" s="21" t="s">
        <v>5</v>
      </c>
      <c r="E354" s="387" t="str">
        <f>IF(F354&lt;&gt;"",E351,"")</f>
        <v/>
      </c>
      <c r="F354" s="292"/>
      <c r="G354" s="293"/>
      <c r="H354" s="314"/>
      <c r="I354" s="234" t="str">
        <f>IF(B351="","",IF(F354=999,999,IF(F354+G354+H354=0,"",(F354*60+G354+H354/100)+E354)))</f>
        <v/>
      </c>
      <c r="J354" s="72"/>
      <c r="K354" s="72" t="str">
        <f>IF(I354="","",ABS(I354-J352))</f>
        <v/>
      </c>
      <c r="L354" s="219" t="str">
        <f>IF(K354="","",RANK(K354,K351:K355))</f>
        <v/>
      </c>
      <c r="M354" s="220" t="str">
        <f t="shared" si="207"/>
        <v/>
      </c>
      <c r="N354" s="73"/>
      <c r="O354" s="73" t="str">
        <f>IF(M354="","",ABS(M354-N352))</f>
        <v/>
      </c>
      <c r="P354" s="221" t="str">
        <f>IF(O354="","",RANK(O354,O351:O355))</f>
        <v/>
      </c>
      <c r="Q354" s="222" t="str">
        <f t="shared" si="208"/>
        <v/>
      </c>
      <c r="R354" s="74"/>
      <c r="S354" s="74" t="str">
        <f>IF(Q354="","",ABS(Q354-R352))</f>
        <v/>
      </c>
      <c r="T354" s="223" t="str">
        <f>IF(S354="","",RANK(S354,S351:S355))</f>
        <v/>
      </c>
      <c r="U354" s="224" t="str">
        <f t="shared" si="209"/>
        <v/>
      </c>
      <c r="V354" s="75"/>
      <c r="W354" s="225" t="str">
        <f>IF(B351="","",IF(N351=0,J352,IF(N351&lt;0.5,N352,IF(R351&lt;0.5,R352,"NV"))))</f>
        <v/>
      </c>
      <c r="X354" s="615"/>
      <c r="Y354" s="819"/>
      <c r="Z354" s="639"/>
    </row>
    <row r="355" spans="1:26" ht="15.75" thickBot="1" x14ac:dyDescent="0.3">
      <c r="A355" s="827"/>
      <c r="B355" s="829"/>
      <c r="C355" s="823"/>
      <c r="D355" s="66" t="s">
        <v>6</v>
      </c>
      <c r="E355" s="387" t="str">
        <f>IF(F355&lt;&gt;"",E351,"")</f>
        <v/>
      </c>
      <c r="F355" s="338"/>
      <c r="G355" s="339"/>
      <c r="H355" s="340"/>
      <c r="I355" s="264" t="str">
        <f>IF(B351="","",IF(F355=999,999,IF(F355+G355+H355=0,"",(F355*60+G355+H355/100)+E355)))</f>
        <v/>
      </c>
      <c r="J355" s="76"/>
      <c r="K355" s="76" t="str">
        <f>IF(I355="","",ABS(I355-J352))</f>
        <v/>
      </c>
      <c r="L355" s="227" t="str">
        <f>IF(K355="","",RANK(K355,K351:K355))</f>
        <v/>
      </c>
      <c r="M355" s="228" t="str">
        <f t="shared" si="207"/>
        <v/>
      </c>
      <c r="N355" s="77"/>
      <c r="O355" s="77" t="str">
        <f>IF(M355="","",ABS(M355-N352))</f>
        <v/>
      </c>
      <c r="P355" s="229" t="str">
        <f>IF(O355="","",RANK(O355,O351:O355))</f>
        <v/>
      </c>
      <c r="Q355" s="230" t="str">
        <f t="shared" si="208"/>
        <v/>
      </c>
      <c r="R355" s="78"/>
      <c r="S355" s="78" t="str">
        <f>IF(Q355="","",ABS(Q355-R352))</f>
        <v/>
      </c>
      <c r="T355" s="231" t="str">
        <f>IF(S355="","",RANK(S355,S351:S355))</f>
        <v/>
      </c>
      <c r="U355" s="232" t="str">
        <f t="shared" si="209"/>
        <v/>
      </c>
      <c r="V355" s="79"/>
      <c r="W355" s="233" t="str">
        <f>IF(B351="","",IF(R351&lt;0.5,TRIMMEAN(I351:I355,0.4),IF(V351&lt;0.5,V352,"NV")))</f>
        <v/>
      </c>
      <c r="X355" s="616"/>
      <c r="Y355" s="820"/>
      <c r="Z355" s="639"/>
    </row>
    <row r="356" spans="1:26" x14ac:dyDescent="0.25">
      <c r="A356" s="830" t="str">
        <f>IF('Names And Totals'!A75="","",'Names And Totals'!A75)</f>
        <v/>
      </c>
      <c r="B356" s="831" t="str">
        <f>IF('Names And Totals'!B75="","",'Names And Totals'!B75)</f>
        <v/>
      </c>
      <c r="C356" s="824" t="str">
        <f>IF(B356="","",IF(Y356="DQ","DQ",IF(Y356="TO","TO",IF(Y356="NV","NV",IF(Y356="","",RANK(Y356,$Y$6:$Y$501,0))))))</f>
        <v/>
      </c>
      <c r="D356" s="23" t="s">
        <v>7</v>
      </c>
      <c r="E356" s="343"/>
      <c r="F356" s="324"/>
      <c r="G356" s="334"/>
      <c r="H356" s="325"/>
      <c r="I356" s="213" t="str">
        <f>IF(B356="","",IF(F356=999,999,IF(F356+G356+H356=0,"",(F356*60+G356+H356/100)+E356)))</f>
        <v/>
      </c>
      <c r="J356" s="80" t="str">
        <f>IF(B356="","",MAX(I356:I360)-MIN(I356:I360))</f>
        <v/>
      </c>
      <c r="K356" s="80" t="str">
        <f>IF(I356="","",ABS(I356-J357))</f>
        <v/>
      </c>
      <c r="L356" s="214" t="str">
        <f>IF(K356="","",RANK(K356,K356:K360))</f>
        <v/>
      </c>
      <c r="M356" s="80" t="str">
        <f>IF(I356="","",IF(L356=1,"",I356))</f>
        <v/>
      </c>
      <c r="N356" s="82" t="str">
        <f>IF(B356="","",MAX(M356:M360)-MIN(M356:M360))</f>
        <v/>
      </c>
      <c r="O356" s="82" t="str">
        <f>IF(M356="","",ABS(M356-N357))</f>
        <v/>
      </c>
      <c r="P356" s="215" t="str">
        <f>IF(O356="","",RANK(O356,O356:O360))</f>
        <v/>
      </c>
      <c r="Q356" s="82" t="str">
        <f>IF(O356="","",IF(P356=1,"",I356))</f>
        <v/>
      </c>
      <c r="R356" s="83" t="str">
        <f>IF(B356="","",MAX(Q356:Q360)-MIN(Q356:Q360))</f>
        <v/>
      </c>
      <c r="S356" s="83" t="str">
        <f>IF(Q356="","",ABS(Q356-R357))</f>
        <v/>
      </c>
      <c r="T356" s="216" t="str">
        <f>IF(S356="","",RANK(S356,S356:S360))</f>
        <v/>
      </c>
      <c r="U356" s="83" t="str">
        <f>IF(T356="","",IF(T356=1,"",Q356))</f>
        <v/>
      </c>
      <c r="V356" s="84" t="str">
        <f>IF(B356="","",MAX(U356:U360)-MIN(U356:U360))</f>
        <v/>
      </c>
      <c r="W356" s="217" t="str">
        <f>IF(B356="","",I356)</f>
        <v/>
      </c>
      <c r="X356" s="810" t="str">
        <f>IF(B356="","",IF(Z356="DQ","DQ",IF(I356=999,"TO",IF(I356="","",IF(I357="",W356,IF(I358="",W357,IF(I359="",W358,IF(I360="",W359,W360))))))))</f>
        <v/>
      </c>
      <c r="Y356" s="812" t="str">
        <f>IF(B356="","",IF(Z356="DQ","DQ",IF(X356="TO","TO",IF(X356="","",IF(X356="NV","NV",IF((20-(X356-$Y$3))&gt;0,(20-(X356-$Y$3)),0))))))</f>
        <v/>
      </c>
      <c r="Z356" s="815"/>
    </row>
    <row r="357" spans="1:26" x14ac:dyDescent="0.25">
      <c r="A357" s="621"/>
      <c r="B357" s="624"/>
      <c r="C357" s="641"/>
      <c r="D357" s="18" t="s">
        <v>4</v>
      </c>
      <c r="E357" s="384" t="str">
        <f>IF(F357&lt;&gt;"",E356,"")</f>
        <v/>
      </c>
      <c r="F357" s="289"/>
      <c r="G357" s="290"/>
      <c r="H357" s="310"/>
      <c r="I357" s="218" t="str">
        <f>IF(B356="","",IF(F357=999,999,IF(F357+G357+H357=0,"",(F357*60+G357+H357/100)+E357)))</f>
        <v/>
      </c>
      <c r="J357" s="72" t="str">
        <f>IF(B356="","",AVERAGE(I356:I360))</f>
        <v/>
      </c>
      <c r="K357" s="72" t="str">
        <f>IF(I357="","",ABS(I357-J357))</f>
        <v/>
      </c>
      <c r="L357" s="219" t="str">
        <f>IF(K357="","",RANK(K357,K356:K360))</f>
        <v/>
      </c>
      <c r="M357" s="220" t="str">
        <f t="shared" ref="M357:M360" si="210">IF(I357="","",IF(L357=1,"",I357))</f>
        <v/>
      </c>
      <c r="N357" s="73" t="str">
        <f>IF(B356="","",AVERAGE(M356:M360))</f>
        <v/>
      </c>
      <c r="O357" s="73" t="str">
        <f>IF(M357="","",ABS(M357-N357))</f>
        <v/>
      </c>
      <c r="P357" s="221" t="str">
        <f>IF(O357="","",RANK(O357,O356:O360))</f>
        <v/>
      </c>
      <c r="Q357" s="222" t="str">
        <f t="shared" ref="Q357:Q360" si="211">IF(O357="","",IF(P357=1,"",I357))</f>
        <v/>
      </c>
      <c r="R357" s="74" t="str">
        <f>IF(B356="","",AVERAGE(Q356:Q360))</f>
        <v/>
      </c>
      <c r="S357" s="74" t="str">
        <f>IF(Q357="","",ABS(Q357-R357))</f>
        <v/>
      </c>
      <c r="T357" s="223" t="str">
        <f>IF(S357="","",RANK(S357,S356:S360))</f>
        <v/>
      </c>
      <c r="U357" s="224" t="str">
        <f t="shared" ref="U357:U360" si="212">IF(T357="","",IF(T357=1,"",Q357))</f>
        <v/>
      </c>
      <c r="V357" s="75" t="str">
        <f>IF(B356="","",AVERAGE(U356:U360))</f>
        <v/>
      </c>
      <c r="W357" s="225" t="str">
        <f>IF(B356="","",IF(J356&lt;0.5,J357,"NV"))</f>
        <v/>
      </c>
      <c r="X357" s="763"/>
      <c r="Y357" s="813"/>
      <c r="Z357" s="816"/>
    </row>
    <row r="358" spans="1:26" x14ac:dyDescent="0.25">
      <c r="A358" s="621"/>
      <c r="B358" s="624"/>
      <c r="C358" s="641"/>
      <c r="D358" s="18" t="s">
        <v>8</v>
      </c>
      <c r="E358" s="384" t="str">
        <f>IF(F358&lt;&gt;"",E356,"")</f>
        <v/>
      </c>
      <c r="F358" s="289"/>
      <c r="G358" s="290"/>
      <c r="H358" s="310"/>
      <c r="I358" s="218" t="str">
        <f>IF(B356="","",IF(F358=999,999,IF(F358+G358+H358=0,"",(F358*60+G358+H358/100)+E358)))</f>
        <v/>
      </c>
      <c r="J358" s="72"/>
      <c r="K358" s="72" t="str">
        <f>IF(I358="","",ABS(I358-J357))</f>
        <v/>
      </c>
      <c r="L358" s="219" t="str">
        <f>IF(K358="","",RANK(K358,K356:K360))</f>
        <v/>
      </c>
      <c r="M358" s="220" t="str">
        <f t="shared" si="210"/>
        <v/>
      </c>
      <c r="N358" s="73"/>
      <c r="O358" s="73" t="str">
        <f>IF(M358="","",ABS(M358-N357))</f>
        <v/>
      </c>
      <c r="P358" s="221" t="str">
        <f>IF(O358="","",RANK(O358,O356:O360))</f>
        <v/>
      </c>
      <c r="Q358" s="222" t="str">
        <f t="shared" si="211"/>
        <v/>
      </c>
      <c r="R358" s="74"/>
      <c r="S358" s="74" t="str">
        <f>IF(Q358="","",ABS(Q358-R357))</f>
        <v/>
      </c>
      <c r="T358" s="223" t="str">
        <f>IF(S358="","",RANK(S358,S356:S360))</f>
        <v/>
      </c>
      <c r="U358" s="224" t="str">
        <f t="shared" si="212"/>
        <v/>
      </c>
      <c r="V358" s="75"/>
      <c r="W358" s="225" t="str">
        <f>IF(B356="","",IF(J356&lt;0.5,J357,IF(N356&lt;0.5,N357,"NV")))</f>
        <v/>
      </c>
      <c r="X358" s="763"/>
      <c r="Y358" s="813"/>
      <c r="Z358" s="816"/>
    </row>
    <row r="359" spans="1:26" x14ac:dyDescent="0.25">
      <c r="A359" s="621"/>
      <c r="B359" s="624"/>
      <c r="C359" s="641"/>
      <c r="D359" s="18" t="s">
        <v>5</v>
      </c>
      <c r="E359" s="384" t="str">
        <f>IF(F359&lt;&gt;"",E356,"")</f>
        <v/>
      </c>
      <c r="F359" s="289"/>
      <c r="G359" s="290"/>
      <c r="H359" s="310"/>
      <c r="I359" s="218" t="str">
        <f>IF(B356="","",IF(F359=999,999,IF(F359+G359+H359=0,"",(F359*60+G359+H359/100)+E359)))</f>
        <v/>
      </c>
      <c r="J359" s="72"/>
      <c r="K359" s="72" t="str">
        <f>IF(I359="","",ABS(I359-J357))</f>
        <v/>
      </c>
      <c r="L359" s="219" t="str">
        <f>IF(K359="","",RANK(K359,K356:K360))</f>
        <v/>
      </c>
      <c r="M359" s="220" t="str">
        <f t="shared" si="210"/>
        <v/>
      </c>
      <c r="N359" s="73"/>
      <c r="O359" s="73" t="str">
        <f>IF(M359="","",ABS(M359-N357))</f>
        <v/>
      </c>
      <c r="P359" s="221" t="str">
        <f>IF(O359="","",RANK(O359,O356:O360))</f>
        <v/>
      </c>
      <c r="Q359" s="222" t="str">
        <f t="shared" si="211"/>
        <v/>
      </c>
      <c r="R359" s="74"/>
      <c r="S359" s="74" t="str">
        <f>IF(Q359="","",ABS(Q359-R357))</f>
        <v/>
      </c>
      <c r="T359" s="223" t="str">
        <f>IF(S359="","",RANK(S359,S356:S360))</f>
        <v/>
      </c>
      <c r="U359" s="224" t="str">
        <f t="shared" si="212"/>
        <v/>
      </c>
      <c r="V359" s="75"/>
      <c r="W359" s="225" t="str">
        <f>IF(B356="","",IF(N356=0,J357,IF(N356&lt;0.5,N357,IF(R356&lt;0.5,R357,"NV"))))</f>
        <v/>
      </c>
      <c r="X359" s="763"/>
      <c r="Y359" s="813"/>
      <c r="Z359" s="816"/>
    </row>
    <row r="360" spans="1:26" ht="15.75" thickBot="1" x14ac:dyDescent="0.3">
      <c r="A360" s="622"/>
      <c r="B360" s="625"/>
      <c r="C360" s="825"/>
      <c r="D360" s="24" t="s">
        <v>6</v>
      </c>
      <c r="E360" s="389" t="str">
        <f>IF(F360&lt;&gt;"",E356,"")</f>
        <v/>
      </c>
      <c r="F360" s="295"/>
      <c r="G360" s="296"/>
      <c r="H360" s="335"/>
      <c r="I360" s="226" t="str">
        <f>IF(B356="","",IF(F360=999,999,IF(F360+G360+H360=0,"",(F360*60+G360+H360/100)+E360)))</f>
        <v/>
      </c>
      <c r="J360" s="76"/>
      <c r="K360" s="76" t="str">
        <f>IF(I360="","",ABS(I360-J357))</f>
        <v/>
      </c>
      <c r="L360" s="227" t="str">
        <f>IF(K360="","",RANK(K360,K356:K360))</f>
        <v/>
      </c>
      <c r="M360" s="228" t="str">
        <f t="shared" si="210"/>
        <v/>
      </c>
      <c r="N360" s="77"/>
      <c r="O360" s="77" t="str">
        <f>IF(M360="","",ABS(M360-N357))</f>
        <v/>
      </c>
      <c r="P360" s="229" t="str">
        <f>IF(O360="","",RANK(O360,O356:O360))</f>
        <v/>
      </c>
      <c r="Q360" s="230" t="str">
        <f t="shared" si="211"/>
        <v/>
      </c>
      <c r="R360" s="78"/>
      <c r="S360" s="78" t="str">
        <f>IF(Q360="","",ABS(Q360-R357))</f>
        <v/>
      </c>
      <c r="T360" s="231" t="str">
        <f>IF(S360="","",RANK(S360,S356:S360))</f>
        <v/>
      </c>
      <c r="U360" s="232" t="str">
        <f t="shared" si="212"/>
        <v/>
      </c>
      <c r="V360" s="79"/>
      <c r="W360" s="233" t="str">
        <f>IF(B356="","",IF(R356&lt;0.5,TRIMMEAN(I356:I360,0.4),IF(V356&lt;0.5,V357,"NV")))</f>
        <v/>
      </c>
      <c r="X360" s="811"/>
      <c r="Y360" s="814"/>
      <c r="Z360" s="817"/>
    </row>
    <row r="361" spans="1:26" x14ac:dyDescent="0.25">
      <c r="A361" s="826" t="str">
        <f>IF('Names And Totals'!A76="","",'Names And Totals'!A76)</f>
        <v/>
      </c>
      <c r="B361" s="828" t="str">
        <f>IF('Names And Totals'!B76="","",'Names And Totals'!B76)</f>
        <v/>
      </c>
      <c r="C361" s="821" t="str">
        <f>IF(B361="","",IF(Y361="DQ","DQ",IF(Y361="TO","TO",IF(Y361="NV","NV",IF(Y361="","",RANK(Y361,$Y$6:$Y$501,0))))))</f>
        <v/>
      </c>
      <c r="D361" s="67" t="s">
        <v>7</v>
      </c>
      <c r="E361" s="342"/>
      <c r="F361" s="336"/>
      <c r="G361" s="333"/>
      <c r="H361" s="337"/>
      <c r="I361" s="263" t="str">
        <f>IF(B361="","",IF(F361=999,999,IF(F361+G361+H361=0,"",(F361*60+G361+H361/100)+E361)))</f>
        <v/>
      </c>
      <c r="J361" s="80" t="str">
        <f>IF(B361="","",MAX(I361:I365)-MIN(I361:I365))</f>
        <v/>
      </c>
      <c r="K361" s="80" t="str">
        <f>IF(I361="","",ABS(I361-J362))</f>
        <v/>
      </c>
      <c r="L361" s="214" t="str">
        <f>IF(K361="","",RANK(K361,K361:K365))</f>
        <v/>
      </c>
      <c r="M361" s="80" t="str">
        <f>IF(I361="","",IF(L361=1,"",I361))</f>
        <v/>
      </c>
      <c r="N361" s="82" t="str">
        <f>IF(B361="","",MAX(M361:M365)-MIN(M361:M365))</f>
        <v/>
      </c>
      <c r="O361" s="82" t="str">
        <f>IF(M361="","",ABS(M361-N362))</f>
        <v/>
      </c>
      <c r="P361" s="215" t="str">
        <f>IF(O361="","",RANK(O361,O361:O365))</f>
        <v/>
      </c>
      <c r="Q361" s="82" t="str">
        <f>IF(O361="","",IF(P361=1,"",I361))</f>
        <v/>
      </c>
      <c r="R361" s="83" t="str">
        <f>IF(B361="","",MAX(Q361:Q365)-MIN(Q361:Q365))</f>
        <v/>
      </c>
      <c r="S361" s="83" t="str">
        <f>IF(Q361="","",ABS(Q361-R362))</f>
        <v/>
      </c>
      <c r="T361" s="216" t="str">
        <f>IF(S361="","",RANK(S361,S361:S365))</f>
        <v/>
      </c>
      <c r="U361" s="83" t="str">
        <f>IF(T361="","",IF(T361=1,"",Q361))</f>
        <v/>
      </c>
      <c r="V361" s="84" t="str">
        <f>IF(B361="","",MAX(U361:U365)-MIN(U361:U365))</f>
        <v/>
      </c>
      <c r="W361" s="217" t="str">
        <f>IF(B361="","",I361)</f>
        <v/>
      </c>
      <c r="X361" s="614" t="str">
        <f>IF(B361="","",IF(Z361="DQ","DQ",IF(I361=999,"TO",IF(I361="","",IF(I362="",W361,IF(I363="",W362,IF(I364="",W363,IF(I365="",W364,W365))))))))</f>
        <v/>
      </c>
      <c r="Y361" s="818" t="str">
        <f>IF(B361="","",IF(Z361="DQ","DQ",IF(X361="TO","TO",IF(X361="","",IF(X361="NV","NV",IF((20-(X361-$Y$3))&gt;0,(20-(X361-$Y$3)),0))))))</f>
        <v/>
      </c>
      <c r="Z361" s="639"/>
    </row>
    <row r="362" spans="1:26" x14ac:dyDescent="0.25">
      <c r="A362" s="627"/>
      <c r="B362" s="630"/>
      <c r="C362" s="822"/>
      <c r="D362" s="21" t="s">
        <v>4</v>
      </c>
      <c r="E362" s="387" t="str">
        <f>IF(F362&lt;&gt;"",E361,"")</f>
        <v/>
      </c>
      <c r="F362" s="292"/>
      <c r="G362" s="293"/>
      <c r="H362" s="314"/>
      <c r="I362" s="234" t="str">
        <f>IF(B361="","",IF(F362=999,999,IF(F362+G362+H362=0,"",(F362*60+G362+H362/100)+E362)))</f>
        <v/>
      </c>
      <c r="J362" s="72" t="str">
        <f>IF(B361="","",AVERAGE(I361:I365))</f>
        <v/>
      </c>
      <c r="K362" s="72" t="str">
        <f>IF(I362="","",ABS(I362-J362))</f>
        <v/>
      </c>
      <c r="L362" s="219" t="str">
        <f>IF(K362="","",RANK(K362,K361:K365))</f>
        <v/>
      </c>
      <c r="M362" s="220" t="str">
        <f t="shared" ref="M362:M365" si="213">IF(I362="","",IF(L362=1,"",I362))</f>
        <v/>
      </c>
      <c r="N362" s="73" t="str">
        <f>IF(B361="","",AVERAGE(M361:M365))</f>
        <v/>
      </c>
      <c r="O362" s="73" t="str">
        <f>IF(M362="","",ABS(M362-N362))</f>
        <v/>
      </c>
      <c r="P362" s="221" t="str">
        <f>IF(O362="","",RANK(O362,O361:O365))</f>
        <v/>
      </c>
      <c r="Q362" s="222" t="str">
        <f t="shared" ref="Q362:Q365" si="214">IF(O362="","",IF(P362=1,"",I362))</f>
        <v/>
      </c>
      <c r="R362" s="74" t="str">
        <f>IF(B361="","",AVERAGE(Q361:Q365))</f>
        <v/>
      </c>
      <c r="S362" s="74" t="str">
        <f>IF(Q362="","",ABS(Q362-R362))</f>
        <v/>
      </c>
      <c r="T362" s="223" t="str">
        <f>IF(S362="","",RANK(S362,S361:S365))</f>
        <v/>
      </c>
      <c r="U362" s="224" t="str">
        <f t="shared" ref="U362:U365" si="215">IF(T362="","",IF(T362=1,"",Q362))</f>
        <v/>
      </c>
      <c r="V362" s="75" t="str">
        <f>IF(B361="","",AVERAGE(U361:U365))</f>
        <v/>
      </c>
      <c r="W362" s="225" t="str">
        <f>IF(B361="","",IF(J361&lt;0.5,J362,"NV"))</f>
        <v/>
      </c>
      <c r="X362" s="615"/>
      <c r="Y362" s="819"/>
      <c r="Z362" s="639"/>
    </row>
    <row r="363" spans="1:26" x14ac:dyDescent="0.25">
      <c r="A363" s="627"/>
      <c r="B363" s="630"/>
      <c r="C363" s="822"/>
      <c r="D363" s="21" t="s">
        <v>8</v>
      </c>
      <c r="E363" s="387" t="str">
        <f>IF(F363&lt;&gt;"",E361,"")</f>
        <v/>
      </c>
      <c r="F363" s="292"/>
      <c r="G363" s="293"/>
      <c r="H363" s="314"/>
      <c r="I363" s="234" t="str">
        <f>IF(B361="","",IF(F363=999,999,IF(F363+G363+H363=0,"",(F363*60+G363+H363/100)+E363)))</f>
        <v/>
      </c>
      <c r="J363" s="72"/>
      <c r="K363" s="72" t="str">
        <f>IF(I363="","",ABS(I363-J362))</f>
        <v/>
      </c>
      <c r="L363" s="219" t="str">
        <f>IF(K363="","",RANK(K363,K361:K365))</f>
        <v/>
      </c>
      <c r="M363" s="220" t="str">
        <f t="shared" si="213"/>
        <v/>
      </c>
      <c r="N363" s="73"/>
      <c r="O363" s="73" t="str">
        <f>IF(M363="","",ABS(M363-N362))</f>
        <v/>
      </c>
      <c r="P363" s="221" t="str">
        <f>IF(O363="","",RANK(O363,O361:O365))</f>
        <v/>
      </c>
      <c r="Q363" s="222" t="str">
        <f t="shared" si="214"/>
        <v/>
      </c>
      <c r="R363" s="74"/>
      <c r="S363" s="74" t="str">
        <f>IF(Q363="","",ABS(Q363-R362))</f>
        <v/>
      </c>
      <c r="T363" s="223" t="str">
        <f>IF(S363="","",RANK(S363,S361:S365))</f>
        <v/>
      </c>
      <c r="U363" s="224" t="str">
        <f t="shared" si="215"/>
        <v/>
      </c>
      <c r="V363" s="75"/>
      <c r="W363" s="225" t="str">
        <f>IF(B361="","",IF(J361&lt;0.5,J362,IF(N361&lt;0.5,N362,"NV")))</f>
        <v/>
      </c>
      <c r="X363" s="615"/>
      <c r="Y363" s="819"/>
      <c r="Z363" s="639"/>
    </row>
    <row r="364" spans="1:26" x14ac:dyDescent="0.25">
      <c r="A364" s="627"/>
      <c r="B364" s="630"/>
      <c r="C364" s="822"/>
      <c r="D364" s="21" t="s">
        <v>5</v>
      </c>
      <c r="E364" s="387" t="str">
        <f>IF(F364&lt;&gt;"",E361,"")</f>
        <v/>
      </c>
      <c r="F364" s="292"/>
      <c r="G364" s="293"/>
      <c r="H364" s="314"/>
      <c r="I364" s="234" t="str">
        <f>IF(B361="","",IF(F364=999,999,IF(F364+G364+H364=0,"",(F364*60+G364+H364/100)+E364)))</f>
        <v/>
      </c>
      <c r="J364" s="72"/>
      <c r="K364" s="72" t="str">
        <f>IF(I364="","",ABS(I364-J362))</f>
        <v/>
      </c>
      <c r="L364" s="219" t="str">
        <f>IF(K364="","",RANK(K364,K361:K365))</f>
        <v/>
      </c>
      <c r="M364" s="220" t="str">
        <f t="shared" si="213"/>
        <v/>
      </c>
      <c r="N364" s="73"/>
      <c r="O364" s="73" t="str">
        <f>IF(M364="","",ABS(M364-N362))</f>
        <v/>
      </c>
      <c r="P364" s="221" t="str">
        <f>IF(O364="","",RANK(O364,O361:O365))</f>
        <v/>
      </c>
      <c r="Q364" s="222" t="str">
        <f t="shared" si="214"/>
        <v/>
      </c>
      <c r="R364" s="74"/>
      <c r="S364" s="74" t="str">
        <f>IF(Q364="","",ABS(Q364-R362))</f>
        <v/>
      </c>
      <c r="T364" s="223" t="str">
        <f>IF(S364="","",RANK(S364,S361:S365))</f>
        <v/>
      </c>
      <c r="U364" s="224" t="str">
        <f t="shared" si="215"/>
        <v/>
      </c>
      <c r="V364" s="75"/>
      <c r="W364" s="225" t="str">
        <f>IF(B361="","",IF(N361=0,J362,IF(N361&lt;0.5,N362,IF(R361&lt;0.5,R362,"NV"))))</f>
        <v/>
      </c>
      <c r="X364" s="615"/>
      <c r="Y364" s="819"/>
      <c r="Z364" s="639"/>
    </row>
    <row r="365" spans="1:26" ht="15.75" thickBot="1" x14ac:dyDescent="0.3">
      <c r="A365" s="827"/>
      <c r="B365" s="829"/>
      <c r="C365" s="823"/>
      <c r="D365" s="66" t="s">
        <v>6</v>
      </c>
      <c r="E365" s="387" t="str">
        <f>IF(F365&lt;&gt;"",E361,"")</f>
        <v/>
      </c>
      <c r="F365" s="338"/>
      <c r="G365" s="339"/>
      <c r="H365" s="340"/>
      <c r="I365" s="264" t="str">
        <f>IF(B361="","",IF(F365=999,999,IF(F365+G365+H365=0,"",(F365*60+G365+H365/100)+E365)))</f>
        <v/>
      </c>
      <c r="J365" s="76"/>
      <c r="K365" s="76" t="str">
        <f>IF(I365="","",ABS(I365-J362))</f>
        <v/>
      </c>
      <c r="L365" s="227" t="str">
        <f>IF(K365="","",RANK(K365,K361:K365))</f>
        <v/>
      </c>
      <c r="M365" s="228" t="str">
        <f t="shared" si="213"/>
        <v/>
      </c>
      <c r="N365" s="77"/>
      <c r="O365" s="77" t="str">
        <f>IF(M365="","",ABS(M365-N362))</f>
        <v/>
      </c>
      <c r="P365" s="229" t="str">
        <f>IF(O365="","",RANK(O365,O361:O365))</f>
        <v/>
      </c>
      <c r="Q365" s="230" t="str">
        <f t="shared" si="214"/>
        <v/>
      </c>
      <c r="R365" s="78"/>
      <c r="S365" s="78" t="str">
        <f>IF(Q365="","",ABS(Q365-R362))</f>
        <v/>
      </c>
      <c r="T365" s="231" t="str">
        <f>IF(S365="","",RANK(S365,S361:S365))</f>
        <v/>
      </c>
      <c r="U365" s="232" t="str">
        <f t="shared" si="215"/>
        <v/>
      </c>
      <c r="V365" s="79"/>
      <c r="W365" s="233" t="str">
        <f>IF(B361="","",IF(R361&lt;0.5,TRIMMEAN(I361:I365,0.4),IF(V361&lt;0.5,V362,"NV")))</f>
        <v/>
      </c>
      <c r="X365" s="616"/>
      <c r="Y365" s="820"/>
      <c r="Z365" s="639"/>
    </row>
    <row r="366" spans="1:26" x14ac:dyDescent="0.25">
      <c r="A366" s="830" t="str">
        <f>IF('Names And Totals'!A77="","",'Names And Totals'!A77)</f>
        <v/>
      </c>
      <c r="B366" s="831" t="str">
        <f>IF('Names And Totals'!B77="","",'Names And Totals'!B77)</f>
        <v/>
      </c>
      <c r="C366" s="824" t="str">
        <f>IF(B366="","",IF(Y366="DQ","DQ",IF(Y366="TO","TO",IF(Y366="NV","NV",IF(Y366="","",RANK(Y366,$Y$6:$Y$501,0))))))</f>
        <v/>
      </c>
      <c r="D366" s="23" t="s">
        <v>7</v>
      </c>
      <c r="E366" s="343"/>
      <c r="F366" s="324"/>
      <c r="G366" s="334"/>
      <c r="H366" s="325"/>
      <c r="I366" s="213" t="str">
        <f>IF(B366="","",IF(F366=999,999,IF(F366+G366+H366=0,"",(F366*60+G366+H366/100)+E366)))</f>
        <v/>
      </c>
      <c r="J366" s="80" t="str">
        <f>IF(B366="","",MAX(I366:I370)-MIN(I366:I370))</f>
        <v/>
      </c>
      <c r="K366" s="80" t="str">
        <f>IF(I366="","",ABS(I366-J367))</f>
        <v/>
      </c>
      <c r="L366" s="214" t="str">
        <f>IF(K366="","",RANK(K366,K366:K370))</f>
        <v/>
      </c>
      <c r="M366" s="80" t="str">
        <f>IF(I366="","",IF(L366=1,"",I366))</f>
        <v/>
      </c>
      <c r="N366" s="82" t="str">
        <f>IF(B366="","",MAX(M366:M370)-MIN(M366:M370))</f>
        <v/>
      </c>
      <c r="O366" s="82" t="str">
        <f>IF(M366="","",ABS(M366-N367))</f>
        <v/>
      </c>
      <c r="P366" s="215" t="str">
        <f>IF(O366="","",RANK(O366,O366:O370))</f>
        <v/>
      </c>
      <c r="Q366" s="82" t="str">
        <f>IF(O366="","",IF(P366=1,"",I366))</f>
        <v/>
      </c>
      <c r="R366" s="83" t="str">
        <f>IF(B366="","",MAX(Q366:Q370)-MIN(Q366:Q370))</f>
        <v/>
      </c>
      <c r="S366" s="83" t="str">
        <f>IF(Q366="","",ABS(Q366-R367))</f>
        <v/>
      </c>
      <c r="T366" s="216" t="str">
        <f>IF(S366="","",RANK(S366,S366:S370))</f>
        <v/>
      </c>
      <c r="U366" s="83" t="str">
        <f>IF(T366="","",IF(T366=1,"",Q366))</f>
        <v/>
      </c>
      <c r="V366" s="84" t="str">
        <f>IF(B366="","",MAX(U366:U370)-MIN(U366:U370))</f>
        <v/>
      </c>
      <c r="W366" s="217" t="str">
        <f>IF(B366="","",I366)</f>
        <v/>
      </c>
      <c r="X366" s="810" t="str">
        <f>IF(B366="","",IF(Z366="DQ","DQ",IF(I366=999,"TO",IF(I366="","",IF(I367="",W366,IF(I368="",W367,IF(I369="",W368,IF(I370="",W369,W370))))))))</f>
        <v/>
      </c>
      <c r="Y366" s="812" t="str">
        <f>IF(B366="","",IF(Z366="DQ","DQ",IF(X366="TO","TO",IF(X366="","",IF(X366="NV","NV",IF((20-(X366-$Y$3))&gt;0,(20-(X366-$Y$3)),0))))))</f>
        <v/>
      </c>
      <c r="Z366" s="815"/>
    </row>
    <row r="367" spans="1:26" x14ac:dyDescent="0.25">
      <c r="A367" s="621"/>
      <c r="B367" s="624"/>
      <c r="C367" s="641"/>
      <c r="D367" s="18" t="s">
        <v>4</v>
      </c>
      <c r="E367" s="384" t="str">
        <f>IF(F367&lt;&gt;"",E366,"")</f>
        <v/>
      </c>
      <c r="F367" s="289"/>
      <c r="G367" s="290"/>
      <c r="H367" s="310"/>
      <c r="I367" s="218" t="str">
        <f>IF(B366="","",IF(F367=999,999,IF(F367+G367+H367=0,"",(F367*60+G367+H367/100)+E367)))</f>
        <v/>
      </c>
      <c r="J367" s="72" t="str">
        <f>IF(B366="","",AVERAGE(I366:I370))</f>
        <v/>
      </c>
      <c r="K367" s="72" t="str">
        <f>IF(I367="","",ABS(I367-J367))</f>
        <v/>
      </c>
      <c r="L367" s="219" t="str">
        <f>IF(K367="","",RANK(K367,K366:K370))</f>
        <v/>
      </c>
      <c r="M367" s="220" t="str">
        <f t="shared" ref="M367:M370" si="216">IF(I367="","",IF(L367=1,"",I367))</f>
        <v/>
      </c>
      <c r="N367" s="73" t="str">
        <f>IF(B366="","",AVERAGE(M366:M370))</f>
        <v/>
      </c>
      <c r="O367" s="73" t="str">
        <f>IF(M367="","",ABS(M367-N367))</f>
        <v/>
      </c>
      <c r="P367" s="221" t="str">
        <f>IF(O367="","",RANK(O367,O366:O370))</f>
        <v/>
      </c>
      <c r="Q367" s="222" t="str">
        <f t="shared" ref="Q367:Q370" si="217">IF(O367="","",IF(P367=1,"",I367))</f>
        <v/>
      </c>
      <c r="R367" s="74" t="str">
        <f>IF(B366="","",AVERAGE(Q366:Q370))</f>
        <v/>
      </c>
      <c r="S367" s="74" t="str">
        <f>IF(Q367="","",ABS(Q367-R367))</f>
        <v/>
      </c>
      <c r="T367" s="223" t="str">
        <f>IF(S367="","",RANK(S367,S366:S370))</f>
        <v/>
      </c>
      <c r="U367" s="224" t="str">
        <f t="shared" ref="U367:U370" si="218">IF(T367="","",IF(T367=1,"",Q367))</f>
        <v/>
      </c>
      <c r="V367" s="75" t="str">
        <f>IF(B366="","",AVERAGE(U366:U370))</f>
        <v/>
      </c>
      <c r="W367" s="225" t="str">
        <f>IF(B366="","",IF(J366&lt;0.5,J367,"NV"))</f>
        <v/>
      </c>
      <c r="X367" s="763"/>
      <c r="Y367" s="813"/>
      <c r="Z367" s="816"/>
    </row>
    <row r="368" spans="1:26" x14ac:dyDescent="0.25">
      <c r="A368" s="621"/>
      <c r="B368" s="624"/>
      <c r="C368" s="641"/>
      <c r="D368" s="18" t="s">
        <v>8</v>
      </c>
      <c r="E368" s="384" t="str">
        <f>IF(F368&lt;&gt;"",E366,"")</f>
        <v/>
      </c>
      <c r="F368" s="289"/>
      <c r="G368" s="290"/>
      <c r="H368" s="310"/>
      <c r="I368" s="218" t="str">
        <f>IF(B366="","",IF(F368=999,999,IF(F368+G368+H368=0,"",(F368*60+G368+H368/100)+E368)))</f>
        <v/>
      </c>
      <c r="J368" s="72"/>
      <c r="K368" s="72" t="str">
        <f>IF(I368="","",ABS(I368-J367))</f>
        <v/>
      </c>
      <c r="L368" s="219" t="str">
        <f>IF(K368="","",RANK(K368,K366:K370))</f>
        <v/>
      </c>
      <c r="M368" s="220" t="str">
        <f t="shared" si="216"/>
        <v/>
      </c>
      <c r="N368" s="73"/>
      <c r="O368" s="73" t="str">
        <f>IF(M368="","",ABS(M368-N367))</f>
        <v/>
      </c>
      <c r="P368" s="221" t="str">
        <f>IF(O368="","",RANK(O368,O366:O370))</f>
        <v/>
      </c>
      <c r="Q368" s="222" t="str">
        <f t="shared" si="217"/>
        <v/>
      </c>
      <c r="R368" s="74"/>
      <c r="S368" s="74" t="str">
        <f>IF(Q368="","",ABS(Q368-R367))</f>
        <v/>
      </c>
      <c r="T368" s="223" t="str">
        <f>IF(S368="","",RANK(S368,S366:S370))</f>
        <v/>
      </c>
      <c r="U368" s="224" t="str">
        <f t="shared" si="218"/>
        <v/>
      </c>
      <c r="V368" s="75"/>
      <c r="W368" s="225" t="str">
        <f>IF(B366="","",IF(J366&lt;0.5,J367,IF(N366&lt;0.5,N367,"NV")))</f>
        <v/>
      </c>
      <c r="X368" s="763"/>
      <c r="Y368" s="813"/>
      <c r="Z368" s="816"/>
    </row>
    <row r="369" spans="1:26" x14ac:dyDescent="0.25">
      <c r="A369" s="621"/>
      <c r="B369" s="624"/>
      <c r="C369" s="641"/>
      <c r="D369" s="18" t="s">
        <v>5</v>
      </c>
      <c r="E369" s="384" t="str">
        <f>IF(F369&lt;&gt;"",E366,"")</f>
        <v/>
      </c>
      <c r="F369" s="289"/>
      <c r="G369" s="290"/>
      <c r="H369" s="310"/>
      <c r="I369" s="218" t="str">
        <f>IF(B366="","",IF(F369=999,999,IF(F369+G369+H369=0,"",(F369*60+G369+H369/100)+E369)))</f>
        <v/>
      </c>
      <c r="J369" s="72"/>
      <c r="K369" s="72" t="str">
        <f>IF(I369="","",ABS(I369-J367))</f>
        <v/>
      </c>
      <c r="L369" s="219" t="str">
        <f>IF(K369="","",RANK(K369,K366:K370))</f>
        <v/>
      </c>
      <c r="M369" s="220" t="str">
        <f t="shared" si="216"/>
        <v/>
      </c>
      <c r="N369" s="73"/>
      <c r="O369" s="73" t="str">
        <f>IF(M369="","",ABS(M369-N367))</f>
        <v/>
      </c>
      <c r="P369" s="221" t="str">
        <f>IF(O369="","",RANK(O369,O366:O370))</f>
        <v/>
      </c>
      <c r="Q369" s="222" t="str">
        <f t="shared" si="217"/>
        <v/>
      </c>
      <c r="R369" s="74"/>
      <c r="S369" s="74" t="str">
        <f>IF(Q369="","",ABS(Q369-R367))</f>
        <v/>
      </c>
      <c r="T369" s="223" t="str">
        <f>IF(S369="","",RANK(S369,S366:S370))</f>
        <v/>
      </c>
      <c r="U369" s="224" t="str">
        <f t="shared" si="218"/>
        <v/>
      </c>
      <c r="V369" s="75"/>
      <c r="W369" s="225" t="str">
        <f>IF(B366="","",IF(N366=0,J367,IF(N366&lt;0.5,N367,IF(R366&lt;0.5,R367,"NV"))))</f>
        <v/>
      </c>
      <c r="X369" s="763"/>
      <c r="Y369" s="813"/>
      <c r="Z369" s="816"/>
    </row>
    <row r="370" spans="1:26" ht="15.75" thickBot="1" x14ac:dyDescent="0.3">
      <c r="A370" s="622"/>
      <c r="B370" s="625"/>
      <c r="C370" s="825"/>
      <c r="D370" s="24" t="s">
        <v>6</v>
      </c>
      <c r="E370" s="385" t="str">
        <f>IF(F370&lt;&gt;"",E366,"")</f>
        <v/>
      </c>
      <c r="F370" s="295"/>
      <c r="G370" s="296"/>
      <c r="H370" s="335"/>
      <c r="I370" s="226" t="str">
        <f>IF(B366="","",IF(F370=999,999,IF(F370+G370+H370=0,"",(F370*60+G370+H370/100)+E370)))</f>
        <v/>
      </c>
      <c r="J370" s="76"/>
      <c r="K370" s="76" t="str">
        <f>IF(I370="","",ABS(I370-J367))</f>
        <v/>
      </c>
      <c r="L370" s="227" t="str">
        <f>IF(K370="","",RANK(K370,K366:K370))</f>
        <v/>
      </c>
      <c r="M370" s="228" t="str">
        <f t="shared" si="216"/>
        <v/>
      </c>
      <c r="N370" s="77"/>
      <c r="O370" s="77" t="str">
        <f>IF(M370="","",ABS(M370-N367))</f>
        <v/>
      </c>
      <c r="P370" s="229" t="str">
        <f>IF(O370="","",RANK(O370,O366:O370))</f>
        <v/>
      </c>
      <c r="Q370" s="230" t="str">
        <f t="shared" si="217"/>
        <v/>
      </c>
      <c r="R370" s="78"/>
      <c r="S370" s="78" t="str">
        <f>IF(Q370="","",ABS(Q370-R367))</f>
        <v/>
      </c>
      <c r="T370" s="231" t="str">
        <f>IF(S370="","",RANK(S370,S366:S370))</f>
        <v/>
      </c>
      <c r="U370" s="232" t="str">
        <f t="shared" si="218"/>
        <v/>
      </c>
      <c r="V370" s="79"/>
      <c r="W370" s="233" t="str">
        <f>IF(B366="","",IF(R366&lt;0.5,TRIMMEAN(I366:I370,0.4),IF(V366&lt;0.5,V367,"NV")))</f>
        <v/>
      </c>
      <c r="X370" s="811"/>
      <c r="Y370" s="814"/>
      <c r="Z370" s="817"/>
    </row>
    <row r="371" spans="1:26" x14ac:dyDescent="0.25">
      <c r="A371" s="826" t="str">
        <f>IF('Names And Totals'!A78="","",'Names And Totals'!A78)</f>
        <v/>
      </c>
      <c r="B371" s="828" t="str">
        <f>IF('Names And Totals'!B78="","",'Names And Totals'!B78)</f>
        <v/>
      </c>
      <c r="C371" s="821" t="str">
        <f>IF(B371="","",IF(Y371="DQ","DQ",IF(Y371="TO","TO",IF(Y371="NV","NV",IF(Y371="","",RANK(Y371,$Y$6:$Y$501,0))))))</f>
        <v/>
      </c>
      <c r="D371" s="67" t="s">
        <v>7</v>
      </c>
      <c r="E371" s="386"/>
      <c r="F371" s="336"/>
      <c r="G371" s="333"/>
      <c r="H371" s="337"/>
      <c r="I371" s="263" t="str">
        <f>IF(B371="","",IF(F371=999,999,IF(F371+G371+H371=0,"",(F371*60+G371+H371/100)+E371)))</f>
        <v/>
      </c>
      <c r="J371" s="80" t="str">
        <f>IF(B371="","",MAX(I371:I375)-MIN(I371:I375))</f>
        <v/>
      </c>
      <c r="K371" s="80" t="str">
        <f>IF(I371="","",ABS(I371-J372))</f>
        <v/>
      </c>
      <c r="L371" s="214" t="str">
        <f>IF(K371="","",RANK(K371,K371:K375))</f>
        <v/>
      </c>
      <c r="M371" s="80" t="str">
        <f>IF(I371="","",IF(L371=1,"",I371))</f>
        <v/>
      </c>
      <c r="N371" s="82" t="str">
        <f>IF(B371="","",MAX(M371:M375)-MIN(M371:M375))</f>
        <v/>
      </c>
      <c r="O371" s="82" t="str">
        <f>IF(M371="","",ABS(M371-N372))</f>
        <v/>
      </c>
      <c r="P371" s="215" t="str">
        <f>IF(O371="","",RANK(O371,O371:O375))</f>
        <v/>
      </c>
      <c r="Q371" s="82" t="str">
        <f>IF(O371="","",IF(P371=1,"",I371))</f>
        <v/>
      </c>
      <c r="R371" s="83" t="str">
        <f>IF(B371="","",MAX(Q371:Q375)-MIN(Q371:Q375))</f>
        <v/>
      </c>
      <c r="S371" s="83" t="str">
        <f>IF(Q371="","",ABS(Q371-R372))</f>
        <v/>
      </c>
      <c r="T371" s="216" t="str">
        <f>IF(S371="","",RANK(S371,S371:S375))</f>
        <v/>
      </c>
      <c r="U371" s="83" t="str">
        <f>IF(T371="","",IF(T371=1,"",Q371))</f>
        <v/>
      </c>
      <c r="V371" s="84" t="str">
        <f>IF(B371="","",MAX(U371:U375)-MIN(U371:U375))</f>
        <v/>
      </c>
      <c r="W371" s="217" t="str">
        <f>IF(B371="","",I371)</f>
        <v/>
      </c>
      <c r="X371" s="614" t="str">
        <f>IF(B371="","",IF(Z371="DQ","DQ",IF(I371=999,"TO",IF(I371="","",IF(I372="",W371,IF(I373="",W372,IF(I374="",W373,IF(I375="",W374,W375))))))))</f>
        <v/>
      </c>
      <c r="Y371" s="818" t="str">
        <f>IF(B371="","",IF(Z371="DQ","DQ",IF(X371="TO","TO",IF(X371="","",IF(X371="NV","NV",IF((20-(X371-$Y$3))&gt;0,(20-(X371-$Y$3)),0))))))</f>
        <v/>
      </c>
      <c r="Z371" s="639"/>
    </row>
    <row r="372" spans="1:26" x14ac:dyDescent="0.25">
      <c r="A372" s="627"/>
      <c r="B372" s="630"/>
      <c r="C372" s="822"/>
      <c r="D372" s="21" t="s">
        <v>4</v>
      </c>
      <c r="E372" s="387" t="str">
        <f>IF(F372&lt;&gt;"",E371,"")</f>
        <v/>
      </c>
      <c r="F372" s="292"/>
      <c r="G372" s="293"/>
      <c r="H372" s="314"/>
      <c r="I372" s="234" t="str">
        <f>IF(B371="","",IF(F372=999,999,IF(F372+G372+H372=0,"",(F372*60+G372+H372/100)+E372)))</f>
        <v/>
      </c>
      <c r="J372" s="72" t="str">
        <f>IF(B371="","",AVERAGE(I371:I375))</f>
        <v/>
      </c>
      <c r="K372" s="72" t="str">
        <f>IF(I372="","",ABS(I372-J372))</f>
        <v/>
      </c>
      <c r="L372" s="219" t="str">
        <f>IF(K372="","",RANK(K372,K371:K375))</f>
        <v/>
      </c>
      <c r="M372" s="220" t="str">
        <f t="shared" ref="M372:M375" si="219">IF(I372="","",IF(L372=1,"",I372))</f>
        <v/>
      </c>
      <c r="N372" s="73" t="str">
        <f>IF(B371="","",AVERAGE(M371:M375))</f>
        <v/>
      </c>
      <c r="O372" s="73" t="str">
        <f>IF(M372="","",ABS(M372-N372))</f>
        <v/>
      </c>
      <c r="P372" s="221" t="str">
        <f>IF(O372="","",RANK(O372,O371:O375))</f>
        <v/>
      </c>
      <c r="Q372" s="222" t="str">
        <f t="shared" ref="Q372:Q375" si="220">IF(O372="","",IF(P372=1,"",I372))</f>
        <v/>
      </c>
      <c r="R372" s="74" t="str">
        <f>IF(B371="","",AVERAGE(Q371:Q375))</f>
        <v/>
      </c>
      <c r="S372" s="74" t="str">
        <f>IF(Q372="","",ABS(Q372-R372))</f>
        <v/>
      </c>
      <c r="T372" s="223" t="str">
        <f>IF(S372="","",RANK(S372,S371:S375))</f>
        <v/>
      </c>
      <c r="U372" s="224" t="str">
        <f t="shared" ref="U372:U375" si="221">IF(T372="","",IF(T372=1,"",Q372))</f>
        <v/>
      </c>
      <c r="V372" s="75" t="str">
        <f>IF(B371="","",AVERAGE(U371:U375))</f>
        <v/>
      </c>
      <c r="W372" s="225" t="str">
        <f>IF(B371="","",IF(J371&lt;0.5,J372,"NV"))</f>
        <v/>
      </c>
      <c r="X372" s="615"/>
      <c r="Y372" s="819"/>
      <c r="Z372" s="639"/>
    </row>
    <row r="373" spans="1:26" x14ac:dyDescent="0.25">
      <c r="A373" s="627"/>
      <c r="B373" s="630"/>
      <c r="C373" s="822"/>
      <c r="D373" s="21" t="s">
        <v>8</v>
      </c>
      <c r="E373" s="387" t="str">
        <f>IF(F373&lt;&gt;"",E371,"")</f>
        <v/>
      </c>
      <c r="F373" s="292"/>
      <c r="G373" s="293"/>
      <c r="H373" s="314"/>
      <c r="I373" s="234" t="str">
        <f>IF(B371="","",IF(F373=999,999,IF(F373+G373+H373=0,"",(F373*60+G373+H373/100)+E373)))</f>
        <v/>
      </c>
      <c r="J373" s="72"/>
      <c r="K373" s="72" t="str">
        <f>IF(I373="","",ABS(I373-J372))</f>
        <v/>
      </c>
      <c r="L373" s="219" t="str">
        <f>IF(K373="","",RANK(K373,K371:K375))</f>
        <v/>
      </c>
      <c r="M373" s="220" t="str">
        <f t="shared" si="219"/>
        <v/>
      </c>
      <c r="N373" s="73"/>
      <c r="O373" s="73" t="str">
        <f>IF(M373="","",ABS(M373-N372))</f>
        <v/>
      </c>
      <c r="P373" s="221" t="str">
        <f>IF(O373="","",RANK(O373,O371:O375))</f>
        <v/>
      </c>
      <c r="Q373" s="222" t="str">
        <f t="shared" si="220"/>
        <v/>
      </c>
      <c r="R373" s="74"/>
      <c r="S373" s="74" t="str">
        <f>IF(Q373="","",ABS(Q373-R372))</f>
        <v/>
      </c>
      <c r="T373" s="223" t="str">
        <f>IF(S373="","",RANK(S373,S371:S375))</f>
        <v/>
      </c>
      <c r="U373" s="224" t="str">
        <f t="shared" si="221"/>
        <v/>
      </c>
      <c r="V373" s="75"/>
      <c r="W373" s="225" t="str">
        <f>IF(B371="","",IF(J371&lt;0.5,J372,IF(N371&lt;0.5,N372,"NV")))</f>
        <v/>
      </c>
      <c r="X373" s="615"/>
      <c r="Y373" s="819"/>
      <c r="Z373" s="639"/>
    </row>
    <row r="374" spans="1:26" x14ac:dyDescent="0.25">
      <c r="A374" s="627"/>
      <c r="B374" s="630"/>
      <c r="C374" s="822"/>
      <c r="D374" s="21" t="s">
        <v>5</v>
      </c>
      <c r="E374" s="387" t="str">
        <f>IF(F374&lt;&gt;"",E371,"")</f>
        <v/>
      </c>
      <c r="F374" s="292"/>
      <c r="G374" s="293"/>
      <c r="H374" s="314"/>
      <c r="I374" s="234" t="str">
        <f>IF(B371="","",IF(F374=999,999,IF(F374+G374+H374=0,"",(F374*60+G374+H374/100)+E374)))</f>
        <v/>
      </c>
      <c r="J374" s="72"/>
      <c r="K374" s="72" t="str">
        <f>IF(I374="","",ABS(I374-J372))</f>
        <v/>
      </c>
      <c r="L374" s="219" t="str">
        <f>IF(K374="","",RANK(K374,K371:K375))</f>
        <v/>
      </c>
      <c r="M374" s="220" t="str">
        <f t="shared" si="219"/>
        <v/>
      </c>
      <c r="N374" s="73"/>
      <c r="O374" s="73" t="str">
        <f>IF(M374="","",ABS(M374-N372))</f>
        <v/>
      </c>
      <c r="P374" s="221" t="str">
        <f>IF(O374="","",RANK(O374,O371:O375))</f>
        <v/>
      </c>
      <c r="Q374" s="222" t="str">
        <f t="shared" si="220"/>
        <v/>
      </c>
      <c r="R374" s="74"/>
      <c r="S374" s="74" t="str">
        <f>IF(Q374="","",ABS(Q374-R372))</f>
        <v/>
      </c>
      <c r="T374" s="223" t="str">
        <f>IF(S374="","",RANK(S374,S371:S375))</f>
        <v/>
      </c>
      <c r="U374" s="224" t="str">
        <f t="shared" si="221"/>
        <v/>
      </c>
      <c r="V374" s="75"/>
      <c r="W374" s="225" t="str">
        <f>IF(B371="","",IF(N371=0,J372,IF(N371&lt;0.5,N372,IF(R371&lt;0.5,R372,"NV"))))</f>
        <v/>
      </c>
      <c r="X374" s="615"/>
      <c r="Y374" s="819"/>
      <c r="Z374" s="639"/>
    </row>
    <row r="375" spans="1:26" ht="15.75" thickBot="1" x14ac:dyDescent="0.3">
      <c r="A375" s="827"/>
      <c r="B375" s="829"/>
      <c r="C375" s="823"/>
      <c r="D375" s="66" t="s">
        <v>6</v>
      </c>
      <c r="E375" s="387" t="str">
        <f>IF(F375&lt;&gt;"",E371,"")</f>
        <v/>
      </c>
      <c r="F375" s="338"/>
      <c r="G375" s="339"/>
      <c r="H375" s="340"/>
      <c r="I375" s="264" t="str">
        <f>IF(B371="","",IF(F375=999,999,IF(F375+G375+H375=0,"",(F375*60+G375+H375/100)+E375)))</f>
        <v/>
      </c>
      <c r="J375" s="76"/>
      <c r="K375" s="76" t="str">
        <f>IF(I375="","",ABS(I375-J372))</f>
        <v/>
      </c>
      <c r="L375" s="227" t="str">
        <f>IF(K375="","",RANK(K375,K371:K375))</f>
        <v/>
      </c>
      <c r="M375" s="228" t="str">
        <f t="shared" si="219"/>
        <v/>
      </c>
      <c r="N375" s="77"/>
      <c r="O375" s="77" t="str">
        <f>IF(M375="","",ABS(M375-N372))</f>
        <v/>
      </c>
      <c r="P375" s="229" t="str">
        <f>IF(O375="","",RANK(O375,O371:O375))</f>
        <v/>
      </c>
      <c r="Q375" s="230" t="str">
        <f t="shared" si="220"/>
        <v/>
      </c>
      <c r="R375" s="78"/>
      <c r="S375" s="78" t="str">
        <f>IF(Q375="","",ABS(Q375-R372))</f>
        <v/>
      </c>
      <c r="T375" s="231" t="str">
        <f>IF(S375="","",RANK(S375,S371:S375))</f>
        <v/>
      </c>
      <c r="U375" s="232" t="str">
        <f t="shared" si="221"/>
        <v/>
      </c>
      <c r="V375" s="79"/>
      <c r="W375" s="233" t="str">
        <f>IF(B371="","",IF(R371&lt;0.5,TRIMMEAN(I371:I375,0.4),IF(V371&lt;0.5,V372,"NV")))</f>
        <v/>
      </c>
      <c r="X375" s="616"/>
      <c r="Y375" s="820"/>
      <c r="Z375" s="639"/>
    </row>
    <row r="376" spans="1:26" x14ac:dyDescent="0.25">
      <c r="A376" s="830" t="str">
        <f>IF('Names And Totals'!A79="","",'Names And Totals'!A79)</f>
        <v/>
      </c>
      <c r="B376" s="831" t="str">
        <f>IF('Names And Totals'!B79="","",'Names And Totals'!B79)</f>
        <v/>
      </c>
      <c r="C376" s="824" t="str">
        <f>IF(B376="","",IF(Y376="DQ","DQ",IF(Y376="TO","TO",IF(Y376="NV","NV",IF(Y376="","",RANK(Y376,$Y$6:$Y$501,0))))))</f>
        <v/>
      </c>
      <c r="D376" s="23" t="s">
        <v>7</v>
      </c>
      <c r="E376" s="343"/>
      <c r="F376" s="324"/>
      <c r="G376" s="334"/>
      <c r="H376" s="325"/>
      <c r="I376" s="213" t="str">
        <f>IF(B376="","",IF(F376=999,999,IF(F376+G376+H376=0,"",(F376*60+G376+H376/100)+E376)))</f>
        <v/>
      </c>
      <c r="J376" s="80" t="str">
        <f>IF(B376="","",MAX(I376:I380)-MIN(I376:I380))</f>
        <v/>
      </c>
      <c r="K376" s="80" t="str">
        <f>IF(I376="","",ABS(I376-J377))</f>
        <v/>
      </c>
      <c r="L376" s="214" t="str">
        <f>IF(K376="","",RANK(K376,K376:K380))</f>
        <v/>
      </c>
      <c r="M376" s="80" t="str">
        <f>IF(I376="","",IF(L376=1,"",I376))</f>
        <v/>
      </c>
      <c r="N376" s="82" t="str">
        <f>IF(B376="","",MAX(M376:M380)-MIN(M376:M380))</f>
        <v/>
      </c>
      <c r="O376" s="82" t="str">
        <f>IF(M376="","",ABS(M376-N377))</f>
        <v/>
      </c>
      <c r="P376" s="215" t="str">
        <f>IF(O376="","",RANK(O376,O376:O380))</f>
        <v/>
      </c>
      <c r="Q376" s="82" t="str">
        <f>IF(O376="","",IF(P376=1,"",I376))</f>
        <v/>
      </c>
      <c r="R376" s="83" t="str">
        <f>IF(B376="","",MAX(Q376:Q380)-MIN(Q376:Q380))</f>
        <v/>
      </c>
      <c r="S376" s="83" t="str">
        <f>IF(Q376="","",ABS(Q376-R377))</f>
        <v/>
      </c>
      <c r="T376" s="216" t="str">
        <f>IF(S376="","",RANK(S376,S376:S380))</f>
        <v/>
      </c>
      <c r="U376" s="83" t="str">
        <f>IF(T376="","",IF(T376=1,"",Q376))</f>
        <v/>
      </c>
      <c r="V376" s="84" t="str">
        <f>IF(B376="","",MAX(U376:U380)-MIN(U376:U380))</f>
        <v/>
      </c>
      <c r="W376" s="217" t="str">
        <f>IF(B376="","",I376)</f>
        <v/>
      </c>
      <c r="X376" s="810" t="str">
        <f>IF(B376="","",IF(Z376="DQ","DQ",IF(I376=999,"TO",IF(I376="","",IF(I377="",W376,IF(I378="",W377,IF(I379="",W378,IF(I380="",W379,W380))))))))</f>
        <v/>
      </c>
      <c r="Y376" s="812" t="str">
        <f>IF(B376="","",IF(Z376="DQ","DQ",IF(X376="TO","TO",IF(X376="","",IF(X376="NV","NV",IF((20-(X376-$Y$3))&gt;0,(20-(X376-$Y$3)),0))))))</f>
        <v/>
      </c>
      <c r="Z376" s="815"/>
    </row>
    <row r="377" spans="1:26" x14ac:dyDescent="0.25">
      <c r="A377" s="621"/>
      <c r="B377" s="624"/>
      <c r="C377" s="641"/>
      <c r="D377" s="18" t="s">
        <v>4</v>
      </c>
      <c r="E377" s="384" t="str">
        <f>IF(F377&lt;&gt;"",E376,"")</f>
        <v/>
      </c>
      <c r="F377" s="289"/>
      <c r="G377" s="290"/>
      <c r="H377" s="310"/>
      <c r="I377" s="218" t="str">
        <f>IF(B376="","",IF(F377=999,999,IF(F377+G377+H377=0,"",(F377*60+G377+H377/100)+E377)))</f>
        <v/>
      </c>
      <c r="J377" s="72" t="str">
        <f>IF(B376="","",AVERAGE(I376:I380))</f>
        <v/>
      </c>
      <c r="K377" s="72" t="str">
        <f>IF(I377="","",ABS(I377-J377))</f>
        <v/>
      </c>
      <c r="L377" s="219" t="str">
        <f>IF(K377="","",RANK(K377,K376:K380))</f>
        <v/>
      </c>
      <c r="M377" s="220" t="str">
        <f t="shared" ref="M377:M380" si="222">IF(I377="","",IF(L377=1,"",I377))</f>
        <v/>
      </c>
      <c r="N377" s="73" t="str">
        <f>IF(B376="","",AVERAGE(M376:M380))</f>
        <v/>
      </c>
      <c r="O377" s="73" t="str">
        <f>IF(M377="","",ABS(M377-N377))</f>
        <v/>
      </c>
      <c r="P377" s="221" t="str">
        <f>IF(O377="","",RANK(O377,O376:O380))</f>
        <v/>
      </c>
      <c r="Q377" s="222" t="str">
        <f t="shared" ref="Q377:Q380" si="223">IF(O377="","",IF(P377=1,"",I377))</f>
        <v/>
      </c>
      <c r="R377" s="74" t="str">
        <f>IF(B376="","",AVERAGE(Q376:Q380))</f>
        <v/>
      </c>
      <c r="S377" s="74" t="str">
        <f>IF(Q377="","",ABS(Q377-R377))</f>
        <v/>
      </c>
      <c r="T377" s="223" t="str">
        <f>IF(S377="","",RANK(S377,S376:S380))</f>
        <v/>
      </c>
      <c r="U377" s="224" t="str">
        <f t="shared" ref="U377:U380" si="224">IF(T377="","",IF(T377=1,"",Q377))</f>
        <v/>
      </c>
      <c r="V377" s="75" t="str">
        <f>IF(B376="","",AVERAGE(U376:U380))</f>
        <v/>
      </c>
      <c r="W377" s="225" t="str">
        <f>IF(B376="","",IF(J376&lt;0.5,J377,"NV"))</f>
        <v/>
      </c>
      <c r="X377" s="763"/>
      <c r="Y377" s="813"/>
      <c r="Z377" s="816"/>
    </row>
    <row r="378" spans="1:26" x14ac:dyDescent="0.25">
      <c r="A378" s="621"/>
      <c r="B378" s="624"/>
      <c r="C378" s="641"/>
      <c r="D378" s="18" t="s">
        <v>8</v>
      </c>
      <c r="E378" s="384" t="str">
        <f>IF(F378&lt;&gt;"",E376,"")</f>
        <v/>
      </c>
      <c r="F378" s="289"/>
      <c r="G378" s="290"/>
      <c r="H378" s="310"/>
      <c r="I378" s="218" t="str">
        <f>IF(B376="","",IF(F378=999,999,IF(F378+G378+H378=0,"",(F378*60+G378+H378/100)+E378)))</f>
        <v/>
      </c>
      <c r="J378" s="72"/>
      <c r="K378" s="72" t="str">
        <f>IF(I378="","",ABS(I378-J377))</f>
        <v/>
      </c>
      <c r="L378" s="219" t="str">
        <f>IF(K378="","",RANK(K378,K376:K380))</f>
        <v/>
      </c>
      <c r="M378" s="220" t="str">
        <f t="shared" si="222"/>
        <v/>
      </c>
      <c r="N378" s="73"/>
      <c r="O378" s="73" t="str">
        <f>IF(M378="","",ABS(M378-N377))</f>
        <v/>
      </c>
      <c r="P378" s="221" t="str">
        <f>IF(O378="","",RANK(O378,O376:O380))</f>
        <v/>
      </c>
      <c r="Q378" s="222" t="str">
        <f t="shared" si="223"/>
        <v/>
      </c>
      <c r="R378" s="74"/>
      <c r="S378" s="74" t="str">
        <f>IF(Q378="","",ABS(Q378-R377))</f>
        <v/>
      </c>
      <c r="T378" s="223" t="str">
        <f>IF(S378="","",RANK(S378,S376:S380))</f>
        <v/>
      </c>
      <c r="U378" s="224" t="str">
        <f t="shared" si="224"/>
        <v/>
      </c>
      <c r="V378" s="75"/>
      <c r="W378" s="225" t="str">
        <f>IF(B376="","",IF(J376&lt;0.5,J377,IF(N376&lt;0.5,N377,"NV")))</f>
        <v/>
      </c>
      <c r="X378" s="763"/>
      <c r="Y378" s="813"/>
      <c r="Z378" s="816"/>
    </row>
    <row r="379" spans="1:26" x14ac:dyDescent="0.25">
      <c r="A379" s="621"/>
      <c r="B379" s="624"/>
      <c r="C379" s="641"/>
      <c r="D379" s="18" t="s">
        <v>5</v>
      </c>
      <c r="E379" s="384" t="str">
        <f>IF(F379&lt;&gt;"",E376,"")</f>
        <v/>
      </c>
      <c r="F379" s="289"/>
      <c r="G379" s="290"/>
      <c r="H379" s="310"/>
      <c r="I379" s="218" t="str">
        <f>IF(B376="","",IF(F379=999,999,IF(F379+G379+H379=0,"",(F379*60+G379+H379/100)+E379)))</f>
        <v/>
      </c>
      <c r="J379" s="72"/>
      <c r="K379" s="72" t="str">
        <f>IF(I379="","",ABS(I379-J377))</f>
        <v/>
      </c>
      <c r="L379" s="219" t="str">
        <f>IF(K379="","",RANK(K379,K376:K380))</f>
        <v/>
      </c>
      <c r="M379" s="220" t="str">
        <f t="shared" si="222"/>
        <v/>
      </c>
      <c r="N379" s="73"/>
      <c r="O379" s="73" t="str">
        <f>IF(M379="","",ABS(M379-N377))</f>
        <v/>
      </c>
      <c r="P379" s="221" t="str">
        <f>IF(O379="","",RANK(O379,O376:O380))</f>
        <v/>
      </c>
      <c r="Q379" s="222" t="str">
        <f t="shared" si="223"/>
        <v/>
      </c>
      <c r="R379" s="74"/>
      <c r="S379" s="74" t="str">
        <f>IF(Q379="","",ABS(Q379-R377))</f>
        <v/>
      </c>
      <c r="T379" s="223" t="str">
        <f>IF(S379="","",RANK(S379,S376:S380))</f>
        <v/>
      </c>
      <c r="U379" s="224" t="str">
        <f t="shared" si="224"/>
        <v/>
      </c>
      <c r="V379" s="75"/>
      <c r="W379" s="225" t="str">
        <f>IF(B376="","",IF(N376=0,J377,IF(N376&lt;0.5,N377,IF(R376&lt;0.5,R377,"NV"))))</f>
        <v/>
      </c>
      <c r="X379" s="763"/>
      <c r="Y379" s="813"/>
      <c r="Z379" s="816"/>
    </row>
    <row r="380" spans="1:26" ht="15.75" thickBot="1" x14ac:dyDescent="0.3">
      <c r="A380" s="622"/>
      <c r="B380" s="625"/>
      <c r="C380" s="825"/>
      <c r="D380" s="24" t="s">
        <v>6</v>
      </c>
      <c r="E380" s="389" t="str">
        <f>IF(F380&lt;&gt;"",E376,"")</f>
        <v/>
      </c>
      <c r="F380" s="295"/>
      <c r="G380" s="296"/>
      <c r="H380" s="335"/>
      <c r="I380" s="226" t="str">
        <f>IF(B376="","",IF(F380=999,999,IF(F380+G380+H380=0,"",(F380*60+G380+H380/100)+E380)))</f>
        <v/>
      </c>
      <c r="J380" s="76"/>
      <c r="K380" s="76" t="str">
        <f>IF(I380="","",ABS(I380-J377))</f>
        <v/>
      </c>
      <c r="L380" s="227" t="str">
        <f>IF(K380="","",RANK(K380,K376:K380))</f>
        <v/>
      </c>
      <c r="M380" s="228" t="str">
        <f t="shared" si="222"/>
        <v/>
      </c>
      <c r="N380" s="77"/>
      <c r="O380" s="77" t="str">
        <f>IF(M380="","",ABS(M380-N377))</f>
        <v/>
      </c>
      <c r="P380" s="229" t="str">
        <f>IF(O380="","",RANK(O380,O376:O380))</f>
        <v/>
      </c>
      <c r="Q380" s="230" t="str">
        <f t="shared" si="223"/>
        <v/>
      </c>
      <c r="R380" s="78"/>
      <c r="S380" s="78" t="str">
        <f>IF(Q380="","",ABS(Q380-R377))</f>
        <v/>
      </c>
      <c r="T380" s="231" t="str">
        <f>IF(S380="","",RANK(S380,S376:S380))</f>
        <v/>
      </c>
      <c r="U380" s="232" t="str">
        <f t="shared" si="224"/>
        <v/>
      </c>
      <c r="V380" s="79"/>
      <c r="W380" s="233" t="str">
        <f>IF(B376="","",IF(R376&lt;0.5,TRIMMEAN(I376:I380,0.4),IF(V376&lt;0.5,V377,"NV")))</f>
        <v/>
      </c>
      <c r="X380" s="811"/>
      <c r="Y380" s="814"/>
      <c r="Z380" s="817"/>
    </row>
    <row r="381" spans="1:26" x14ac:dyDescent="0.25">
      <c r="A381" s="826" t="str">
        <f>IF('Names And Totals'!A80="","",'Names And Totals'!A80)</f>
        <v/>
      </c>
      <c r="B381" s="828" t="str">
        <f>IF('Names And Totals'!B80="","",'Names And Totals'!B80)</f>
        <v/>
      </c>
      <c r="C381" s="821" t="str">
        <f>IF(B381="","",IF(Y381="DQ","DQ",IF(Y381="TO","TO",IF(Y381="NV","NV",IF(Y381="","",RANK(Y381,$Y$6:$Y$501,0))))))</f>
        <v/>
      </c>
      <c r="D381" s="67" t="s">
        <v>7</v>
      </c>
      <c r="E381" s="342"/>
      <c r="F381" s="336"/>
      <c r="G381" s="333"/>
      <c r="H381" s="337"/>
      <c r="I381" s="263" t="str">
        <f>IF(B381="","",IF(F381=999,999,IF(F381+G381+H381=0,"",(F381*60+G381+H381/100)+E381)))</f>
        <v/>
      </c>
      <c r="J381" s="80" t="str">
        <f>IF(B381="","",MAX(I381:I385)-MIN(I381:I385))</f>
        <v/>
      </c>
      <c r="K381" s="80" t="str">
        <f>IF(I381="","",ABS(I381-J382))</f>
        <v/>
      </c>
      <c r="L381" s="214" t="str">
        <f>IF(K381="","",RANK(K381,K381:K385))</f>
        <v/>
      </c>
      <c r="M381" s="80" t="str">
        <f>IF(I381="","",IF(L381=1,"",I381))</f>
        <v/>
      </c>
      <c r="N381" s="82" t="str">
        <f>IF(B381="","",MAX(M381:M385)-MIN(M381:M385))</f>
        <v/>
      </c>
      <c r="O381" s="82" t="str">
        <f>IF(M381="","",ABS(M381-N382))</f>
        <v/>
      </c>
      <c r="P381" s="215" t="str">
        <f>IF(O381="","",RANK(O381,O381:O385))</f>
        <v/>
      </c>
      <c r="Q381" s="82" t="str">
        <f>IF(O381="","",IF(P381=1,"",I381))</f>
        <v/>
      </c>
      <c r="R381" s="83" t="str">
        <f>IF(B381="","",MAX(Q381:Q385)-MIN(Q381:Q385))</f>
        <v/>
      </c>
      <c r="S381" s="83" t="str">
        <f>IF(Q381="","",ABS(Q381-R382))</f>
        <v/>
      </c>
      <c r="T381" s="216" t="str">
        <f>IF(S381="","",RANK(S381,S381:S385))</f>
        <v/>
      </c>
      <c r="U381" s="83" t="str">
        <f>IF(T381="","",IF(T381=1,"",Q381))</f>
        <v/>
      </c>
      <c r="V381" s="84" t="str">
        <f>IF(B381="","",MAX(U381:U385)-MIN(U381:U385))</f>
        <v/>
      </c>
      <c r="W381" s="217" t="str">
        <f>IF(B381="","",I381)</f>
        <v/>
      </c>
      <c r="X381" s="614" t="str">
        <f>IF(B381="","",IF(Z381="DQ","DQ",IF(I381=999,"TO",IF(I381="","",IF(I382="",W381,IF(I383="",W382,IF(I384="",W383,IF(I385="",W384,W385))))))))</f>
        <v/>
      </c>
      <c r="Y381" s="818" t="str">
        <f>IF(B381="","",IF(Z381="DQ","DQ",IF(X381="TO","TO",IF(X381="","",IF(X381="NV","NV",IF((20-(X381-$Y$3))&gt;0,(20-(X381-$Y$3)),0))))))</f>
        <v/>
      </c>
      <c r="Z381" s="639"/>
    </row>
    <row r="382" spans="1:26" x14ac:dyDescent="0.25">
      <c r="A382" s="627"/>
      <c r="B382" s="630"/>
      <c r="C382" s="822"/>
      <c r="D382" s="21" t="s">
        <v>4</v>
      </c>
      <c r="E382" s="387" t="str">
        <f>IF(F382&lt;&gt;"",E381,"")</f>
        <v/>
      </c>
      <c r="F382" s="292"/>
      <c r="G382" s="293"/>
      <c r="H382" s="314"/>
      <c r="I382" s="234" t="str">
        <f>IF(B381="","",IF(F382=999,999,IF(F382+G382+H382=0,"",(F382*60+G382+H382/100)+E382)))</f>
        <v/>
      </c>
      <c r="J382" s="72" t="str">
        <f>IF(B381="","",AVERAGE(I381:I385))</f>
        <v/>
      </c>
      <c r="K382" s="72" t="str">
        <f>IF(I382="","",ABS(I382-J382))</f>
        <v/>
      </c>
      <c r="L382" s="219" t="str">
        <f>IF(K382="","",RANK(K382,K381:K385))</f>
        <v/>
      </c>
      <c r="M382" s="220" t="str">
        <f t="shared" ref="M382:M385" si="225">IF(I382="","",IF(L382=1,"",I382))</f>
        <v/>
      </c>
      <c r="N382" s="73" t="str">
        <f>IF(B381="","",AVERAGE(M381:M385))</f>
        <v/>
      </c>
      <c r="O382" s="73" t="str">
        <f>IF(M382="","",ABS(M382-N382))</f>
        <v/>
      </c>
      <c r="P382" s="221" t="str">
        <f>IF(O382="","",RANK(O382,O381:O385))</f>
        <v/>
      </c>
      <c r="Q382" s="222" t="str">
        <f t="shared" ref="Q382:Q385" si="226">IF(O382="","",IF(P382=1,"",I382))</f>
        <v/>
      </c>
      <c r="R382" s="74" t="str">
        <f>IF(B381="","",AVERAGE(Q381:Q385))</f>
        <v/>
      </c>
      <c r="S382" s="74" t="str">
        <f>IF(Q382="","",ABS(Q382-R382))</f>
        <v/>
      </c>
      <c r="T382" s="223" t="str">
        <f>IF(S382="","",RANK(S382,S381:S385))</f>
        <v/>
      </c>
      <c r="U382" s="224" t="str">
        <f t="shared" ref="U382:U385" si="227">IF(T382="","",IF(T382=1,"",Q382))</f>
        <v/>
      </c>
      <c r="V382" s="75" t="str">
        <f>IF(B381="","",AVERAGE(U381:U385))</f>
        <v/>
      </c>
      <c r="W382" s="225" t="str">
        <f>IF(B381="","",IF(J381&lt;0.5,J382,"NV"))</f>
        <v/>
      </c>
      <c r="X382" s="615"/>
      <c r="Y382" s="819"/>
      <c r="Z382" s="639"/>
    </row>
    <row r="383" spans="1:26" x14ac:dyDescent="0.25">
      <c r="A383" s="627"/>
      <c r="B383" s="630"/>
      <c r="C383" s="822"/>
      <c r="D383" s="21" t="s">
        <v>8</v>
      </c>
      <c r="E383" s="387" t="str">
        <f>IF(F383&lt;&gt;"",E381,"")</f>
        <v/>
      </c>
      <c r="F383" s="292"/>
      <c r="G383" s="293"/>
      <c r="H383" s="314"/>
      <c r="I383" s="234" t="str">
        <f>IF(B381="","",IF(F383=999,999,IF(F383+G383+H383=0,"",(F383*60+G383+H383/100)+E383)))</f>
        <v/>
      </c>
      <c r="J383" s="72"/>
      <c r="K383" s="72" t="str">
        <f>IF(I383="","",ABS(I383-J382))</f>
        <v/>
      </c>
      <c r="L383" s="219" t="str">
        <f>IF(K383="","",RANK(K383,K381:K385))</f>
        <v/>
      </c>
      <c r="M383" s="220" t="str">
        <f t="shared" si="225"/>
        <v/>
      </c>
      <c r="N383" s="73"/>
      <c r="O383" s="73" t="str">
        <f>IF(M383="","",ABS(M383-N382))</f>
        <v/>
      </c>
      <c r="P383" s="221" t="str">
        <f>IF(O383="","",RANK(O383,O381:O385))</f>
        <v/>
      </c>
      <c r="Q383" s="222" t="str">
        <f t="shared" si="226"/>
        <v/>
      </c>
      <c r="R383" s="74"/>
      <c r="S383" s="74" t="str">
        <f>IF(Q383="","",ABS(Q383-R382))</f>
        <v/>
      </c>
      <c r="T383" s="223" t="str">
        <f>IF(S383="","",RANK(S383,S381:S385))</f>
        <v/>
      </c>
      <c r="U383" s="224" t="str">
        <f t="shared" si="227"/>
        <v/>
      </c>
      <c r="V383" s="75"/>
      <c r="W383" s="225" t="str">
        <f>IF(B381="","",IF(J381&lt;0.5,J382,IF(N381&lt;0.5,N382,"NV")))</f>
        <v/>
      </c>
      <c r="X383" s="615"/>
      <c r="Y383" s="819"/>
      <c r="Z383" s="639"/>
    </row>
    <row r="384" spans="1:26" x14ac:dyDescent="0.25">
      <c r="A384" s="627"/>
      <c r="B384" s="630"/>
      <c r="C384" s="822"/>
      <c r="D384" s="21" t="s">
        <v>5</v>
      </c>
      <c r="E384" s="387" t="str">
        <f>IF(F384&lt;&gt;"",E381,"")</f>
        <v/>
      </c>
      <c r="F384" s="292"/>
      <c r="G384" s="293"/>
      <c r="H384" s="314"/>
      <c r="I384" s="234" t="str">
        <f>IF(B381="","",IF(F384=999,999,IF(F384+G384+H384=0,"",(F384*60+G384+H384/100)+E384)))</f>
        <v/>
      </c>
      <c r="J384" s="72"/>
      <c r="K384" s="72" t="str">
        <f>IF(I384="","",ABS(I384-J382))</f>
        <v/>
      </c>
      <c r="L384" s="219" t="str">
        <f>IF(K384="","",RANK(K384,K381:K385))</f>
        <v/>
      </c>
      <c r="M384" s="220" t="str">
        <f t="shared" si="225"/>
        <v/>
      </c>
      <c r="N384" s="73"/>
      <c r="O384" s="73" t="str">
        <f>IF(M384="","",ABS(M384-N382))</f>
        <v/>
      </c>
      <c r="P384" s="221" t="str">
        <f>IF(O384="","",RANK(O384,O381:O385))</f>
        <v/>
      </c>
      <c r="Q384" s="222" t="str">
        <f t="shared" si="226"/>
        <v/>
      </c>
      <c r="R384" s="74"/>
      <c r="S384" s="74" t="str">
        <f>IF(Q384="","",ABS(Q384-R382))</f>
        <v/>
      </c>
      <c r="T384" s="223" t="str">
        <f>IF(S384="","",RANK(S384,S381:S385))</f>
        <v/>
      </c>
      <c r="U384" s="224" t="str">
        <f t="shared" si="227"/>
        <v/>
      </c>
      <c r="V384" s="75"/>
      <c r="W384" s="225" t="str">
        <f>IF(B381="","",IF(N381=0,J382,IF(N381&lt;0.5,N382,IF(R381&lt;0.5,R382,"NV"))))</f>
        <v/>
      </c>
      <c r="X384" s="615"/>
      <c r="Y384" s="819"/>
      <c r="Z384" s="639"/>
    </row>
    <row r="385" spans="1:26" ht="15.75" thickBot="1" x14ac:dyDescent="0.3">
      <c r="A385" s="827"/>
      <c r="B385" s="829"/>
      <c r="C385" s="823"/>
      <c r="D385" s="66" t="s">
        <v>6</v>
      </c>
      <c r="E385" s="387" t="str">
        <f>IF(F385&lt;&gt;"",E381,"")</f>
        <v/>
      </c>
      <c r="F385" s="338"/>
      <c r="G385" s="339"/>
      <c r="H385" s="340"/>
      <c r="I385" s="264" t="str">
        <f>IF(B381="","",IF(F385=999,999,IF(F385+G385+H385=0,"",(F385*60+G385+H385/100)+E385)))</f>
        <v/>
      </c>
      <c r="J385" s="76"/>
      <c r="K385" s="76" t="str">
        <f>IF(I385="","",ABS(I385-J382))</f>
        <v/>
      </c>
      <c r="L385" s="227" t="str">
        <f>IF(K385="","",RANK(K385,K381:K385))</f>
        <v/>
      </c>
      <c r="M385" s="228" t="str">
        <f t="shared" si="225"/>
        <v/>
      </c>
      <c r="N385" s="77"/>
      <c r="O385" s="77" t="str">
        <f>IF(M385="","",ABS(M385-N382))</f>
        <v/>
      </c>
      <c r="P385" s="229" t="str">
        <f>IF(O385="","",RANK(O385,O381:O385))</f>
        <v/>
      </c>
      <c r="Q385" s="230" t="str">
        <f t="shared" si="226"/>
        <v/>
      </c>
      <c r="R385" s="78"/>
      <c r="S385" s="78" t="str">
        <f>IF(Q385="","",ABS(Q385-R382))</f>
        <v/>
      </c>
      <c r="T385" s="231" t="str">
        <f>IF(S385="","",RANK(S385,S381:S385))</f>
        <v/>
      </c>
      <c r="U385" s="232" t="str">
        <f t="shared" si="227"/>
        <v/>
      </c>
      <c r="V385" s="79"/>
      <c r="W385" s="233" t="str">
        <f>IF(B381="","",IF(R381&lt;0.5,TRIMMEAN(I381:I385,0.4),IF(V381&lt;0.5,V382,"NV")))</f>
        <v/>
      </c>
      <c r="X385" s="616"/>
      <c r="Y385" s="820"/>
      <c r="Z385" s="639"/>
    </row>
    <row r="386" spans="1:26" x14ac:dyDescent="0.25">
      <c r="A386" s="830" t="str">
        <f>IF('Names And Totals'!A81="","",'Names And Totals'!A81)</f>
        <v/>
      </c>
      <c r="B386" s="831" t="str">
        <f>IF('Names And Totals'!B81="","",'Names And Totals'!B81)</f>
        <v/>
      </c>
      <c r="C386" s="824" t="str">
        <f>IF(B386="","",IF(Y386="DQ","DQ",IF(Y386="TO","TO",IF(Y386="NV","NV",IF(Y386="","",RANK(Y386,$Y$6:$Y$501,0))))))</f>
        <v/>
      </c>
      <c r="D386" s="23" t="s">
        <v>7</v>
      </c>
      <c r="E386" s="343"/>
      <c r="F386" s="324"/>
      <c r="G386" s="334"/>
      <c r="H386" s="325"/>
      <c r="I386" s="213" t="str">
        <f>IF(B386="","",IF(F386=999,999,IF(F386+G386+H386=0,"",(F386*60+G386+H386/100)+E386)))</f>
        <v/>
      </c>
      <c r="J386" s="80" t="str">
        <f>IF(B386="","",MAX(I386:I390)-MIN(I386:I390))</f>
        <v/>
      </c>
      <c r="K386" s="80" t="str">
        <f>IF(I386="","",ABS(I386-J387))</f>
        <v/>
      </c>
      <c r="L386" s="214" t="str">
        <f>IF(K386="","",RANK(K386,K386:K390))</f>
        <v/>
      </c>
      <c r="M386" s="80" t="str">
        <f>IF(I386="","",IF(L386=1,"",I386))</f>
        <v/>
      </c>
      <c r="N386" s="82" t="str">
        <f>IF(B386="","",MAX(M386:M390)-MIN(M386:M390))</f>
        <v/>
      </c>
      <c r="O386" s="82" t="str">
        <f>IF(M386="","",ABS(M386-N387))</f>
        <v/>
      </c>
      <c r="P386" s="215" t="str">
        <f>IF(O386="","",RANK(O386,O386:O390))</f>
        <v/>
      </c>
      <c r="Q386" s="82" t="str">
        <f>IF(O386="","",IF(P386=1,"",I386))</f>
        <v/>
      </c>
      <c r="R386" s="83" t="str">
        <f>IF(B386="","",MAX(Q386:Q390)-MIN(Q386:Q390))</f>
        <v/>
      </c>
      <c r="S386" s="83" t="str">
        <f>IF(Q386="","",ABS(Q386-R387))</f>
        <v/>
      </c>
      <c r="T386" s="216" t="str">
        <f>IF(S386="","",RANK(S386,S386:S390))</f>
        <v/>
      </c>
      <c r="U386" s="83" t="str">
        <f>IF(T386="","",IF(T386=1,"",Q386))</f>
        <v/>
      </c>
      <c r="V386" s="84" t="str">
        <f>IF(B386="","",MAX(U386:U390)-MIN(U386:U390))</f>
        <v/>
      </c>
      <c r="W386" s="217" t="str">
        <f>IF(B386="","",I386)</f>
        <v/>
      </c>
      <c r="X386" s="810" t="str">
        <f>IF(B386="","",IF(Z386="DQ","DQ",IF(I386=999,"TO",IF(I386="","",IF(I387="",W386,IF(I388="",W387,IF(I389="",W388,IF(I390="",W389,W390))))))))</f>
        <v/>
      </c>
      <c r="Y386" s="812" t="str">
        <f>IF(B386="","",IF(Z386="DQ","DQ",IF(X386="TO","TO",IF(X386="","",IF(X386="NV","NV",IF((20-(X386-$Y$3))&gt;0,(20-(X386-$Y$3)),0))))))</f>
        <v/>
      </c>
      <c r="Z386" s="815"/>
    </row>
    <row r="387" spans="1:26" x14ac:dyDescent="0.25">
      <c r="A387" s="621"/>
      <c r="B387" s="624"/>
      <c r="C387" s="641"/>
      <c r="D387" s="18" t="s">
        <v>4</v>
      </c>
      <c r="E387" s="384" t="str">
        <f>IF(F387&lt;&gt;"",E386,"")</f>
        <v/>
      </c>
      <c r="F387" s="289"/>
      <c r="G387" s="290"/>
      <c r="H387" s="310"/>
      <c r="I387" s="218" t="str">
        <f>IF(B386="","",IF(F387=999,999,IF(F387+G387+H387=0,"",(F387*60+G387+H387/100)+E387)))</f>
        <v/>
      </c>
      <c r="J387" s="72" t="str">
        <f>IF(B386="","",AVERAGE(I386:I390))</f>
        <v/>
      </c>
      <c r="K387" s="72" t="str">
        <f>IF(I387="","",ABS(I387-J387))</f>
        <v/>
      </c>
      <c r="L387" s="219" t="str">
        <f>IF(K387="","",RANK(K387,K386:K390))</f>
        <v/>
      </c>
      <c r="M387" s="220" t="str">
        <f t="shared" ref="M387:M390" si="228">IF(I387="","",IF(L387=1,"",I387))</f>
        <v/>
      </c>
      <c r="N387" s="73" t="str">
        <f>IF(B386="","",AVERAGE(M386:M390))</f>
        <v/>
      </c>
      <c r="O387" s="73" t="str">
        <f>IF(M387="","",ABS(M387-N387))</f>
        <v/>
      </c>
      <c r="P387" s="221" t="str">
        <f>IF(O387="","",RANK(O387,O386:O390))</f>
        <v/>
      </c>
      <c r="Q387" s="222" t="str">
        <f t="shared" ref="Q387:Q390" si="229">IF(O387="","",IF(P387=1,"",I387))</f>
        <v/>
      </c>
      <c r="R387" s="74" t="str">
        <f>IF(B386="","",AVERAGE(Q386:Q390))</f>
        <v/>
      </c>
      <c r="S387" s="74" t="str">
        <f>IF(Q387="","",ABS(Q387-R387))</f>
        <v/>
      </c>
      <c r="T387" s="223" t="str">
        <f>IF(S387="","",RANK(S387,S386:S390))</f>
        <v/>
      </c>
      <c r="U387" s="224" t="str">
        <f t="shared" ref="U387:U390" si="230">IF(T387="","",IF(T387=1,"",Q387))</f>
        <v/>
      </c>
      <c r="V387" s="75" t="str">
        <f>IF(B386="","",AVERAGE(U386:U390))</f>
        <v/>
      </c>
      <c r="W387" s="225" t="str">
        <f>IF(B386="","",IF(J386&lt;0.5,J387,"NV"))</f>
        <v/>
      </c>
      <c r="X387" s="763"/>
      <c r="Y387" s="813"/>
      <c r="Z387" s="816"/>
    </row>
    <row r="388" spans="1:26" x14ac:dyDescent="0.25">
      <c r="A388" s="621"/>
      <c r="B388" s="624"/>
      <c r="C388" s="641"/>
      <c r="D388" s="18" t="s">
        <v>8</v>
      </c>
      <c r="E388" s="384" t="str">
        <f>IF(F388&lt;&gt;"",E386,"")</f>
        <v/>
      </c>
      <c r="F388" s="289"/>
      <c r="G388" s="290"/>
      <c r="H388" s="310"/>
      <c r="I388" s="218" t="str">
        <f>IF(B386="","",IF(F388=999,999,IF(F388+G388+H388=0,"",(F388*60+G388+H388/100)+E388)))</f>
        <v/>
      </c>
      <c r="J388" s="72"/>
      <c r="K388" s="72" t="str">
        <f>IF(I388="","",ABS(I388-J387))</f>
        <v/>
      </c>
      <c r="L388" s="219" t="str">
        <f>IF(K388="","",RANK(K388,K386:K390))</f>
        <v/>
      </c>
      <c r="M388" s="220" t="str">
        <f t="shared" si="228"/>
        <v/>
      </c>
      <c r="N388" s="73"/>
      <c r="O388" s="73" t="str">
        <f>IF(M388="","",ABS(M388-N387))</f>
        <v/>
      </c>
      <c r="P388" s="221" t="str">
        <f>IF(O388="","",RANK(O388,O386:O390))</f>
        <v/>
      </c>
      <c r="Q388" s="222" t="str">
        <f t="shared" si="229"/>
        <v/>
      </c>
      <c r="R388" s="74"/>
      <c r="S388" s="74" t="str">
        <f>IF(Q388="","",ABS(Q388-R387))</f>
        <v/>
      </c>
      <c r="T388" s="223" t="str">
        <f>IF(S388="","",RANK(S388,S386:S390))</f>
        <v/>
      </c>
      <c r="U388" s="224" t="str">
        <f t="shared" si="230"/>
        <v/>
      </c>
      <c r="V388" s="75"/>
      <c r="W388" s="225" t="str">
        <f>IF(B386="","",IF(J386&lt;0.5,J387,IF(N386&lt;0.5,N387,"NV")))</f>
        <v/>
      </c>
      <c r="X388" s="763"/>
      <c r="Y388" s="813"/>
      <c r="Z388" s="816"/>
    </row>
    <row r="389" spans="1:26" x14ac:dyDescent="0.25">
      <c r="A389" s="621"/>
      <c r="B389" s="624"/>
      <c r="C389" s="641"/>
      <c r="D389" s="18" t="s">
        <v>5</v>
      </c>
      <c r="E389" s="384" t="str">
        <f>IF(F389&lt;&gt;"",E386,"")</f>
        <v/>
      </c>
      <c r="F389" s="289"/>
      <c r="G389" s="290"/>
      <c r="H389" s="310"/>
      <c r="I389" s="218" t="str">
        <f>IF(B386="","",IF(F389=999,999,IF(F389+G389+H389=0,"",(F389*60+G389+H389/100)+E389)))</f>
        <v/>
      </c>
      <c r="J389" s="72"/>
      <c r="K389" s="72" t="str">
        <f>IF(I389="","",ABS(I389-J387))</f>
        <v/>
      </c>
      <c r="L389" s="219" t="str">
        <f>IF(K389="","",RANK(K389,K386:K390))</f>
        <v/>
      </c>
      <c r="M389" s="220" t="str">
        <f t="shared" si="228"/>
        <v/>
      </c>
      <c r="N389" s="73"/>
      <c r="O389" s="73" t="str">
        <f>IF(M389="","",ABS(M389-N387))</f>
        <v/>
      </c>
      <c r="P389" s="221" t="str">
        <f>IF(O389="","",RANK(O389,O386:O390))</f>
        <v/>
      </c>
      <c r="Q389" s="222" t="str">
        <f t="shared" si="229"/>
        <v/>
      </c>
      <c r="R389" s="74"/>
      <c r="S389" s="74" t="str">
        <f>IF(Q389="","",ABS(Q389-R387))</f>
        <v/>
      </c>
      <c r="T389" s="223" t="str">
        <f>IF(S389="","",RANK(S389,S386:S390))</f>
        <v/>
      </c>
      <c r="U389" s="224" t="str">
        <f t="shared" si="230"/>
        <v/>
      </c>
      <c r="V389" s="75"/>
      <c r="W389" s="225" t="str">
        <f>IF(B386="","",IF(N386=0,J387,IF(N386&lt;0.5,N387,IF(R386&lt;0.5,R387,"NV"))))</f>
        <v/>
      </c>
      <c r="X389" s="763"/>
      <c r="Y389" s="813"/>
      <c r="Z389" s="816"/>
    </row>
    <row r="390" spans="1:26" ht="15.75" thickBot="1" x14ac:dyDescent="0.3">
      <c r="A390" s="622"/>
      <c r="B390" s="625"/>
      <c r="C390" s="825"/>
      <c r="D390" s="24" t="s">
        <v>6</v>
      </c>
      <c r="E390" s="385" t="str">
        <f>IF(F390&lt;&gt;"",E386,"")</f>
        <v/>
      </c>
      <c r="F390" s="295"/>
      <c r="G390" s="296"/>
      <c r="H390" s="335"/>
      <c r="I390" s="226" t="str">
        <f>IF(B386="","",IF(F390=999,999,IF(F390+G390+H390=0,"",(F390*60+G390+H390/100)+E390)))</f>
        <v/>
      </c>
      <c r="J390" s="76"/>
      <c r="K390" s="76" t="str">
        <f>IF(I390="","",ABS(I390-J387))</f>
        <v/>
      </c>
      <c r="L390" s="227" t="str">
        <f>IF(K390="","",RANK(K390,K386:K390))</f>
        <v/>
      </c>
      <c r="M390" s="228" t="str">
        <f t="shared" si="228"/>
        <v/>
      </c>
      <c r="N390" s="77"/>
      <c r="O390" s="77" t="str">
        <f>IF(M390="","",ABS(M390-N387))</f>
        <v/>
      </c>
      <c r="P390" s="229" t="str">
        <f>IF(O390="","",RANK(O390,O386:O390))</f>
        <v/>
      </c>
      <c r="Q390" s="230" t="str">
        <f t="shared" si="229"/>
        <v/>
      </c>
      <c r="R390" s="78"/>
      <c r="S390" s="78" t="str">
        <f>IF(Q390="","",ABS(Q390-R387))</f>
        <v/>
      </c>
      <c r="T390" s="231" t="str">
        <f>IF(S390="","",RANK(S390,S386:S390))</f>
        <v/>
      </c>
      <c r="U390" s="232" t="str">
        <f t="shared" si="230"/>
        <v/>
      </c>
      <c r="V390" s="79"/>
      <c r="W390" s="233" t="str">
        <f>IF(B386="","",IF(R386&lt;0.5,TRIMMEAN(I386:I390,0.4),IF(V386&lt;0.5,V387,"NV")))</f>
        <v/>
      </c>
      <c r="X390" s="811"/>
      <c r="Y390" s="814"/>
      <c r="Z390" s="817"/>
    </row>
    <row r="391" spans="1:26" x14ac:dyDescent="0.25">
      <c r="A391" s="826" t="str">
        <f>IF('Names And Totals'!A82="","",'Names And Totals'!A82)</f>
        <v/>
      </c>
      <c r="B391" s="828" t="str">
        <f>IF('Names And Totals'!B82="","",'Names And Totals'!B82)</f>
        <v/>
      </c>
      <c r="C391" s="821" t="str">
        <f>IF(B391="","",IF(Y391="DQ","DQ",IF(Y391="TO","TO",IF(Y391="NV","NV",IF(Y391="","",RANK(Y391,$Y$6:$Y$501,0))))))</f>
        <v/>
      </c>
      <c r="D391" s="67" t="s">
        <v>7</v>
      </c>
      <c r="E391" s="386"/>
      <c r="F391" s="336"/>
      <c r="G391" s="333"/>
      <c r="H391" s="337"/>
      <c r="I391" s="263" t="str">
        <f>IF(B391="","",IF(F391=999,999,IF(F391+G391+H391=0,"",(F391*60+G391+H391/100)+E391)))</f>
        <v/>
      </c>
      <c r="J391" s="80" t="str">
        <f>IF(B391="","",MAX(I391:I395)-MIN(I391:I395))</f>
        <v/>
      </c>
      <c r="K391" s="80" t="str">
        <f>IF(I391="","",ABS(I391-J392))</f>
        <v/>
      </c>
      <c r="L391" s="214" t="str">
        <f>IF(K391="","",RANK(K391,K391:K395))</f>
        <v/>
      </c>
      <c r="M391" s="80" t="str">
        <f>IF(I391="","",IF(L391=1,"",I391))</f>
        <v/>
      </c>
      <c r="N391" s="82" t="str">
        <f>IF(B391="","",MAX(M391:M395)-MIN(M391:M395))</f>
        <v/>
      </c>
      <c r="O391" s="82" t="str">
        <f>IF(M391="","",ABS(M391-N392))</f>
        <v/>
      </c>
      <c r="P391" s="215" t="str">
        <f>IF(O391="","",RANK(O391,O391:O395))</f>
        <v/>
      </c>
      <c r="Q391" s="82" t="str">
        <f>IF(O391="","",IF(P391=1,"",I391))</f>
        <v/>
      </c>
      <c r="R391" s="83" t="str">
        <f>IF(B391="","",MAX(Q391:Q395)-MIN(Q391:Q395))</f>
        <v/>
      </c>
      <c r="S391" s="83" t="str">
        <f>IF(Q391="","",ABS(Q391-R392))</f>
        <v/>
      </c>
      <c r="T391" s="216" t="str">
        <f>IF(S391="","",RANK(S391,S391:S395))</f>
        <v/>
      </c>
      <c r="U391" s="83" t="str">
        <f>IF(T391="","",IF(T391=1,"",Q391))</f>
        <v/>
      </c>
      <c r="V391" s="84" t="str">
        <f>IF(B391="","",MAX(U391:U395)-MIN(U391:U395))</f>
        <v/>
      </c>
      <c r="W391" s="217" t="str">
        <f>IF(B391="","",I391)</f>
        <v/>
      </c>
      <c r="X391" s="614" t="str">
        <f>IF(B391="","",IF(Z391="DQ","DQ",IF(I391=999,"TO",IF(I391="","",IF(I392="",W391,IF(I393="",W392,IF(I394="",W393,IF(I395="",W394,W395))))))))</f>
        <v/>
      </c>
      <c r="Y391" s="818" t="str">
        <f>IF(B391="","",IF(Z391="DQ","DQ",IF(X391="TO","TO",IF(X391="","",IF(X391="NV","NV",IF((20-(X391-$Y$3))&gt;0,(20-(X391-$Y$3)),0))))))</f>
        <v/>
      </c>
      <c r="Z391" s="639"/>
    </row>
    <row r="392" spans="1:26" x14ac:dyDescent="0.25">
      <c r="A392" s="627"/>
      <c r="B392" s="630"/>
      <c r="C392" s="822"/>
      <c r="D392" s="21" t="s">
        <v>4</v>
      </c>
      <c r="E392" s="387" t="str">
        <f>IF(F392&lt;&gt;"",E391,"")</f>
        <v/>
      </c>
      <c r="F392" s="292"/>
      <c r="G392" s="293"/>
      <c r="H392" s="314"/>
      <c r="I392" s="234" t="str">
        <f>IF(B391="","",IF(F392=999,999,IF(F392+G392+H392=0,"",(F392*60+G392+H392/100)+E392)))</f>
        <v/>
      </c>
      <c r="J392" s="72" t="str">
        <f>IF(B391="","",AVERAGE(I391:I395))</f>
        <v/>
      </c>
      <c r="K392" s="72" t="str">
        <f>IF(I392="","",ABS(I392-J392))</f>
        <v/>
      </c>
      <c r="L392" s="219" t="str">
        <f>IF(K392="","",RANK(K392,K391:K395))</f>
        <v/>
      </c>
      <c r="M392" s="220" t="str">
        <f t="shared" ref="M392:M395" si="231">IF(I392="","",IF(L392=1,"",I392))</f>
        <v/>
      </c>
      <c r="N392" s="73" t="str">
        <f>IF(B391="","",AVERAGE(M391:M395))</f>
        <v/>
      </c>
      <c r="O392" s="73" t="str">
        <f>IF(M392="","",ABS(M392-N392))</f>
        <v/>
      </c>
      <c r="P392" s="221" t="str">
        <f>IF(O392="","",RANK(O392,O391:O395))</f>
        <v/>
      </c>
      <c r="Q392" s="222" t="str">
        <f t="shared" ref="Q392:Q395" si="232">IF(O392="","",IF(P392=1,"",I392))</f>
        <v/>
      </c>
      <c r="R392" s="74" t="str">
        <f>IF(B391="","",AVERAGE(Q391:Q395))</f>
        <v/>
      </c>
      <c r="S392" s="74" t="str">
        <f>IF(Q392="","",ABS(Q392-R392))</f>
        <v/>
      </c>
      <c r="T392" s="223" t="str">
        <f>IF(S392="","",RANK(S392,S391:S395))</f>
        <v/>
      </c>
      <c r="U392" s="224" t="str">
        <f t="shared" ref="U392:U395" si="233">IF(T392="","",IF(T392=1,"",Q392))</f>
        <v/>
      </c>
      <c r="V392" s="75" t="str">
        <f>IF(B391="","",AVERAGE(U391:U395))</f>
        <v/>
      </c>
      <c r="W392" s="225" t="str">
        <f>IF(B391="","",IF(J391&lt;0.5,J392,"NV"))</f>
        <v/>
      </c>
      <c r="X392" s="615"/>
      <c r="Y392" s="819"/>
      <c r="Z392" s="639"/>
    </row>
    <row r="393" spans="1:26" x14ac:dyDescent="0.25">
      <c r="A393" s="627"/>
      <c r="B393" s="630"/>
      <c r="C393" s="822"/>
      <c r="D393" s="21" t="s">
        <v>8</v>
      </c>
      <c r="E393" s="387" t="str">
        <f>IF(F393&lt;&gt;"",E391,"")</f>
        <v/>
      </c>
      <c r="F393" s="292"/>
      <c r="G393" s="293"/>
      <c r="H393" s="314"/>
      <c r="I393" s="234" t="str">
        <f>IF(B391="","",IF(F393=999,999,IF(F393+G393+H393=0,"",(F393*60+G393+H393/100)+E393)))</f>
        <v/>
      </c>
      <c r="J393" s="72"/>
      <c r="K393" s="72" t="str">
        <f>IF(I393="","",ABS(I393-J392))</f>
        <v/>
      </c>
      <c r="L393" s="219" t="str">
        <f>IF(K393="","",RANK(K393,K391:K395))</f>
        <v/>
      </c>
      <c r="M393" s="220" t="str">
        <f t="shared" si="231"/>
        <v/>
      </c>
      <c r="N393" s="73"/>
      <c r="O393" s="73" t="str">
        <f>IF(M393="","",ABS(M393-N392))</f>
        <v/>
      </c>
      <c r="P393" s="221" t="str">
        <f>IF(O393="","",RANK(O393,O391:O395))</f>
        <v/>
      </c>
      <c r="Q393" s="222" t="str">
        <f t="shared" si="232"/>
        <v/>
      </c>
      <c r="R393" s="74"/>
      <c r="S393" s="74" t="str">
        <f>IF(Q393="","",ABS(Q393-R392))</f>
        <v/>
      </c>
      <c r="T393" s="223" t="str">
        <f>IF(S393="","",RANK(S393,S391:S395))</f>
        <v/>
      </c>
      <c r="U393" s="224" t="str">
        <f t="shared" si="233"/>
        <v/>
      </c>
      <c r="V393" s="75"/>
      <c r="W393" s="225" t="str">
        <f>IF(B391="","",IF(J391&lt;0.5,J392,IF(N391&lt;0.5,N392,"NV")))</f>
        <v/>
      </c>
      <c r="X393" s="615"/>
      <c r="Y393" s="819"/>
      <c r="Z393" s="639"/>
    </row>
    <row r="394" spans="1:26" x14ac:dyDescent="0.25">
      <c r="A394" s="627"/>
      <c r="B394" s="630"/>
      <c r="C394" s="822"/>
      <c r="D394" s="21" t="s">
        <v>5</v>
      </c>
      <c r="E394" s="387" t="str">
        <f>IF(F394&lt;&gt;"",E391,"")</f>
        <v/>
      </c>
      <c r="F394" s="292"/>
      <c r="G394" s="293"/>
      <c r="H394" s="314"/>
      <c r="I394" s="234" t="str">
        <f>IF(B391="","",IF(F394=999,999,IF(F394+G394+H394=0,"",(F394*60+G394+H394/100)+E394)))</f>
        <v/>
      </c>
      <c r="J394" s="72"/>
      <c r="K394" s="72" t="str">
        <f>IF(I394="","",ABS(I394-J392))</f>
        <v/>
      </c>
      <c r="L394" s="219" t="str">
        <f>IF(K394="","",RANK(K394,K391:K395))</f>
        <v/>
      </c>
      <c r="M394" s="220" t="str">
        <f t="shared" si="231"/>
        <v/>
      </c>
      <c r="N394" s="73"/>
      <c r="O394" s="73" t="str">
        <f>IF(M394="","",ABS(M394-N392))</f>
        <v/>
      </c>
      <c r="P394" s="221" t="str">
        <f>IF(O394="","",RANK(O394,O391:O395))</f>
        <v/>
      </c>
      <c r="Q394" s="222" t="str">
        <f t="shared" si="232"/>
        <v/>
      </c>
      <c r="R394" s="74"/>
      <c r="S394" s="74" t="str">
        <f>IF(Q394="","",ABS(Q394-R392))</f>
        <v/>
      </c>
      <c r="T394" s="223" t="str">
        <f>IF(S394="","",RANK(S394,S391:S395))</f>
        <v/>
      </c>
      <c r="U394" s="224" t="str">
        <f t="shared" si="233"/>
        <v/>
      </c>
      <c r="V394" s="75"/>
      <c r="W394" s="225" t="str">
        <f>IF(B391="","",IF(N391=0,J392,IF(N391&lt;0.5,N392,IF(R391&lt;0.5,R392,"NV"))))</f>
        <v/>
      </c>
      <c r="X394" s="615"/>
      <c r="Y394" s="819"/>
      <c r="Z394" s="639"/>
    </row>
    <row r="395" spans="1:26" ht="15.75" thickBot="1" x14ac:dyDescent="0.3">
      <c r="A395" s="827"/>
      <c r="B395" s="829"/>
      <c r="C395" s="823"/>
      <c r="D395" s="66" t="s">
        <v>6</v>
      </c>
      <c r="E395" s="387" t="str">
        <f>IF(F395&lt;&gt;"",E391,"")</f>
        <v/>
      </c>
      <c r="F395" s="338"/>
      <c r="G395" s="339"/>
      <c r="H395" s="340"/>
      <c r="I395" s="264" t="str">
        <f>IF(B391="","",IF(F395=999,999,IF(F395+G395+H395=0,"",(F395*60+G395+H395/100)+E395)))</f>
        <v/>
      </c>
      <c r="J395" s="76"/>
      <c r="K395" s="76" t="str">
        <f>IF(I395="","",ABS(I395-J392))</f>
        <v/>
      </c>
      <c r="L395" s="227" t="str">
        <f>IF(K395="","",RANK(K395,K391:K395))</f>
        <v/>
      </c>
      <c r="M395" s="228" t="str">
        <f t="shared" si="231"/>
        <v/>
      </c>
      <c r="N395" s="77"/>
      <c r="O395" s="77" t="str">
        <f>IF(M395="","",ABS(M395-N392))</f>
        <v/>
      </c>
      <c r="P395" s="229" t="str">
        <f>IF(O395="","",RANK(O395,O391:O395))</f>
        <v/>
      </c>
      <c r="Q395" s="230" t="str">
        <f t="shared" si="232"/>
        <v/>
      </c>
      <c r="R395" s="78"/>
      <c r="S395" s="78" t="str">
        <f>IF(Q395="","",ABS(Q395-R392))</f>
        <v/>
      </c>
      <c r="T395" s="231" t="str">
        <f>IF(S395="","",RANK(S395,S391:S395))</f>
        <v/>
      </c>
      <c r="U395" s="232" t="str">
        <f t="shared" si="233"/>
        <v/>
      </c>
      <c r="V395" s="79"/>
      <c r="W395" s="233" t="str">
        <f>IF(B391="","",IF(R391&lt;0.5,TRIMMEAN(I391:I395,0.4),IF(V391&lt;0.5,V392,"NV")))</f>
        <v/>
      </c>
      <c r="X395" s="616"/>
      <c r="Y395" s="820"/>
      <c r="Z395" s="639"/>
    </row>
    <row r="396" spans="1:26" x14ac:dyDescent="0.25">
      <c r="A396" s="830" t="str">
        <f>IF('Names And Totals'!A83="","",'Names And Totals'!A83)</f>
        <v/>
      </c>
      <c r="B396" s="831" t="str">
        <f>IF('Names And Totals'!B83="","",'Names And Totals'!B83)</f>
        <v/>
      </c>
      <c r="C396" s="824" t="str">
        <f>IF(B396="","",IF(Y396="DQ","DQ",IF(Y396="TO","TO",IF(Y396="NV","NV",IF(Y396="","",RANK(Y396,$Y$6:$Y$501,0))))))</f>
        <v/>
      </c>
      <c r="D396" s="23" t="s">
        <v>7</v>
      </c>
      <c r="E396" s="343"/>
      <c r="F396" s="324"/>
      <c r="G396" s="334"/>
      <c r="H396" s="325"/>
      <c r="I396" s="213" t="str">
        <f>IF(B396="","",IF(F396=999,999,IF(F396+G396+H396=0,"",(F396*60+G396+H396/100)+E396)))</f>
        <v/>
      </c>
      <c r="J396" s="80" t="str">
        <f>IF(B396="","",MAX(I396:I400)-MIN(I396:I400))</f>
        <v/>
      </c>
      <c r="K396" s="80" t="str">
        <f>IF(I396="","",ABS(I396-J397))</f>
        <v/>
      </c>
      <c r="L396" s="214" t="str">
        <f>IF(K396="","",RANK(K396,K396:K400))</f>
        <v/>
      </c>
      <c r="M396" s="80" t="str">
        <f>IF(I396="","",IF(L396=1,"",I396))</f>
        <v/>
      </c>
      <c r="N396" s="82" t="str">
        <f>IF(B396="","",MAX(M396:M400)-MIN(M396:M400))</f>
        <v/>
      </c>
      <c r="O396" s="82" t="str">
        <f>IF(M396="","",ABS(M396-N397))</f>
        <v/>
      </c>
      <c r="P396" s="215" t="str">
        <f>IF(O396="","",RANK(O396,O396:O400))</f>
        <v/>
      </c>
      <c r="Q396" s="82" t="str">
        <f>IF(O396="","",IF(P396=1,"",I396))</f>
        <v/>
      </c>
      <c r="R396" s="83" t="str">
        <f>IF(B396="","",MAX(Q396:Q400)-MIN(Q396:Q400))</f>
        <v/>
      </c>
      <c r="S396" s="83" t="str">
        <f>IF(Q396="","",ABS(Q396-R397))</f>
        <v/>
      </c>
      <c r="T396" s="216" t="str">
        <f>IF(S396="","",RANK(S396,S396:S400))</f>
        <v/>
      </c>
      <c r="U396" s="83" t="str">
        <f>IF(T396="","",IF(T396=1,"",Q396))</f>
        <v/>
      </c>
      <c r="V396" s="84" t="str">
        <f>IF(B396="","",MAX(U396:U400)-MIN(U396:U400))</f>
        <v/>
      </c>
      <c r="W396" s="217" t="str">
        <f>IF(B396="","",I396)</f>
        <v/>
      </c>
      <c r="X396" s="810" t="str">
        <f>IF(B396="","",IF(Z396="DQ","DQ",IF(I396=999,"TO",IF(I396="","",IF(I397="",W396,IF(I398="",W397,IF(I399="",W398,IF(I400="",W399,W400))))))))</f>
        <v/>
      </c>
      <c r="Y396" s="812" t="str">
        <f>IF(B396="","",IF(Z396="DQ","DQ",IF(X396="TO","TO",IF(X396="","",IF(X396="NV","NV",IF((20-(X396-$Y$3))&gt;0,(20-(X396-$Y$3)),0))))))</f>
        <v/>
      </c>
      <c r="Z396" s="815"/>
    </row>
    <row r="397" spans="1:26" x14ac:dyDescent="0.25">
      <c r="A397" s="621"/>
      <c r="B397" s="624"/>
      <c r="C397" s="641"/>
      <c r="D397" s="18" t="s">
        <v>4</v>
      </c>
      <c r="E397" s="384" t="str">
        <f>IF(F397&lt;&gt;"",E396,"")</f>
        <v/>
      </c>
      <c r="F397" s="289"/>
      <c r="G397" s="290"/>
      <c r="H397" s="310"/>
      <c r="I397" s="218" t="str">
        <f>IF(B396="","",IF(F397=999,999,IF(F397+G397+H397=0,"",(F397*60+G397+H397/100)+E397)))</f>
        <v/>
      </c>
      <c r="J397" s="72" t="str">
        <f>IF(B396="","",AVERAGE(I396:I400))</f>
        <v/>
      </c>
      <c r="K397" s="72" t="str">
        <f>IF(I397="","",ABS(I397-J397))</f>
        <v/>
      </c>
      <c r="L397" s="219" t="str">
        <f>IF(K397="","",RANK(K397,K396:K400))</f>
        <v/>
      </c>
      <c r="M397" s="220" t="str">
        <f t="shared" ref="M397:M400" si="234">IF(I397="","",IF(L397=1,"",I397))</f>
        <v/>
      </c>
      <c r="N397" s="73" t="str">
        <f>IF(B396="","",AVERAGE(M396:M400))</f>
        <v/>
      </c>
      <c r="O397" s="73" t="str">
        <f>IF(M397="","",ABS(M397-N397))</f>
        <v/>
      </c>
      <c r="P397" s="221" t="str">
        <f>IF(O397="","",RANK(O397,O396:O400))</f>
        <v/>
      </c>
      <c r="Q397" s="222" t="str">
        <f t="shared" ref="Q397:Q400" si="235">IF(O397="","",IF(P397=1,"",I397))</f>
        <v/>
      </c>
      <c r="R397" s="74" t="str">
        <f>IF(B396="","",AVERAGE(Q396:Q400))</f>
        <v/>
      </c>
      <c r="S397" s="74" t="str">
        <f>IF(Q397="","",ABS(Q397-R397))</f>
        <v/>
      </c>
      <c r="T397" s="223" t="str">
        <f>IF(S397="","",RANK(S397,S396:S400))</f>
        <v/>
      </c>
      <c r="U397" s="224" t="str">
        <f t="shared" ref="U397:U400" si="236">IF(T397="","",IF(T397=1,"",Q397))</f>
        <v/>
      </c>
      <c r="V397" s="75" t="str">
        <f>IF(B396="","",AVERAGE(U396:U400))</f>
        <v/>
      </c>
      <c r="W397" s="225" t="str">
        <f>IF(B396="","",IF(J396&lt;0.5,J397,"NV"))</f>
        <v/>
      </c>
      <c r="X397" s="763"/>
      <c r="Y397" s="813"/>
      <c r="Z397" s="816"/>
    </row>
    <row r="398" spans="1:26" x14ac:dyDescent="0.25">
      <c r="A398" s="621"/>
      <c r="B398" s="624"/>
      <c r="C398" s="641"/>
      <c r="D398" s="18" t="s">
        <v>8</v>
      </c>
      <c r="E398" s="384" t="str">
        <f>IF(F398&lt;&gt;"",E396,"")</f>
        <v/>
      </c>
      <c r="F398" s="289"/>
      <c r="G398" s="290"/>
      <c r="H398" s="310"/>
      <c r="I398" s="218" t="str">
        <f>IF(B396="","",IF(F398=999,999,IF(F398+G398+H398=0,"",(F398*60+G398+H398/100)+E398)))</f>
        <v/>
      </c>
      <c r="J398" s="72"/>
      <c r="K398" s="72" t="str">
        <f>IF(I398="","",ABS(I398-J397))</f>
        <v/>
      </c>
      <c r="L398" s="219" t="str">
        <f>IF(K398="","",RANK(K398,K396:K400))</f>
        <v/>
      </c>
      <c r="M398" s="220" t="str">
        <f t="shared" si="234"/>
        <v/>
      </c>
      <c r="N398" s="73"/>
      <c r="O398" s="73" t="str">
        <f>IF(M398="","",ABS(M398-N397))</f>
        <v/>
      </c>
      <c r="P398" s="221" t="str">
        <f>IF(O398="","",RANK(O398,O396:O400))</f>
        <v/>
      </c>
      <c r="Q398" s="222" t="str">
        <f t="shared" si="235"/>
        <v/>
      </c>
      <c r="R398" s="74"/>
      <c r="S398" s="74" t="str">
        <f>IF(Q398="","",ABS(Q398-R397))</f>
        <v/>
      </c>
      <c r="T398" s="223" t="str">
        <f>IF(S398="","",RANK(S398,S396:S400))</f>
        <v/>
      </c>
      <c r="U398" s="224" t="str">
        <f t="shared" si="236"/>
        <v/>
      </c>
      <c r="V398" s="75"/>
      <c r="W398" s="225" t="str">
        <f>IF(B396="","",IF(J396&lt;0.5,J397,IF(N396&lt;0.5,N397,"NV")))</f>
        <v/>
      </c>
      <c r="X398" s="763"/>
      <c r="Y398" s="813"/>
      <c r="Z398" s="816"/>
    </row>
    <row r="399" spans="1:26" x14ac:dyDescent="0.25">
      <c r="A399" s="621"/>
      <c r="B399" s="624"/>
      <c r="C399" s="641"/>
      <c r="D399" s="18" t="s">
        <v>5</v>
      </c>
      <c r="E399" s="384" t="str">
        <f>IF(F399&lt;&gt;"",E396,"")</f>
        <v/>
      </c>
      <c r="F399" s="289"/>
      <c r="G399" s="290"/>
      <c r="H399" s="310"/>
      <c r="I399" s="218" t="str">
        <f>IF(B396="","",IF(F399=999,999,IF(F399+G399+H399=0,"",(F399*60+G399+H399/100)+E399)))</f>
        <v/>
      </c>
      <c r="J399" s="72"/>
      <c r="K399" s="72" t="str">
        <f>IF(I399="","",ABS(I399-J397))</f>
        <v/>
      </c>
      <c r="L399" s="219" t="str">
        <f>IF(K399="","",RANK(K399,K396:K400))</f>
        <v/>
      </c>
      <c r="M399" s="220" t="str">
        <f t="shared" si="234"/>
        <v/>
      </c>
      <c r="N399" s="73"/>
      <c r="O399" s="73" t="str">
        <f>IF(M399="","",ABS(M399-N397))</f>
        <v/>
      </c>
      <c r="P399" s="221" t="str">
        <f>IF(O399="","",RANK(O399,O396:O400))</f>
        <v/>
      </c>
      <c r="Q399" s="222" t="str">
        <f t="shared" si="235"/>
        <v/>
      </c>
      <c r="R399" s="74"/>
      <c r="S399" s="74" t="str">
        <f>IF(Q399="","",ABS(Q399-R397))</f>
        <v/>
      </c>
      <c r="T399" s="223" t="str">
        <f>IF(S399="","",RANK(S399,S396:S400))</f>
        <v/>
      </c>
      <c r="U399" s="224" t="str">
        <f t="shared" si="236"/>
        <v/>
      </c>
      <c r="V399" s="75"/>
      <c r="W399" s="225" t="str">
        <f>IF(B396="","",IF(N396=0,J397,IF(N396&lt;0.5,N397,IF(R396&lt;0.5,R397,"NV"))))</f>
        <v/>
      </c>
      <c r="X399" s="763"/>
      <c r="Y399" s="813"/>
      <c r="Z399" s="816"/>
    </row>
    <row r="400" spans="1:26" ht="15.75" thickBot="1" x14ac:dyDescent="0.3">
      <c r="A400" s="622"/>
      <c r="B400" s="625"/>
      <c r="C400" s="825"/>
      <c r="D400" s="24" t="s">
        <v>6</v>
      </c>
      <c r="E400" s="384" t="str">
        <f>IF(F400&lt;&gt;"",E396,"")</f>
        <v/>
      </c>
      <c r="F400" s="295"/>
      <c r="G400" s="296"/>
      <c r="H400" s="335"/>
      <c r="I400" s="226" t="str">
        <f>IF(B396="","",IF(F400=999,999,IF(F400+G400+H400=0,"",(F400*60+G400+H400/100)+E400)))</f>
        <v/>
      </c>
      <c r="J400" s="76"/>
      <c r="K400" s="76" t="str">
        <f>IF(I400="","",ABS(I400-J397))</f>
        <v/>
      </c>
      <c r="L400" s="227" t="str">
        <f>IF(K400="","",RANK(K400,K396:K400))</f>
        <v/>
      </c>
      <c r="M400" s="228" t="str">
        <f t="shared" si="234"/>
        <v/>
      </c>
      <c r="N400" s="77"/>
      <c r="O400" s="77" t="str">
        <f>IF(M400="","",ABS(M400-N397))</f>
        <v/>
      </c>
      <c r="P400" s="229" t="str">
        <f>IF(O400="","",RANK(O400,O396:O400))</f>
        <v/>
      </c>
      <c r="Q400" s="230" t="str">
        <f t="shared" si="235"/>
        <v/>
      </c>
      <c r="R400" s="78"/>
      <c r="S400" s="78" t="str">
        <f>IF(Q400="","",ABS(Q400-R397))</f>
        <v/>
      </c>
      <c r="T400" s="231" t="str">
        <f>IF(S400="","",RANK(S400,S396:S400))</f>
        <v/>
      </c>
      <c r="U400" s="232" t="str">
        <f t="shared" si="236"/>
        <v/>
      </c>
      <c r="V400" s="79"/>
      <c r="W400" s="233" t="str">
        <f>IF(B396="","",IF(R396&lt;0.5,TRIMMEAN(I396:I400,0.4),IF(V396&lt;0.5,V397,"NV")))</f>
        <v/>
      </c>
      <c r="X400" s="811"/>
      <c r="Y400" s="814"/>
      <c r="Z400" s="817"/>
    </row>
    <row r="401" spans="1:26" ht="15.75" thickBot="1" x14ac:dyDescent="0.3">
      <c r="A401" s="826" t="str">
        <f>IF('Names And Totals'!A84="","",'Names And Totals'!A84)</f>
        <v/>
      </c>
      <c r="B401" s="828" t="str">
        <f>IF('Names And Totals'!B84="","",'Names And Totals'!B84)</f>
        <v/>
      </c>
      <c r="C401" s="821" t="str">
        <f>IF(B401="","",IF(Y401="DQ","DQ",IF(Y401="TO","TO",IF(Y401="NV","NV",IF(Y401="","",RANK(Y401,$Y$6:$Y$501,0))))))</f>
        <v/>
      </c>
      <c r="D401" s="67" t="s">
        <v>7</v>
      </c>
      <c r="E401" s="383"/>
      <c r="F401" s="336"/>
      <c r="G401" s="333"/>
      <c r="H401" s="337"/>
      <c r="I401" s="263" t="str">
        <f>IF(B401="","",IF(F401=999,999,IF(F401+G401+H401=0,"",(F401*60+G401+H401/100)+E401)))</f>
        <v/>
      </c>
      <c r="J401" s="80" t="str">
        <f>IF(B401="","",MAX(I401:I405)-MIN(I401:I405))</f>
        <v/>
      </c>
      <c r="K401" s="80" t="str">
        <f>IF(I401="","",ABS(I401-J402))</f>
        <v/>
      </c>
      <c r="L401" s="214" t="str">
        <f>IF(K401="","",RANK(K401,K401:K405))</f>
        <v/>
      </c>
      <c r="M401" s="80" t="str">
        <f>IF(I401="","",IF(L401=1,"",I401))</f>
        <v/>
      </c>
      <c r="N401" s="82" t="str">
        <f>IF(B401="","",MAX(M401:M405)-MIN(M401:M405))</f>
        <v/>
      </c>
      <c r="O401" s="82" t="str">
        <f>IF(M401="","",ABS(M401-N402))</f>
        <v/>
      </c>
      <c r="P401" s="215" t="str">
        <f>IF(O401="","",RANK(O401,O401:O405))</f>
        <v/>
      </c>
      <c r="Q401" s="82" t="str">
        <f>IF(O401="","",IF(P401=1,"",I401))</f>
        <v/>
      </c>
      <c r="R401" s="83" t="str">
        <f>IF(B401="","",MAX(Q401:Q405)-MIN(Q401:Q405))</f>
        <v/>
      </c>
      <c r="S401" s="83" t="str">
        <f>IF(Q401="","",ABS(Q401-R402))</f>
        <v/>
      </c>
      <c r="T401" s="216" t="str">
        <f>IF(S401="","",RANK(S401,S401:S405))</f>
        <v/>
      </c>
      <c r="U401" s="83" t="str">
        <f>IF(T401="","",IF(T401=1,"",Q401))</f>
        <v/>
      </c>
      <c r="V401" s="84" t="str">
        <f>IF(B401="","",MAX(U401:U405)-MIN(U401:U405))</f>
        <v/>
      </c>
      <c r="W401" s="217" t="str">
        <f>IF(B401="","",I401)</f>
        <v/>
      </c>
      <c r="X401" s="614" t="str">
        <f>IF(B401="","",IF(Z401="DQ","DQ",IF(I401=999,"TO",IF(I401="","",IF(I402="",W401,IF(I403="",W402,IF(I404="",W403,IF(I405="",W404,W405))))))))</f>
        <v/>
      </c>
      <c r="Y401" s="818" t="str">
        <f>IF(B401="","",IF(Z401="DQ","DQ",IF(X401="TO","TO",IF(X401="","",IF(X401="NV","NV",IF((20-(X401-$Y$3))&gt;0,(20-(X401-$Y$3)),0))))))</f>
        <v/>
      </c>
      <c r="Z401" s="639"/>
    </row>
    <row r="402" spans="1:26" x14ac:dyDescent="0.25">
      <c r="A402" s="627"/>
      <c r="B402" s="630"/>
      <c r="C402" s="822"/>
      <c r="D402" s="21" t="s">
        <v>4</v>
      </c>
      <c r="E402" s="458" t="str">
        <f>IF(F402&lt;&gt;"",E401,"")</f>
        <v/>
      </c>
      <c r="F402" s="292"/>
      <c r="G402" s="293"/>
      <c r="H402" s="314"/>
      <c r="I402" s="234" t="str">
        <f>IF(B401="","",IF(F402=999,999,IF(F402+G402+H402=0,"",(F402*60+G402+H402/100)+E402)))</f>
        <v/>
      </c>
      <c r="J402" s="72" t="str">
        <f>IF(B401="","",AVERAGE(I401:I405))</f>
        <v/>
      </c>
      <c r="K402" s="72" t="str">
        <f>IF(I402="","",ABS(I402-J402))</f>
        <v/>
      </c>
      <c r="L402" s="219" t="str">
        <f>IF(K402="","",RANK(K402,K401:K405))</f>
        <v/>
      </c>
      <c r="M402" s="220" t="str">
        <f t="shared" ref="M402:M405" si="237">IF(I402="","",IF(L402=1,"",I402))</f>
        <v/>
      </c>
      <c r="N402" s="73" t="str">
        <f>IF(B401="","",AVERAGE(M401:M405))</f>
        <v/>
      </c>
      <c r="O402" s="73" t="str">
        <f>IF(M402="","",ABS(M402-N402))</f>
        <v/>
      </c>
      <c r="P402" s="221" t="str">
        <f>IF(O402="","",RANK(O402,O401:O405))</f>
        <v/>
      </c>
      <c r="Q402" s="222" t="str">
        <f t="shared" ref="Q402:Q405" si="238">IF(O402="","",IF(P402=1,"",I402))</f>
        <v/>
      </c>
      <c r="R402" s="74" t="str">
        <f>IF(B401="","",AVERAGE(Q401:Q405))</f>
        <v/>
      </c>
      <c r="S402" s="74" t="str">
        <f>IF(Q402="","",ABS(Q402-R402))</f>
        <v/>
      </c>
      <c r="T402" s="223" t="str">
        <f>IF(S402="","",RANK(S402,S401:S405))</f>
        <v/>
      </c>
      <c r="U402" s="224" t="str">
        <f t="shared" ref="U402:U405" si="239">IF(T402="","",IF(T402=1,"",Q402))</f>
        <v/>
      </c>
      <c r="V402" s="75" t="str">
        <f>IF(B401="","",AVERAGE(U401:U405))</f>
        <v/>
      </c>
      <c r="W402" s="225" t="str">
        <f>IF(B401="","",IF(J401&lt;0.5,J402,"NV"))</f>
        <v/>
      </c>
      <c r="X402" s="615"/>
      <c r="Y402" s="819"/>
      <c r="Z402" s="639"/>
    </row>
    <row r="403" spans="1:26" x14ac:dyDescent="0.25">
      <c r="A403" s="627"/>
      <c r="B403" s="630"/>
      <c r="C403" s="822"/>
      <c r="D403" s="21" t="s">
        <v>8</v>
      </c>
      <c r="E403" s="387" t="str">
        <f>IF(F403&lt;&gt;"",E401,"")</f>
        <v/>
      </c>
      <c r="F403" s="292"/>
      <c r="G403" s="293"/>
      <c r="H403" s="314"/>
      <c r="I403" s="234" t="str">
        <f>IF(B401="","",IF(F403=999,999,IF(F403+G403+H403=0,"",(F403*60+G403+H403/100)+E403)))</f>
        <v/>
      </c>
      <c r="J403" s="72"/>
      <c r="K403" s="72" t="str">
        <f>IF(I403="","",ABS(I403-J402))</f>
        <v/>
      </c>
      <c r="L403" s="219" t="str">
        <f>IF(K403="","",RANK(K403,K401:K405))</f>
        <v/>
      </c>
      <c r="M403" s="220" t="str">
        <f t="shared" si="237"/>
        <v/>
      </c>
      <c r="N403" s="73"/>
      <c r="O403" s="73" t="str">
        <f>IF(M403="","",ABS(M403-N402))</f>
        <v/>
      </c>
      <c r="P403" s="221" t="str">
        <f>IF(O403="","",RANK(O403,O401:O405))</f>
        <v/>
      </c>
      <c r="Q403" s="222" t="str">
        <f t="shared" si="238"/>
        <v/>
      </c>
      <c r="R403" s="74"/>
      <c r="S403" s="74" t="str">
        <f>IF(Q403="","",ABS(Q403-R402))</f>
        <v/>
      </c>
      <c r="T403" s="223" t="str">
        <f>IF(S403="","",RANK(S403,S401:S405))</f>
        <v/>
      </c>
      <c r="U403" s="224" t="str">
        <f t="shared" si="239"/>
        <v/>
      </c>
      <c r="V403" s="75"/>
      <c r="W403" s="225" t="str">
        <f>IF(B401="","",IF(J401&lt;0.5,J402,IF(N401&lt;0.5,N402,"NV")))</f>
        <v/>
      </c>
      <c r="X403" s="615"/>
      <c r="Y403" s="819"/>
      <c r="Z403" s="639"/>
    </row>
    <row r="404" spans="1:26" x14ac:dyDescent="0.25">
      <c r="A404" s="627"/>
      <c r="B404" s="630"/>
      <c r="C404" s="822"/>
      <c r="D404" s="21" t="s">
        <v>5</v>
      </c>
      <c r="E404" s="387" t="str">
        <f>IF(F404&lt;&gt;"",E401,"")</f>
        <v/>
      </c>
      <c r="F404" s="292"/>
      <c r="G404" s="293"/>
      <c r="H404" s="314"/>
      <c r="I404" s="234" t="str">
        <f>IF(B401="","",IF(F404=999,999,IF(F404+G404+H404=0,"",(F404*60+G404+H404/100)+E404)))</f>
        <v/>
      </c>
      <c r="J404" s="72"/>
      <c r="K404" s="72" t="str">
        <f>IF(I404="","",ABS(I404-J402))</f>
        <v/>
      </c>
      <c r="L404" s="219" t="str">
        <f>IF(K404="","",RANK(K404,K401:K405))</f>
        <v/>
      </c>
      <c r="M404" s="220" t="str">
        <f t="shared" si="237"/>
        <v/>
      </c>
      <c r="N404" s="73"/>
      <c r="O404" s="73" t="str">
        <f>IF(M404="","",ABS(M404-N402))</f>
        <v/>
      </c>
      <c r="P404" s="221" t="str">
        <f>IF(O404="","",RANK(O404,O401:O405))</f>
        <v/>
      </c>
      <c r="Q404" s="222" t="str">
        <f t="shared" si="238"/>
        <v/>
      </c>
      <c r="R404" s="74"/>
      <c r="S404" s="74" t="str">
        <f>IF(Q404="","",ABS(Q404-R402))</f>
        <v/>
      </c>
      <c r="T404" s="223" t="str">
        <f>IF(S404="","",RANK(S404,S401:S405))</f>
        <v/>
      </c>
      <c r="U404" s="224" t="str">
        <f t="shared" si="239"/>
        <v/>
      </c>
      <c r="V404" s="75"/>
      <c r="W404" s="225" t="str">
        <f>IF(B401="","",IF(N401=0,J402,IF(N401&lt;0.5,N402,IF(R401&lt;0.5,R402,"NV"))))</f>
        <v/>
      </c>
      <c r="X404" s="615"/>
      <c r="Y404" s="819"/>
      <c r="Z404" s="639"/>
    </row>
    <row r="405" spans="1:26" ht="15.75" thickBot="1" x14ac:dyDescent="0.3">
      <c r="A405" s="827"/>
      <c r="B405" s="829"/>
      <c r="C405" s="823"/>
      <c r="D405" s="66" t="s">
        <v>6</v>
      </c>
      <c r="E405" s="387" t="str">
        <f>IF(F405&lt;&gt;"",E401,"")</f>
        <v/>
      </c>
      <c r="F405" s="338"/>
      <c r="G405" s="339"/>
      <c r="H405" s="340"/>
      <c r="I405" s="264" t="str">
        <f>IF(B401="","",IF(F405=999,999,IF(F405+G405+H405=0,"",(F405*60+G405+H405/100)+E405)))</f>
        <v/>
      </c>
      <c r="J405" s="76"/>
      <c r="K405" s="76" t="str">
        <f>IF(I405="","",ABS(I405-J402))</f>
        <v/>
      </c>
      <c r="L405" s="227" t="str">
        <f>IF(K405="","",RANK(K405,K401:K405))</f>
        <v/>
      </c>
      <c r="M405" s="228" t="str">
        <f t="shared" si="237"/>
        <v/>
      </c>
      <c r="N405" s="77"/>
      <c r="O405" s="77" t="str">
        <f>IF(M405="","",ABS(M405-N402))</f>
        <v/>
      </c>
      <c r="P405" s="229" t="str">
        <f>IF(O405="","",RANK(O405,O401:O405))</f>
        <v/>
      </c>
      <c r="Q405" s="230" t="str">
        <f t="shared" si="238"/>
        <v/>
      </c>
      <c r="R405" s="78"/>
      <c r="S405" s="78" t="str">
        <f>IF(Q405="","",ABS(Q405-R402))</f>
        <v/>
      </c>
      <c r="T405" s="231" t="str">
        <f>IF(S405="","",RANK(S405,S401:S405))</f>
        <v/>
      </c>
      <c r="U405" s="232" t="str">
        <f t="shared" si="239"/>
        <v/>
      </c>
      <c r="V405" s="79"/>
      <c r="W405" s="233" t="str">
        <f>IF(B401="","",IF(R401&lt;0.5,TRIMMEAN(I401:I405,0.4),IF(V401&lt;0.5,V402,"NV")))</f>
        <v/>
      </c>
      <c r="X405" s="616"/>
      <c r="Y405" s="820"/>
      <c r="Z405" s="639"/>
    </row>
    <row r="406" spans="1:26" x14ac:dyDescent="0.25">
      <c r="A406" s="830" t="str">
        <f>IF('Names And Totals'!A85="","",'Names And Totals'!A85)</f>
        <v/>
      </c>
      <c r="B406" s="831" t="str">
        <f>IF('Names And Totals'!B85="","",'Names And Totals'!B85)</f>
        <v/>
      </c>
      <c r="C406" s="824" t="str">
        <f>IF(B406="","",IF(Y406="DQ","DQ",IF(Y406="TO","TO",IF(Y406="NV","NV",IF(Y406="","",RANK(Y406,$Y$6:$Y$501,0))))))</f>
        <v/>
      </c>
      <c r="D406" s="23" t="s">
        <v>7</v>
      </c>
      <c r="E406" s="343"/>
      <c r="F406" s="324"/>
      <c r="G406" s="334"/>
      <c r="H406" s="325"/>
      <c r="I406" s="213" t="str">
        <f>IF(B406="","",IF(F406=999,999,IF(F406+G406+H406=0,"",(F406*60+G406+H406/100)+E406)))</f>
        <v/>
      </c>
      <c r="J406" s="80" t="str">
        <f>IF(B406="","",MAX(I406:I410)-MIN(I406:I410))</f>
        <v/>
      </c>
      <c r="K406" s="80" t="str">
        <f>IF(I406="","",ABS(I406-J407))</f>
        <v/>
      </c>
      <c r="L406" s="214" t="str">
        <f>IF(K406="","",RANK(K406,K406:K410))</f>
        <v/>
      </c>
      <c r="M406" s="80" t="str">
        <f>IF(I406="","",IF(L406=1,"",I406))</f>
        <v/>
      </c>
      <c r="N406" s="82" t="str">
        <f>IF(B406="","",MAX(M406:M410)-MIN(M406:M410))</f>
        <v/>
      </c>
      <c r="O406" s="82" t="str">
        <f>IF(M406="","",ABS(M406-N407))</f>
        <v/>
      </c>
      <c r="P406" s="215" t="str">
        <f>IF(O406="","",RANK(O406,O406:O410))</f>
        <v/>
      </c>
      <c r="Q406" s="82" t="str">
        <f>IF(O406="","",IF(P406=1,"",I406))</f>
        <v/>
      </c>
      <c r="R406" s="83" t="str">
        <f>IF(B406="","",MAX(Q406:Q410)-MIN(Q406:Q410))</f>
        <v/>
      </c>
      <c r="S406" s="83" t="str">
        <f>IF(Q406="","",ABS(Q406-R407))</f>
        <v/>
      </c>
      <c r="T406" s="216" t="str">
        <f>IF(S406="","",RANK(S406,S406:S410))</f>
        <v/>
      </c>
      <c r="U406" s="83" t="str">
        <f>IF(T406="","",IF(T406=1,"",Q406))</f>
        <v/>
      </c>
      <c r="V406" s="84" t="str">
        <f>IF(B406="","",MAX(U406:U410)-MIN(U406:U410))</f>
        <v/>
      </c>
      <c r="W406" s="217" t="str">
        <f>IF(B406="","",I406)</f>
        <v/>
      </c>
      <c r="X406" s="810" t="str">
        <f>IF(B406="","",IF(Z406="DQ","DQ",IF(I406=999,"TO",IF(I406="","",IF(I407="",W406,IF(I408="",W407,IF(I409="",W408,IF(I410="",W409,W410))))))))</f>
        <v/>
      </c>
      <c r="Y406" s="812" t="str">
        <f>IF(B406="","",IF(Z406="DQ","DQ",IF(X406="TO","TO",IF(X406="","",IF(X406="NV","NV",IF((20-(X406-$Y$3))&gt;0,(20-(X406-$Y$3)),0))))))</f>
        <v/>
      </c>
      <c r="Z406" s="815"/>
    </row>
    <row r="407" spans="1:26" x14ac:dyDescent="0.25">
      <c r="A407" s="621"/>
      <c r="B407" s="624"/>
      <c r="C407" s="641"/>
      <c r="D407" s="18" t="s">
        <v>4</v>
      </c>
      <c r="E407" s="384" t="str">
        <f>IF(F407&lt;&gt;"",E406,"")</f>
        <v/>
      </c>
      <c r="F407" s="289"/>
      <c r="G407" s="290"/>
      <c r="H407" s="310"/>
      <c r="I407" s="218" t="str">
        <f>IF(B406="","",IF(F407=999,999,IF(F407+G407+H407=0,"",(F407*60+G407+H407/100)+E407)))</f>
        <v/>
      </c>
      <c r="J407" s="72" t="str">
        <f>IF(B406="","",AVERAGE(I406:I410))</f>
        <v/>
      </c>
      <c r="K407" s="72" t="str">
        <f>IF(I407="","",ABS(I407-J407))</f>
        <v/>
      </c>
      <c r="L407" s="219" t="str">
        <f>IF(K407="","",RANK(K407,K406:K410))</f>
        <v/>
      </c>
      <c r="M407" s="220" t="str">
        <f t="shared" ref="M407:M410" si="240">IF(I407="","",IF(L407=1,"",I407))</f>
        <v/>
      </c>
      <c r="N407" s="73" t="str">
        <f>IF(B406="","",AVERAGE(M406:M410))</f>
        <v/>
      </c>
      <c r="O407" s="73" t="str">
        <f>IF(M407="","",ABS(M407-N407))</f>
        <v/>
      </c>
      <c r="P407" s="221" t="str">
        <f>IF(O407="","",RANK(O407,O406:O410))</f>
        <v/>
      </c>
      <c r="Q407" s="222" t="str">
        <f t="shared" ref="Q407:Q410" si="241">IF(O407="","",IF(P407=1,"",I407))</f>
        <v/>
      </c>
      <c r="R407" s="74" t="str">
        <f>IF(B406="","",AVERAGE(Q406:Q410))</f>
        <v/>
      </c>
      <c r="S407" s="74" t="str">
        <f>IF(Q407="","",ABS(Q407-R407))</f>
        <v/>
      </c>
      <c r="T407" s="223" t="str">
        <f>IF(S407="","",RANK(S407,S406:S410))</f>
        <v/>
      </c>
      <c r="U407" s="224" t="str">
        <f t="shared" ref="U407:U410" si="242">IF(T407="","",IF(T407=1,"",Q407))</f>
        <v/>
      </c>
      <c r="V407" s="75" t="str">
        <f>IF(B406="","",AVERAGE(U406:U410))</f>
        <v/>
      </c>
      <c r="W407" s="225" t="str">
        <f>IF(B406="","",IF(J406&lt;0.5,J407,"NV"))</f>
        <v/>
      </c>
      <c r="X407" s="763"/>
      <c r="Y407" s="813"/>
      <c r="Z407" s="816"/>
    </row>
    <row r="408" spans="1:26" x14ac:dyDescent="0.25">
      <c r="A408" s="621"/>
      <c r="B408" s="624"/>
      <c r="C408" s="641"/>
      <c r="D408" s="18" t="s">
        <v>8</v>
      </c>
      <c r="E408" s="384" t="str">
        <f>IF(F408&lt;&gt;"",E406,"")</f>
        <v/>
      </c>
      <c r="F408" s="289"/>
      <c r="G408" s="290"/>
      <c r="H408" s="310"/>
      <c r="I408" s="218" t="str">
        <f>IF(B406="","",IF(F408=999,999,IF(F408+G408+H408=0,"",(F408*60+G408+H408/100)+E408)))</f>
        <v/>
      </c>
      <c r="J408" s="72"/>
      <c r="K408" s="72" t="str">
        <f>IF(I408="","",ABS(I408-J407))</f>
        <v/>
      </c>
      <c r="L408" s="219" t="str">
        <f>IF(K408="","",RANK(K408,K406:K410))</f>
        <v/>
      </c>
      <c r="M408" s="220" t="str">
        <f t="shared" si="240"/>
        <v/>
      </c>
      <c r="N408" s="73"/>
      <c r="O408" s="73" t="str">
        <f>IF(M408="","",ABS(M408-N407))</f>
        <v/>
      </c>
      <c r="P408" s="221" t="str">
        <f>IF(O408="","",RANK(O408,O406:O410))</f>
        <v/>
      </c>
      <c r="Q408" s="222" t="str">
        <f t="shared" si="241"/>
        <v/>
      </c>
      <c r="R408" s="74"/>
      <c r="S408" s="74" t="str">
        <f>IF(Q408="","",ABS(Q408-R407))</f>
        <v/>
      </c>
      <c r="T408" s="223" t="str">
        <f>IF(S408="","",RANK(S408,S406:S410))</f>
        <v/>
      </c>
      <c r="U408" s="224" t="str">
        <f t="shared" si="242"/>
        <v/>
      </c>
      <c r="V408" s="75"/>
      <c r="W408" s="225" t="str">
        <f>IF(B406="","",IF(J406&lt;0.5,J407,IF(N406&lt;0.5,N407,"NV")))</f>
        <v/>
      </c>
      <c r="X408" s="763"/>
      <c r="Y408" s="813"/>
      <c r="Z408" s="816"/>
    </row>
    <row r="409" spans="1:26" x14ac:dyDescent="0.25">
      <c r="A409" s="621"/>
      <c r="B409" s="624"/>
      <c r="C409" s="641"/>
      <c r="D409" s="18" t="s">
        <v>5</v>
      </c>
      <c r="E409" s="384" t="str">
        <f>IF(F409&lt;&gt;"",E406,"")</f>
        <v/>
      </c>
      <c r="F409" s="289"/>
      <c r="G409" s="290"/>
      <c r="H409" s="310"/>
      <c r="I409" s="218" t="str">
        <f>IF(B406="","",IF(F409=999,999,IF(F409+G409+H409=0,"",(F409*60+G409+H409/100)+E409)))</f>
        <v/>
      </c>
      <c r="J409" s="72"/>
      <c r="K409" s="72" t="str">
        <f>IF(I409="","",ABS(I409-J407))</f>
        <v/>
      </c>
      <c r="L409" s="219" t="str">
        <f>IF(K409="","",RANK(K409,K406:K410))</f>
        <v/>
      </c>
      <c r="M409" s="220" t="str">
        <f t="shared" si="240"/>
        <v/>
      </c>
      <c r="N409" s="73"/>
      <c r="O409" s="73" t="str">
        <f>IF(M409="","",ABS(M409-N407))</f>
        <v/>
      </c>
      <c r="P409" s="221" t="str">
        <f>IF(O409="","",RANK(O409,O406:O410))</f>
        <v/>
      </c>
      <c r="Q409" s="222" t="str">
        <f t="shared" si="241"/>
        <v/>
      </c>
      <c r="R409" s="74"/>
      <c r="S409" s="74" t="str">
        <f>IF(Q409="","",ABS(Q409-R407))</f>
        <v/>
      </c>
      <c r="T409" s="223" t="str">
        <f>IF(S409="","",RANK(S409,S406:S410))</f>
        <v/>
      </c>
      <c r="U409" s="224" t="str">
        <f t="shared" si="242"/>
        <v/>
      </c>
      <c r="V409" s="75"/>
      <c r="W409" s="225" t="str">
        <f>IF(B406="","",IF(N406=0,J407,IF(N406&lt;0.5,N407,IF(R406&lt;0.5,R407,"NV"))))</f>
        <v/>
      </c>
      <c r="X409" s="763"/>
      <c r="Y409" s="813"/>
      <c r="Z409" s="816"/>
    </row>
    <row r="410" spans="1:26" ht="15.75" thickBot="1" x14ac:dyDescent="0.3">
      <c r="A410" s="622"/>
      <c r="B410" s="625"/>
      <c r="C410" s="825"/>
      <c r="D410" s="24" t="s">
        <v>6</v>
      </c>
      <c r="E410" s="385" t="str">
        <f>IF(F410&lt;&gt;"",E406,"")</f>
        <v/>
      </c>
      <c r="F410" s="295"/>
      <c r="G410" s="296"/>
      <c r="H410" s="335"/>
      <c r="I410" s="226" t="str">
        <f>IF(B406="","",IF(F410=999,999,IF(F410+G410+H410=0,"",(F410*60+G410+H410/100)+E410)))</f>
        <v/>
      </c>
      <c r="J410" s="76"/>
      <c r="K410" s="76" t="str">
        <f>IF(I410="","",ABS(I410-J407))</f>
        <v/>
      </c>
      <c r="L410" s="227" t="str">
        <f>IF(K410="","",RANK(K410,K406:K410))</f>
        <v/>
      </c>
      <c r="M410" s="228" t="str">
        <f t="shared" si="240"/>
        <v/>
      </c>
      <c r="N410" s="77"/>
      <c r="O410" s="77" t="str">
        <f>IF(M410="","",ABS(M410-N407))</f>
        <v/>
      </c>
      <c r="P410" s="229" t="str">
        <f>IF(O410="","",RANK(O410,O406:O410))</f>
        <v/>
      </c>
      <c r="Q410" s="230" t="str">
        <f t="shared" si="241"/>
        <v/>
      </c>
      <c r="R410" s="78"/>
      <c r="S410" s="78" t="str">
        <f>IF(Q410="","",ABS(Q410-R407))</f>
        <v/>
      </c>
      <c r="T410" s="231" t="str">
        <f>IF(S410="","",RANK(S410,S406:S410))</f>
        <v/>
      </c>
      <c r="U410" s="232" t="str">
        <f t="shared" si="242"/>
        <v/>
      </c>
      <c r="V410" s="79"/>
      <c r="W410" s="233" t="str">
        <f>IF(B406="","",IF(R406&lt;0.5,TRIMMEAN(I406:I410,0.4),IF(V406&lt;0.5,V407,"NV")))</f>
        <v/>
      </c>
      <c r="X410" s="811"/>
      <c r="Y410" s="814"/>
      <c r="Z410" s="817"/>
    </row>
    <row r="411" spans="1:26" x14ac:dyDescent="0.25">
      <c r="A411" s="826" t="str">
        <f>IF('Names And Totals'!A86="","",'Names And Totals'!A86)</f>
        <v/>
      </c>
      <c r="B411" s="828" t="str">
        <f>IF('Names And Totals'!B86="","",'Names And Totals'!B86)</f>
        <v/>
      </c>
      <c r="C411" s="821" t="str">
        <f>IF(B411="","",IF(Y411="DQ","DQ",IF(Y411="TO","TO",IF(Y411="NV","NV",IF(Y411="","",RANK(Y411,$Y$6:$Y$501,0))))))</f>
        <v/>
      </c>
      <c r="D411" s="67" t="s">
        <v>7</v>
      </c>
      <c r="E411" s="386"/>
      <c r="F411" s="336"/>
      <c r="G411" s="333"/>
      <c r="H411" s="337"/>
      <c r="I411" s="263" t="str">
        <f>IF(B411="","",IF(F411=999,999,IF(F411+G411+H411=0,"",(F411*60+G411+H411/100)+E411)))</f>
        <v/>
      </c>
      <c r="J411" s="80" t="str">
        <f>IF(B411="","",MAX(I411:I415)-MIN(I411:I415))</f>
        <v/>
      </c>
      <c r="K411" s="80" t="str">
        <f>IF(I411="","",ABS(I411-J412))</f>
        <v/>
      </c>
      <c r="L411" s="214" t="str">
        <f>IF(K411="","",RANK(K411,K411:K415))</f>
        <v/>
      </c>
      <c r="M411" s="80" t="str">
        <f>IF(I411="","",IF(L411=1,"",I411))</f>
        <v/>
      </c>
      <c r="N411" s="82" t="str">
        <f>IF(B411="","",MAX(M411:M415)-MIN(M411:M415))</f>
        <v/>
      </c>
      <c r="O411" s="82" t="str">
        <f>IF(M411="","",ABS(M411-N412))</f>
        <v/>
      </c>
      <c r="P411" s="215" t="str">
        <f>IF(O411="","",RANK(O411,O411:O415))</f>
        <v/>
      </c>
      <c r="Q411" s="82" t="str">
        <f>IF(O411="","",IF(P411=1,"",I411))</f>
        <v/>
      </c>
      <c r="R411" s="83" t="str">
        <f>IF(B411="","",MAX(Q411:Q415)-MIN(Q411:Q415))</f>
        <v/>
      </c>
      <c r="S411" s="83" t="str">
        <f>IF(Q411="","",ABS(Q411-R412))</f>
        <v/>
      </c>
      <c r="T411" s="216" t="str">
        <f>IF(S411="","",RANK(S411,S411:S415))</f>
        <v/>
      </c>
      <c r="U411" s="83" t="str">
        <f>IF(T411="","",IF(T411=1,"",Q411))</f>
        <v/>
      </c>
      <c r="V411" s="84" t="str">
        <f>IF(B411="","",MAX(U411:U415)-MIN(U411:U415))</f>
        <v/>
      </c>
      <c r="W411" s="217" t="str">
        <f>IF(B411="","",I411)</f>
        <v/>
      </c>
      <c r="X411" s="614" t="str">
        <f>IF(B411="","",IF(Z411="DQ","DQ",IF(I411=999,"TO",IF(I411="","",IF(I412="",W411,IF(I413="",W412,IF(I414="",W413,IF(I415="",W414,W415))))))))</f>
        <v/>
      </c>
      <c r="Y411" s="818" t="str">
        <f>IF(B411="","",IF(Z411="DQ","DQ",IF(X411="TO","TO",IF(X411="","",IF(X411="NV","NV",IF((20-(X411-$Y$3))&gt;0,(20-(X411-$Y$3)),0))))))</f>
        <v/>
      </c>
      <c r="Z411" s="639"/>
    </row>
    <row r="412" spans="1:26" x14ac:dyDescent="0.25">
      <c r="A412" s="627"/>
      <c r="B412" s="630"/>
      <c r="C412" s="822"/>
      <c r="D412" s="21" t="s">
        <v>4</v>
      </c>
      <c r="E412" s="387" t="str">
        <f>IF(F412&lt;&gt;"",E411,"")</f>
        <v/>
      </c>
      <c r="F412" s="292"/>
      <c r="G412" s="293"/>
      <c r="H412" s="314"/>
      <c r="I412" s="234" t="str">
        <f>IF(B411="","",IF(F412=999,999,IF(F412+G412+H412=0,"",(F412*60+G412+H412/100)+E412)))</f>
        <v/>
      </c>
      <c r="J412" s="72" t="str">
        <f>IF(B411="","",AVERAGE(I411:I415))</f>
        <v/>
      </c>
      <c r="K412" s="72" t="str">
        <f>IF(I412="","",ABS(I412-J412))</f>
        <v/>
      </c>
      <c r="L412" s="219" t="str">
        <f>IF(K412="","",RANK(K412,K411:K415))</f>
        <v/>
      </c>
      <c r="M412" s="220" t="str">
        <f t="shared" ref="M412:M415" si="243">IF(I412="","",IF(L412=1,"",I412))</f>
        <v/>
      </c>
      <c r="N412" s="73" t="str">
        <f>IF(B411="","",AVERAGE(M411:M415))</f>
        <v/>
      </c>
      <c r="O412" s="73" t="str">
        <f>IF(M412="","",ABS(M412-N412))</f>
        <v/>
      </c>
      <c r="P412" s="221" t="str">
        <f>IF(O412="","",RANK(O412,O411:O415))</f>
        <v/>
      </c>
      <c r="Q412" s="222" t="str">
        <f t="shared" ref="Q412:Q415" si="244">IF(O412="","",IF(P412=1,"",I412))</f>
        <v/>
      </c>
      <c r="R412" s="74" t="str">
        <f>IF(B411="","",AVERAGE(Q411:Q415))</f>
        <v/>
      </c>
      <c r="S412" s="74" t="str">
        <f>IF(Q412="","",ABS(Q412-R412))</f>
        <v/>
      </c>
      <c r="T412" s="223" t="str">
        <f>IF(S412="","",RANK(S412,S411:S415))</f>
        <v/>
      </c>
      <c r="U412" s="224" t="str">
        <f t="shared" ref="U412:U415" si="245">IF(T412="","",IF(T412=1,"",Q412))</f>
        <v/>
      </c>
      <c r="V412" s="75" t="str">
        <f>IF(B411="","",AVERAGE(U411:U415))</f>
        <v/>
      </c>
      <c r="W412" s="225" t="str">
        <f>IF(B411="","",IF(J411&lt;0.5,J412,"NV"))</f>
        <v/>
      </c>
      <c r="X412" s="615"/>
      <c r="Y412" s="819"/>
      <c r="Z412" s="639"/>
    </row>
    <row r="413" spans="1:26" x14ac:dyDescent="0.25">
      <c r="A413" s="627"/>
      <c r="B413" s="630"/>
      <c r="C413" s="822"/>
      <c r="D413" s="21" t="s">
        <v>8</v>
      </c>
      <c r="E413" s="387" t="str">
        <f>IF(F413&lt;&gt;"",E411,"")</f>
        <v/>
      </c>
      <c r="F413" s="292"/>
      <c r="G413" s="293"/>
      <c r="H413" s="314"/>
      <c r="I413" s="234" t="str">
        <f>IF(B411="","",IF(F413=999,999,IF(F413+G413+H413=0,"",(F413*60+G413+H413/100)+E413)))</f>
        <v/>
      </c>
      <c r="J413" s="72"/>
      <c r="K413" s="72" t="str">
        <f>IF(I413="","",ABS(I413-J412))</f>
        <v/>
      </c>
      <c r="L413" s="219" t="str">
        <f>IF(K413="","",RANK(K413,K411:K415))</f>
        <v/>
      </c>
      <c r="M413" s="220" t="str">
        <f t="shared" si="243"/>
        <v/>
      </c>
      <c r="N413" s="73"/>
      <c r="O413" s="73" t="str">
        <f>IF(M413="","",ABS(M413-N412))</f>
        <v/>
      </c>
      <c r="P413" s="221" t="str">
        <f>IF(O413="","",RANK(O413,O411:O415))</f>
        <v/>
      </c>
      <c r="Q413" s="222" t="str">
        <f t="shared" si="244"/>
        <v/>
      </c>
      <c r="R413" s="74"/>
      <c r="S413" s="74" t="str">
        <f>IF(Q413="","",ABS(Q413-R412))</f>
        <v/>
      </c>
      <c r="T413" s="223" t="str">
        <f>IF(S413="","",RANK(S413,S411:S415))</f>
        <v/>
      </c>
      <c r="U413" s="224" t="str">
        <f t="shared" si="245"/>
        <v/>
      </c>
      <c r="V413" s="75"/>
      <c r="W413" s="225" t="str">
        <f>IF(B411="","",IF(J411&lt;0.5,J412,IF(N411&lt;0.5,N412,"NV")))</f>
        <v/>
      </c>
      <c r="X413" s="615"/>
      <c r="Y413" s="819"/>
      <c r="Z413" s="639"/>
    </row>
    <row r="414" spans="1:26" x14ac:dyDescent="0.25">
      <c r="A414" s="627"/>
      <c r="B414" s="630"/>
      <c r="C414" s="822"/>
      <c r="D414" s="21" t="s">
        <v>5</v>
      </c>
      <c r="E414" s="387" t="str">
        <f>IF(F414&lt;&gt;"",E411,"")</f>
        <v/>
      </c>
      <c r="F414" s="292"/>
      <c r="G414" s="293"/>
      <c r="H414" s="314"/>
      <c r="I414" s="234" t="str">
        <f>IF(B411="","",IF(F414=999,999,IF(F414+G414+H414=0,"",(F414*60+G414+H414/100)+E414)))</f>
        <v/>
      </c>
      <c r="J414" s="72"/>
      <c r="K414" s="72" t="str">
        <f>IF(I414="","",ABS(I414-J412))</f>
        <v/>
      </c>
      <c r="L414" s="219" t="str">
        <f>IF(K414="","",RANK(K414,K411:K415))</f>
        <v/>
      </c>
      <c r="M414" s="220" t="str">
        <f t="shared" si="243"/>
        <v/>
      </c>
      <c r="N414" s="73"/>
      <c r="O414" s="73" t="str">
        <f>IF(M414="","",ABS(M414-N412))</f>
        <v/>
      </c>
      <c r="P414" s="221" t="str">
        <f>IF(O414="","",RANK(O414,O411:O415))</f>
        <v/>
      </c>
      <c r="Q414" s="222" t="str">
        <f t="shared" si="244"/>
        <v/>
      </c>
      <c r="R414" s="74"/>
      <c r="S414" s="74" t="str">
        <f>IF(Q414="","",ABS(Q414-R412))</f>
        <v/>
      </c>
      <c r="T414" s="223" t="str">
        <f>IF(S414="","",RANK(S414,S411:S415))</f>
        <v/>
      </c>
      <c r="U414" s="224" t="str">
        <f t="shared" si="245"/>
        <v/>
      </c>
      <c r="V414" s="75"/>
      <c r="W414" s="225" t="str">
        <f>IF(B411="","",IF(N411=0,J412,IF(N411&lt;0.5,N412,IF(R411&lt;0.5,R412,"NV"))))</f>
        <v/>
      </c>
      <c r="X414" s="615"/>
      <c r="Y414" s="819"/>
      <c r="Z414" s="639"/>
    </row>
    <row r="415" spans="1:26" ht="15.75" thickBot="1" x14ac:dyDescent="0.3">
      <c r="A415" s="827"/>
      <c r="B415" s="829"/>
      <c r="C415" s="823"/>
      <c r="D415" s="66" t="s">
        <v>6</v>
      </c>
      <c r="E415" s="387" t="str">
        <f>IF(F415&lt;&gt;"",E411,"")</f>
        <v/>
      </c>
      <c r="F415" s="338"/>
      <c r="G415" s="339"/>
      <c r="H415" s="340"/>
      <c r="I415" s="264" t="str">
        <f>IF(B411="","",IF(F415=999,999,IF(F415+G415+H415=0,"",(F415*60+G415+H415/100)+E415)))</f>
        <v/>
      </c>
      <c r="J415" s="76"/>
      <c r="K415" s="76" t="str">
        <f>IF(I415="","",ABS(I415-J412))</f>
        <v/>
      </c>
      <c r="L415" s="227" t="str">
        <f>IF(K415="","",RANK(K415,K411:K415))</f>
        <v/>
      </c>
      <c r="M415" s="228" t="str">
        <f t="shared" si="243"/>
        <v/>
      </c>
      <c r="N415" s="77"/>
      <c r="O415" s="77" t="str">
        <f>IF(M415="","",ABS(M415-N412))</f>
        <v/>
      </c>
      <c r="P415" s="229" t="str">
        <f>IF(O415="","",RANK(O415,O411:O415))</f>
        <v/>
      </c>
      <c r="Q415" s="230" t="str">
        <f t="shared" si="244"/>
        <v/>
      </c>
      <c r="R415" s="78"/>
      <c r="S415" s="78" t="str">
        <f>IF(Q415="","",ABS(Q415-R412))</f>
        <v/>
      </c>
      <c r="T415" s="231" t="str">
        <f>IF(S415="","",RANK(S415,S411:S415))</f>
        <v/>
      </c>
      <c r="U415" s="232" t="str">
        <f t="shared" si="245"/>
        <v/>
      </c>
      <c r="V415" s="79"/>
      <c r="W415" s="233" t="str">
        <f>IF(B411="","",IF(R411&lt;0.5,TRIMMEAN(I411:I415,0.4),IF(V411&lt;0.5,V412,"NV")))</f>
        <v/>
      </c>
      <c r="X415" s="616"/>
      <c r="Y415" s="820"/>
      <c r="Z415" s="639"/>
    </row>
    <row r="416" spans="1:26" x14ac:dyDescent="0.25">
      <c r="A416" s="830" t="str">
        <f>IF('Names And Totals'!A87="","",'Names And Totals'!A87)</f>
        <v/>
      </c>
      <c r="B416" s="831" t="str">
        <f>IF('Names And Totals'!B87="","",'Names And Totals'!B87)</f>
        <v/>
      </c>
      <c r="C416" s="824" t="str">
        <f>IF(B416="","",IF(Y416="DQ","DQ",IF(Y416="TO","TO",IF(Y416="NV","NV",IF(Y416="","",RANK(Y416,$Y$6:$Y$501,0))))))</f>
        <v/>
      </c>
      <c r="D416" s="23" t="s">
        <v>7</v>
      </c>
      <c r="E416" s="343"/>
      <c r="F416" s="324"/>
      <c r="G416" s="334"/>
      <c r="H416" s="325"/>
      <c r="I416" s="213" t="str">
        <f>IF(B416="","",IF(F416=999,999,IF(F416+G416+H416=0,"",(F416*60+G416+H416/100)+E416)))</f>
        <v/>
      </c>
      <c r="J416" s="80" t="str">
        <f>IF(B416="","",MAX(I416:I420)-MIN(I416:I420))</f>
        <v/>
      </c>
      <c r="K416" s="80" t="str">
        <f>IF(I416="","",ABS(I416-J417))</f>
        <v/>
      </c>
      <c r="L416" s="214" t="str">
        <f>IF(K416="","",RANK(K416,K416:K420))</f>
        <v/>
      </c>
      <c r="M416" s="80" t="str">
        <f>IF(I416="","",IF(L416=1,"",I416))</f>
        <v/>
      </c>
      <c r="N416" s="82" t="str">
        <f>IF(B416="","",MAX(M416:M420)-MIN(M416:M420))</f>
        <v/>
      </c>
      <c r="O416" s="82" t="str">
        <f>IF(M416="","",ABS(M416-N417))</f>
        <v/>
      </c>
      <c r="P416" s="215" t="str">
        <f>IF(O416="","",RANK(O416,O416:O420))</f>
        <v/>
      </c>
      <c r="Q416" s="82" t="str">
        <f>IF(O416="","",IF(P416=1,"",I416))</f>
        <v/>
      </c>
      <c r="R416" s="83" t="str">
        <f>IF(B416="","",MAX(Q416:Q420)-MIN(Q416:Q420))</f>
        <v/>
      </c>
      <c r="S416" s="83" t="str">
        <f>IF(Q416="","",ABS(Q416-R417))</f>
        <v/>
      </c>
      <c r="T416" s="216" t="str">
        <f>IF(S416="","",RANK(S416,S416:S420))</f>
        <v/>
      </c>
      <c r="U416" s="83" t="str">
        <f>IF(T416="","",IF(T416=1,"",Q416))</f>
        <v/>
      </c>
      <c r="V416" s="84" t="str">
        <f>IF(B416="","",MAX(U416:U420)-MIN(U416:U420))</f>
        <v/>
      </c>
      <c r="W416" s="217" t="str">
        <f>IF(B416="","",I416)</f>
        <v/>
      </c>
      <c r="X416" s="810" t="str">
        <f>IF(B416="","",IF(Z416="DQ","DQ",IF(I416=999,"TO",IF(I416="","",IF(I417="",W416,IF(I418="",W417,IF(I419="",W418,IF(I420="",W419,W420))))))))</f>
        <v/>
      </c>
      <c r="Y416" s="812" t="str">
        <f>IF(B416="","",IF(Z416="DQ","DQ",IF(X416="TO","TO",IF(X416="","",IF(X416="NV","NV",IF((20-(X416-$Y$3))&gt;0,(20-(X416-$Y$3)),0))))))</f>
        <v/>
      </c>
      <c r="Z416" s="815"/>
    </row>
    <row r="417" spans="1:26" x14ac:dyDescent="0.25">
      <c r="A417" s="621"/>
      <c r="B417" s="624"/>
      <c r="C417" s="641"/>
      <c r="D417" s="18" t="s">
        <v>4</v>
      </c>
      <c r="E417" s="384" t="str">
        <f>IF(F417&lt;&gt;"",E416,"")</f>
        <v/>
      </c>
      <c r="F417" s="289"/>
      <c r="G417" s="290"/>
      <c r="H417" s="310"/>
      <c r="I417" s="218" t="str">
        <f>IF(B416="","",IF(F417=999,999,IF(F417+G417+H417=0,"",(F417*60+G417+H417/100)+E417)))</f>
        <v/>
      </c>
      <c r="J417" s="72" t="str">
        <f>IF(B416="","",AVERAGE(I416:I420))</f>
        <v/>
      </c>
      <c r="K417" s="72" t="str">
        <f>IF(I417="","",ABS(I417-J417))</f>
        <v/>
      </c>
      <c r="L417" s="219" t="str">
        <f>IF(K417="","",RANK(K417,K416:K420))</f>
        <v/>
      </c>
      <c r="M417" s="220" t="str">
        <f t="shared" ref="M417:M420" si="246">IF(I417="","",IF(L417=1,"",I417))</f>
        <v/>
      </c>
      <c r="N417" s="73" t="str">
        <f>IF(B416="","",AVERAGE(M416:M420))</f>
        <v/>
      </c>
      <c r="O417" s="73" t="str">
        <f>IF(M417="","",ABS(M417-N417))</f>
        <v/>
      </c>
      <c r="P417" s="221" t="str">
        <f>IF(O417="","",RANK(O417,O416:O420))</f>
        <v/>
      </c>
      <c r="Q417" s="222" t="str">
        <f t="shared" ref="Q417:Q420" si="247">IF(O417="","",IF(P417=1,"",I417))</f>
        <v/>
      </c>
      <c r="R417" s="74" t="str">
        <f>IF(B416="","",AVERAGE(Q416:Q420))</f>
        <v/>
      </c>
      <c r="S417" s="74" t="str">
        <f>IF(Q417="","",ABS(Q417-R417))</f>
        <v/>
      </c>
      <c r="T417" s="223" t="str">
        <f>IF(S417="","",RANK(S417,S416:S420))</f>
        <v/>
      </c>
      <c r="U417" s="224" t="str">
        <f t="shared" ref="U417:U420" si="248">IF(T417="","",IF(T417=1,"",Q417))</f>
        <v/>
      </c>
      <c r="V417" s="75" t="str">
        <f>IF(B416="","",AVERAGE(U416:U420))</f>
        <v/>
      </c>
      <c r="W417" s="225" t="str">
        <f>IF(B416="","",IF(J416&lt;0.5,J417,"NV"))</f>
        <v/>
      </c>
      <c r="X417" s="763"/>
      <c r="Y417" s="813"/>
      <c r="Z417" s="816"/>
    </row>
    <row r="418" spans="1:26" x14ac:dyDescent="0.25">
      <c r="A418" s="621"/>
      <c r="B418" s="624"/>
      <c r="C418" s="641"/>
      <c r="D418" s="18" t="s">
        <v>8</v>
      </c>
      <c r="E418" s="384" t="str">
        <f>IF(F418&lt;&gt;"",E416,"")</f>
        <v/>
      </c>
      <c r="F418" s="289"/>
      <c r="G418" s="290"/>
      <c r="H418" s="310"/>
      <c r="I418" s="218" t="str">
        <f>IF(B416="","",IF(F418=999,999,IF(F418+G418+H418=0,"",(F418*60+G418+H418/100)+E418)))</f>
        <v/>
      </c>
      <c r="J418" s="72"/>
      <c r="K418" s="72" t="str">
        <f>IF(I418="","",ABS(I418-J417))</f>
        <v/>
      </c>
      <c r="L418" s="219" t="str">
        <f>IF(K418="","",RANK(K418,K416:K420))</f>
        <v/>
      </c>
      <c r="M418" s="220" t="str">
        <f t="shared" si="246"/>
        <v/>
      </c>
      <c r="N418" s="73"/>
      <c r="O418" s="73" t="str">
        <f>IF(M418="","",ABS(M418-N417))</f>
        <v/>
      </c>
      <c r="P418" s="221" t="str">
        <f>IF(O418="","",RANK(O418,O416:O420))</f>
        <v/>
      </c>
      <c r="Q418" s="222" t="str">
        <f t="shared" si="247"/>
        <v/>
      </c>
      <c r="R418" s="74"/>
      <c r="S418" s="74" t="str">
        <f>IF(Q418="","",ABS(Q418-R417))</f>
        <v/>
      </c>
      <c r="T418" s="223" t="str">
        <f>IF(S418="","",RANK(S418,S416:S420))</f>
        <v/>
      </c>
      <c r="U418" s="224" t="str">
        <f t="shared" si="248"/>
        <v/>
      </c>
      <c r="V418" s="75"/>
      <c r="W418" s="225" t="str">
        <f>IF(B416="","",IF(J416&lt;0.5,J417,IF(N416&lt;0.5,N417,"NV")))</f>
        <v/>
      </c>
      <c r="X418" s="763"/>
      <c r="Y418" s="813"/>
      <c r="Z418" s="816"/>
    </row>
    <row r="419" spans="1:26" x14ac:dyDescent="0.25">
      <c r="A419" s="621"/>
      <c r="B419" s="624"/>
      <c r="C419" s="641"/>
      <c r="D419" s="18" t="s">
        <v>5</v>
      </c>
      <c r="E419" s="384" t="str">
        <f>IF(F419&lt;&gt;"",E416,"")</f>
        <v/>
      </c>
      <c r="F419" s="289"/>
      <c r="G419" s="290"/>
      <c r="H419" s="310"/>
      <c r="I419" s="218" t="str">
        <f>IF(B416="","",IF(F419=999,999,IF(F419+G419+H419=0,"",(F419*60+G419+H419/100)+E419)))</f>
        <v/>
      </c>
      <c r="J419" s="72"/>
      <c r="K419" s="72" t="str">
        <f>IF(I419="","",ABS(I419-J417))</f>
        <v/>
      </c>
      <c r="L419" s="219" t="str">
        <f>IF(K419="","",RANK(K419,K416:K420))</f>
        <v/>
      </c>
      <c r="M419" s="220" t="str">
        <f t="shared" si="246"/>
        <v/>
      </c>
      <c r="N419" s="73"/>
      <c r="O419" s="73" t="str">
        <f>IF(M419="","",ABS(M419-N417))</f>
        <v/>
      </c>
      <c r="P419" s="221" t="str">
        <f>IF(O419="","",RANK(O419,O416:O420))</f>
        <v/>
      </c>
      <c r="Q419" s="222" t="str">
        <f t="shared" si="247"/>
        <v/>
      </c>
      <c r="R419" s="74"/>
      <c r="S419" s="74" t="str">
        <f>IF(Q419="","",ABS(Q419-R417))</f>
        <v/>
      </c>
      <c r="T419" s="223" t="str">
        <f>IF(S419="","",RANK(S419,S416:S420))</f>
        <v/>
      </c>
      <c r="U419" s="224" t="str">
        <f t="shared" si="248"/>
        <v/>
      </c>
      <c r="V419" s="75"/>
      <c r="W419" s="225" t="str">
        <f>IF(B416="","",IF(N416=0,J417,IF(N416&lt;0.5,N417,IF(R416&lt;0.5,R417,"NV"))))</f>
        <v/>
      </c>
      <c r="X419" s="763"/>
      <c r="Y419" s="813"/>
      <c r="Z419" s="816"/>
    </row>
    <row r="420" spans="1:26" ht="15.75" thickBot="1" x14ac:dyDescent="0.3">
      <c r="A420" s="622"/>
      <c r="B420" s="625"/>
      <c r="C420" s="825"/>
      <c r="D420" s="24" t="s">
        <v>6</v>
      </c>
      <c r="E420" s="389" t="str">
        <f>IF(F420&lt;&gt;"",E416,"")</f>
        <v/>
      </c>
      <c r="F420" s="295"/>
      <c r="G420" s="296"/>
      <c r="H420" s="335"/>
      <c r="I420" s="226" t="str">
        <f>IF(B416="","",IF(F420=999,999,IF(F420+G420+H420=0,"",(F420*60+G420+H420/100)+E420)))</f>
        <v/>
      </c>
      <c r="J420" s="76"/>
      <c r="K420" s="76" t="str">
        <f>IF(I420="","",ABS(I420-J417))</f>
        <v/>
      </c>
      <c r="L420" s="227" t="str">
        <f>IF(K420="","",RANK(K420,K416:K420))</f>
        <v/>
      </c>
      <c r="M420" s="228" t="str">
        <f t="shared" si="246"/>
        <v/>
      </c>
      <c r="N420" s="77"/>
      <c r="O420" s="77" t="str">
        <f>IF(M420="","",ABS(M420-N417))</f>
        <v/>
      </c>
      <c r="P420" s="229" t="str">
        <f>IF(O420="","",RANK(O420,O416:O420))</f>
        <v/>
      </c>
      <c r="Q420" s="230" t="str">
        <f t="shared" si="247"/>
        <v/>
      </c>
      <c r="R420" s="78"/>
      <c r="S420" s="78" t="str">
        <f>IF(Q420="","",ABS(Q420-R417))</f>
        <v/>
      </c>
      <c r="T420" s="231" t="str">
        <f>IF(S420="","",RANK(S420,S416:S420))</f>
        <v/>
      </c>
      <c r="U420" s="232" t="str">
        <f t="shared" si="248"/>
        <v/>
      </c>
      <c r="V420" s="79"/>
      <c r="W420" s="233" t="str">
        <f>IF(B416="","",IF(R416&lt;0.5,TRIMMEAN(I416:I420,0.4),IF(V416&lt;0.5,V417,"NV")))</f>
        <v/>
      </c>
      <c r="X420" s="811"/>
      <c r="Y420" s="814"/>
      <c r="Z420" s="817"/>
    </row>
    <row r="421" spans="1:26" x14ac:dyDescent="0.25">
      <c r="A421" s="826" t="str">
        <f>IF('Names And Totals'!A88="","",'Names And Totals'!A88)</f>
        <v/>
      </c>
      <c r="B421" s="828" t="str">
        <f>IF('Names And Totals'!B88="","",'Names And Totals'!B88)</f>
        <v/>
      </c>
      <c r="C421" s="821" t="str">
        <f>IF(B421="","",IF(Y421="DQ","DQ",IF(Y421="TO","TO",IF(Y421="NV","NV",IF(Y421="","",RANK(Y421,$Y$6:$Y$501,0))))))</f>
        <v/>
      </c>
      <c r="D421" s="67" t="s">
        <v>7</v>
      </c>
      <c r="E421" s="342"/>
      <c r="F421" s="336"/>
      <c r="G421" s="333"/>
      <c r="H421" s="337"/>
      <c r="I421" s="263" t="str">
        <f>IF(B421="","",IF(F421=999,999,IF(F421+G421+H421=0,"",(F421*60+G421+H421/100)+E421)))</f>
        <v/>
      </c>
      <c r="J421" s="80" t="str">
        <f>IF(B421="","",MAX(I421:I425)-MIN(I421:I425))</f>
        <v/>
      </c>
      <c r="K421" s="80" t="str">
        <f>IF(I421="","",ABS(I421-J422))</f>
        <v/>
      </c>
      <c r="L421" s="214" t="str">
        <f>IF(K421="","",RANK(K421,K421:K425))</f>
        <v/>
      </c>
      <c r="M421" s="80" t="str">
        <f>IF(I421="","",IF(L421=1,"",I421))</f>
        <v/>
      </c>
      <c r="N421" s="82" t="str">
        <f>IF(B421="","",MAX(M421:M425)-MIN(M421:M425))</f>
        <v/>
      </c>
      <c r="O421" s="82" t="str">
        <f>IF(M421="","",ABS(M421-N422))</f>
        <v/>
      </c>
      <c r="P421" s="215" t="str">
        <f>IF(O421="","",RANK(O421,O421:O425))</f>
        <v/>
      </c>
      <c r="Q421" s="82" t="str">
        <f>IF(O421="","",IF(P421=1,"",I421))</f>
        <v/>
      </c>
      <c r="R421" s="83" t="str">
        <f>IF(B421="","",MAX(Q421:Q425)-MIN(Q421:Q425))</f>
        <v/>
      </c>
      <c r="S421" s="83" t="str">
        <f>IF(Q421="","",ABS(Q421-R422))</f>
        <v/>
      </c>
      <c r="T421" s="216" t="str">
        <f>IF(S421="","",RANK(S421,S421:S425))</f>
        <v/>
      </c>
      <c r="U421" s="83" t="str">
        <f>IF(T421="","",IF(T421=1,"",Q421))</f>
        <v/>
      </c>
      <c r="V421" s="84" t="str">
        <f>IF(B421="","",MAX(U421:U425)-MIN(U421:U425))</f>
        <v/>
      </c>
      <c r="W421" s="217" t="str">
        <f>IF(B421="","",I421)</f>
        <v/>
      </c>
      <c r="X421" s="614" t="str">
        <f>IF(B421="","",IF(Z421="DQ","DQ",IF(I421=999,"TO",IF(I421="","",IF(I422="",W421,IF(I423="",W422,IF(I424="",W423,IF(I425="",W424,W425))))))))</f>
        <v/>
      </c>
      <c r="Y421" s="818" t="str">
        <f>IF(B421="","",IF(Z421="DQ","DQ",IF(X421="TO","TO",IF(X421="","",IF(X421="NV","NV",IF((20-(X421-$Y$3))&gt;0,(20-(X421-$Y$3)),0))))))</f>
        <v/>
      </c>
      <c r="Z421" s="639"/>
    </row>
    <row r="422" spans="1:26" x14ac:dyDescent="0.25">
      <c r="A422" s="627"/>
      <c r="B422" s="630"/>
      <c r="C422" s="822"/>
      <c r="D422" s="21" t="s">
        <v>4</v>
      </c>
      <c r="E422" s="387" t="str">
        <f>IF(F422&lt;&gt;"",E421,"")</f>
        <v/>
      </c>
      <c r="F422" s="292"/>
      <c r="G422" s="293"/>
      <c r="H422" s="314"/>
      <c r="I422" s="234" t="str">
        <f>IF(B421="","",IF(F422=999,999,IF(F422+G422+H422=0,"",(F422*60+G422+H422/100)+E422)))</f>
        <v/>
      </c>
      <c r="J422" s="72" t="str">
        <f>IF(B421="","",AVERAGE(I421:I425))</f>
        <v/>
      </c>
      <c r="K422" s="72" t="str">
        <f>IF(I422="","",ABS(I422-J422))</f>
        <v/>
      </c>
      <c r="L422" s="219" t="str">
        <f>IF(K422="","",RANK(K422,K421:K425))</f>
        <v/>
      </c>
      <c r="M422" s="220" t="str">
        <f t="shared" ref="M422:M425" si="249">IF(I422="","",IF(L422=1,"",I422))</f>
        <v/>
      </c>
      <c r="N422" s="73" t="str">
        <f>IF(B421="","",AVERAGE(M421:M425))</f>
        <v/>
      </c>
      <c r="O422" s="73" t="str">
        <f>IF(M422="","",ABS(M422-N422))</f>
        <v/>
      </c>
      <c r="P422" s="221" t="str">
        <f>IF(O422="","",RANK(O422,O421:O425))</f>
        <v/>
      </c>
      <c r="Q422" s="222" t="str">
        <f t="shared" ref="Q422:Q425" si="250">IF(O422="","",IF(P422=1,"",I422))</f>
        <v/>
      </c>
      <c r="R422" s="74" t="str">
        <f>IF(B421="","",AVERAGE(Q421:Q425))</f>
        <v/>
      </c>
      <c r="S422" s="74" t="str">
        <f>IF(Q422="","",ABS(Q422-R422))</f>
        <v/>
      </c>
      <c r="T422" s="223" t="str">
        <f>IF(S422="","",RANK(S422,S421:S425))</f>
        <v/>
      </c>
      <c r="U422" s="224" t="str">
        <f t="shared" ref="U422:U425" si="251">IF(T422="","",IF(T422=1,"",Q422))</f>
        <v/>
      </c>
      <c r="V422" s="75" t="str">
        <f>IF(B421="","",AVERAGE(U421:U425))</f>
        <v/>
      </c>
      <c r="W422" s="225" t="str">
        <f>IF(B421="","",IF(J421&lt;0.5,J422,"NV"))</f>
        <v/>
      </c>
      <c r="X422" s="615"/>
      <c r="Y422" s="819"/>
      <c r="Z422" s="639"/>
    </row>
    <row r="423" spans="1:26" x14ac:dyDescent="0.25">
      <c r="A423" s="627"/>
      <c r="B423" s="630"/>
      <c r="C423" s="822"/>
      <c r="D423" s="21" t="s">
        <v>8</v>
      </c>
      <c r="E423" s="387" t="str">
        <f>IF(F423&lt;&gt;"",E421,"")</f>
        <v/>
      </c>
      <c r="F423" s="292"/>
      <c r="G423" s="293"/>
      <c r="H423" s="314"/>
      <c r="I423" s="234" t="str">
        <f>IF(B421="","",IF(F423=999,999,IF(F423+G423+H423=0,"",(F423*60+G423+H423/100)+E423)))</f>
        <v/>
      </c>
      <c r="J423" s="72"/>
      <c r="K423" s="72" t="str">
        <f>IF(I423="","",ABS(I423-J422))</f>
        <v/>
      </c>
      <c r="L423" s="219" t="str">
        <f>IF(K423="","",RANK(K423,K421:K425))</f>
        <v/>
      </c>
      <c r="M423" s="220" t="str">
        <f t="shared" si="249"/>
        <v/>
      </c>
      <c r="N423" s="73"/>
      <c r="O423" s="73" t="str">
        <f>IF(M423="","",ABS(M423-N422))</f>
        <v/>
      </c>
      <c r="P423" s="221" t="str">
        <f>IF(O423="","",RANK(O423,O421:O425))</f>
        <v/>
      </c>
      <c r="Q423" s="222" t="str">
        <f t="shared" si="250"/>
        <v/>
      </c>
      <c r="R423" s="74"/>
      <c r="S423" s="74" t="str">
        <f>IF(Q423="","",ABS(Q423-R422))</f>
        <v/>
      </c>
      <c r="T423" s="223" t="str">
        <f>IF(S423="","",RANK(S423,S421:S425))</f>
        <v/>
      </c>
      <c r="U423" s="224" t="str">
        <f t="shared" si="251"/>
        <v/>
      </c>
      <c r="V423" s="75"/>
      <c r="W423" s="225" t="str">
        <f>IF(B421="","",IF(J421&lt;0.5,J422,IF(N421&lt;0.5,N422,"NV")))</f>
        <v/>
      </c>
      <c r="X423" s="615"/>
      <c r="Y423" s="819"/>
      <c r="Z423" s="639"/>
    </row>
    <row r="424" spans="1:26" x14ac:dyDescent="0.25">
      <c r="A424" s="627"/>
      <c r="B424" s="630"/>
      <c r="C424" s="822"/>
      <c r="D424" s="21" t="s">
        <v>5</v>
      </c>
      <c r="E424" s="387" t="str">
        <f>IF(F424&lt;&gt;"",E421,"")</f>
        <v/>
      </c>
      <c r="F424" s="292"/>
      <c r="G424" s="293"/>
      <c r="H424" s="314"/>
      <c r="I424" s="234" t="str">
        <f>IF(B421="","",IF(F424=999,999,IF(F424+G424+H424=0,"",(F424*60+G424+H424/100)+E424)))</f>
        <v/>
      </c>
      <c r="J424" s="72"/>
      <c r="K424" s="72" t="str">
        <f>IF(I424="","",ABS(I424-J422))</f>
        <v/>
      </c>
      <c r="L424" s="219" t="str">
        <f>IF(K424="","",RANK(K424,K421:K425))</f>
        <v/>
      </c>
      <c r="M424" s="220" t="str">
        <f t="shared" si="249"/>
        <v/>
      </c>
      <c r="N424" s="73"/>
      <c r="O424" s="73" t="str">
        <f>IF(M424="","",ABS(M424-N422))</f>
        <v/>
      </c>
      <c r="P424" s="221" t="str">
        <f>IF(O424="","",RANK(O424,O421:O425))</f>
        <v/>
      </c>
      <c r="Q424" s="222" t="str">
        <f t="shared" si="250"/>
        <v/>
      </c>
      <c r="R424" s="74"/>
      <c r="S424" s="74" t="str">
        <f>IF(Q424="","",ABS(Q424-R422))</f>
        <v/>
      </c>
      <c r="T424" s="223" t="str">
        <f>IF(S424="","",RANK(S424,S421:S425))</f>
        <v/>
      </c>
      <c r="U424" s="224" t="str">
        <f t="shared" si="251"/>
        <v/>
      </c>
      <c r="V424" s="75"/>
      <c r="W424" s="225" t="str">
        <f>IF(B421="","",IF(N421=0,J422,IF(N421&lt;0.5,N422,IF(R421&lt;0.5,R422,"NV"))))</f>
        <v/>
      </c>
      <c r="X424" s="615"/>
      <c r="Y424" s="819"/>
      <c r="Z424" s="639"/>
    </row>
    <row r="425" spans="1:26" ht="15.75" thickBot="1" x14ac:dyDescent="0.3">
      <c r="A425" s="827"/>
      <c r="B425" s="829"/>
      <c r="C425" s="823"/>
      <c r="D425" s="66" t="s">
        <v>6</v>
      </c>
      <c r="E425" s="387" t="str">
        <f>IF(F425&lt;&gt;"",E421,"")</f>
        <v/>
      </c>
      <c r="F425" s="338"/>
      <c r="G425" s="339"/>
      <c r="H425" s="340"/>
      <c r="I425" s="264" t="str">
        <f>IF(B421="","",IF(F425=999,999,IF(F425+G425+H425=0,"",(F425*60+G425+H425/100)+E425)))</f>
        <v/>
      </c>
      <c r="J425" s="76"/>
      <c r="K425" s="76" t="str">
        <f>IF(I425="","",ABS(I425-J422))</f>
        <v/>
      </c>
      <c r="L425" s="227" t="str">
        <f>IF(K425="","",RANK(K425,K421:K425))</f>
        <v/>
      </c>
      <c r="M425" s="228" t="str">
        <f t="shared" si="249"/>
        <v/>
      </c>
      <c r="N425" s="77"/>
      <c r="O425" s="77" t="str">
        <f>IF(M425="","",ABS(M425-N422))</f>
        <v/>
      </c>
      <c r="P425" s="229" t="str">
        <f>IF(O425="","",RANK(O425,O421:O425))</f>
        <v/>
      </c>
      <c r="Q425" s="230" t="str">
        <f t="shared" si="250"/>
        <v/>
      </c>
      <c r="R425" s="78"/>
      <c r="S425" s="78" t="str">
        <f>IF(Q425="","",ABS(Q425-R422))</f>
        <v/>
      </c>
      <c r="T425" s="231" t="str">
        <f>IF(S425="","",RANK(S425,S421:S425))</f>
        <v/>
      </c>
      <c r="U425" s="232" t="str">
        <f t="shared" si="251"/>
        <v/>
      </c>
      <c r="V425" s="79"/>
      <c r="W425" s="233" t="str">
        <f>IF(B421="","",IF(R421&lt;0.5,TRIMMEAN(I421:I425,0.4),IF(V421&lt;0.5,V422,"NV")))</f>
        <v/>
      </c>
      <c r="X425" s="616"/>
      <c r="Y425" s="820"/>
      <c r="Z425" s="639"/>
    </row>
    <row r="426" spans="1:26" x14ac:dyDescent="0.25">
      <c r="A426" s="830" t="str">
        <f>IF('Names And Totals'!A89="","",'Names And Totals'!A89)</f>
        <v/>
      </c>
      <c r="B426" s="831" t="str">
        <f>IF('Names And Totals'!B89="","",'Names And Totals'!B89)</f>
        <v/>
      </c>
      <c r="C426" s="824" t="str">
        <f>IF(B426="","",IF(Y426="DQ","DQ",IF(Y426="TO","TO",IF(Y426="NV","NV",IF(Y426="","",RANK(Y426,$Y$6:$Y$501,0))))))</f>
        <v/>
      </c>
      <c r="D426" s="23" t="s">
        <v>7</v>
      </c>
      <c r="E426" s="343"/>
      <c r="F426" s="324"/>
      <c r="G426" s="334"/>
      <c r="H426" s="325"/>
      <c r="I426" s="213" t="str">
        <f>IF(B426="","",IF(F426=999,999,IF(F426+G426+H426=0,"",(F426*60+G426+H426/100)+E426)))</f>
        <v/>
      </c>
      <c r="J426" s="80" t="str">
        <f>IF(B426="","",MAX(I426:I430)-MIN(I426:I430))</f>
        <v/>
      </c>
      <c r="K426" s="80" t="str">
        <f>IF(I426="","",ABS(I426-J427))</f>
        <v/>
      </c>
      <c r="L426" s="214" t="str">
        <f>IF(K426="","",RANK(K426,K426:K430))</f>
        <v/>
      </c>
      <c r="M426" s="80" t="str">
        <f>IF(I426="","",IF(L426=1,"",I426))</f>
        <v/>
      </c>
      <c r="N426" s="82" t="str">
        <f>IF(B426="","",MAX(M426:M430)-MIN(M426:M430))</f>
        <v/>
      </c>
      <c r="O426" s="82" t="str">
        <f>IF(M426="","",ABS(M426-N427))</f>
        <v/>
      </c>
      <c r="P426" s="215" t="str">
        <f>IF(O426="","",RANK(O426,O426:O430))</f>
        <v/>
      </c>
      <c r="Q426" s="82" t="str">
        <f>IF(O426="","",IF(P426=1,"",I426))</f>
        <v/>
      </c>
      <c r="R426" s="83" t="str">
        <f>IF(B426="","",MAX(Q426:Q430)-MIN(Q426:Q430))</f>
        <v/>
      </c>
      <c r="S426" s="83" t="str">
        <f>IF(Q426="","",ABS(Q426-R427))</f>
        <v/>
      </c>
      <c r="T426" s="216" t="str">
        <f>IF(S426="","",RANK(S426,S426:S430))</f>
        <v/>
      </c>
      <c r="U426" s="83" t="str">
        <f>IF(T426="","",IF(T426=1,"",Q426))</f>
        <v/>
      </c>
      <c r="V426" s="84" t="str">
        <f>IF(B426="","",MAX(U426:U430)-MIN(U426:U430))</f>
        <v/>
      </c>
      <c r="W426" s="217" t="str">
        <f>IF(B426="","",I426)</f>
        <v/>
      </c>
      <c r="X426" s="810" t="str">
        <f>IF(B426="","",IF(Z426="DQ","DQ",IF(I426=999,"TO",IF(I426="","",IF(I427="",W426,IF(I428="",W427,IF(I429="",W428,IF(I430="",W429,W430))))))))</f>
        <v/>
      </c>
      <c r="Y426" s="812" t="str">
        <f>IF(B426="","",IF(Z426="DQ","DQ",IF(X426="TO","TO",IF(X426="","",IF(X426="NV","NV",IF((20-(X426-$Y$3))&gt;0,(20-(X426-$Y$3)),0))))))</f>
        <v/>
      </c>
      <c r="Z426" s="815"/>
    </row>
    <row r="427" spans="1:26" x14ac:dyDescent="0.25">
      <c r="A427" s="621"/>
      <c r="B427" s="624"/>
      <c r="C427" s="641"/>
      <c r="D427" s="18" t="s">
        <v>4</v>
      </c>
      <c r="E427" s="384" t="str">
        <f>IF(F427&lt;&gt;"",E426,"")</f>
        <v/>
      </c>
      <c r="F427" s="289"/>
      <c r="G427" s="290"/>
      <c r="H427" s="310"/>
      <c r="I427" s="218" t="str">
        <f>IF(B426="","",IF(F427=999,999,IF(F427+G427+H427=0,"",(F427*60+G427+H427/100)+E427)))</f>
        <v/>
      </c>
      <c r="J427" s="72" t="str">
        <f>IF(B426="","",AVERAGE(I426:I430))</f>
        <v/>
      </c>
      <c r="K427" s="72" t="str">
        <f>IF(I427="","",ABS(I427-J427))</f>
        <v/>
      </c>
      <c r="L427" s="219" t="str">
        <f>IF(K427="","",RANK(K427,K426:K430))</f>
        <v/>
      </c>
      <c r="M427" s="220" t="str">
        <f t="shared" ref="M427:M430" si="252">IF(I427="","",IF(L427=1,"",I427))</f>
        <v/>
      </c>
      <c r="N427" s="73" t="str">
        <f>IF(B426="","",AVERAGE(M426:M430))</f>
        <v/>
      </c>
      <c r="O427" s="73" t="str">
        <f>IF(M427="","",ABS(M427-N427))</f>
        <v/>
      </c>
      <c r="P427" s="221" t="str">
        <f>IF(O427="","",RANK(O427,O426:O430))</f>
        <v/>
      </c>
      <c r="Q427" s="222" t="str">
        <f t="shared" ref="Q427:Q430" si="253">IF(O427="","",IF(P427=1,"",I427))</f>
        <v/>
      </c>
      <c r="R427" s="74" t="str">
        <f>IF(B426="","",AVERAGE(Q426:Q430))</f>
        <v/>
      </c>
      <c r="S427" s="74" t="str">
        <f>IF(Q427="","",ABS(Q427-R427))</f>
        <v/>
      </c>
      <c r="T427" s="223" t="str">
        <f>IF(S427="","",RANK(S427,S426:S430))</f>
        <v/>
      </c>
      <c r="U427" s="224" t="str">
        <f t="shared" ref="U427:U430" si="254">IF(T427="","",IF(T427=1,"",Q427))</f>
        <v/>
      </c>
      <c r="V427" s="75" t="str">
        <f>IF(B426="","",AVERAGE(U426:U430))</f>
        <v/>
      </c>
      <c r="W427" s="225" t="str">
        <f>IF(B426="","",IF(J426&lt;0.5,J427,"NV"))</f>
        <v/>
      </c>
      <c r="X427" s="763"/>
      <c r="Y427" s="813"/>
      <c r="Z427" s="816"/>
    </row>
    <row r="428" spans="1:26" x14ac:dyDescent="0.25">
      <c r="A428" s="621"/>
      <c r="B428" s="624"/>
      <c r="C428" s="641"/>
      <c r="D428" s="18" t="s">
        <v>8</v>
      </c>
      <c r="E428" s="384" t="str">
        <f>IF(F428&lt;&gt;"",E426,"")</f>
        <v/>
      </c>
      <c r="F428" s="289"/>
      <c r="G428" s="290"/>
      <c r="H428" s="310"/>
      <c r="I428" s="218" t="str">
        <f>IF(B426="","",IF(F428=999,999,IF(F428+G428+H428=0,"",(F428*60+G428+H428/100)+E428)))</f>
        <v/>
      </c>
      <c r="J428" s="72"/>
      <c r="K428" s="72" t="str">
        <f>IF(I428="","",ABS(I428-J427))</f>
        <v/>
      </c>
      <c r="L428" s="219" t="str">
        <f>IF(K428="","",RANK(K428,K426:K430))</f>
        <v/>
      </c>
      <c r="M428" s="220" t="str">
        <f t="shared" si="252"/>
        <v/>
      </c>
      <c r="N428" s="73"/>
      <c r="O428" s="73" t="str">
        <f>IF(M428="","",ABS(M428-N427))</f>
        <v/>
      </c>
      <c r="P428" s="221" t="str">
        <f>IF(O428="","",RANK(O428,O426:O430))</f>
        <v/>
      </c>
      <c r="Q428" s="222" t="str">
        <f t="shared" si="253"/>
        <v/>
      </c>
      <c r="R428" s="74"/>
      <c r="S428" s="74" t="str">
        <f>IF(Q428="","",ABS(Q428-R427))</f>
        <v/>
      </c>
      <c r="T428" s="223" t="str">
        <f>IF(S428="","",RANK(S428,S426:S430))</f>
        <v/>
      </c>
      <c r="U428" s="224" t="str">
        <f t="shared" si="254"/>
        <v/>
      </c>
      <c r="V428" s="75"/>
      <c r="W428" s="225" t="str">
        <f>IF(B426="","",IF(J426&lt;0.5,J427,IF(N426&lt;0.5,N427,"NV")))</f>
        <v/>
      </c>
      <c r="X428" s="763"/>
      <c r="Y428" s="813"/>
      <c r="Z428" s="816"/>
    </row>
    <row r="429" spans="1:26" x14ac:dyDescent="0.25">
      <c r="A429" s="621"/>
      <c r="B429" s="624"/>
      <c r="C429" s="641"/>
      <c r="D429" s="18" t="s">
        <v>5</v>
      </c>
      <c r="E429" s="384" t="str">
        <f>IF(F429&lt;&gt;"",E426,"")</f>
        <v/>
      </c>
      <c r="F429" s="289"/>
      <c r="G429" s="290"/>
      <c r="H429" s="310"/>
      <c r="I429" s="218" t="str">
        <f>IF(B426="","",IF(F429=999,999,IF(F429+G429+H429=0,"",(F429*60+G429+H429/100)+E429)))</f>
        <v/>
      </c>
      <c r="J429" s="72"/>
      <c r="K429" s="72" t="str">
        <f>IF(I429="","",ABS(I429-J427))</f>
        <v/>
      </c>
      <c r="L429" s="219" t="str">
        <f>IF(K429="","",RANK(K429,K426:K430))</f>
        <v/>
      </c>
      <c r="M429" s="220" t="str">
        <f t="shared" si="252"/>
        <v/>
      </c>
      <c r="N429" s="73"/>
      <c r="O429" s="73" t="str">
        <f>IF(M429="","",ABS(M429-N427))</f>
        <v/>
      </c>
      <c r="P429" s="221" t="str">
        <f>IF(O429="","",RANK(O429,O426:O430))</f>
        <v/>
      </c>
      <c r="Q429" s="222" t="str">
        <f t="shared" si="253"/>
        <v/>
      </c>
      <c r="R429" s="74"/>
      <c r="S429" s="74" t="str">
        <f>IF(Q429="","",ABS(Q429-R427))</f>
        <v/>
      </c>
      <c r="T429" s="223" t="str">
        <f>IF(S429="","",RANK(S429,S426:S430))</f>
        <v/>
      </c>
      <c r="U429" s="224" t="str">
        <f t="shared" si="254"/>
        <v/>
      </c>
      <c r="V429" s="75"/>
      <c r="W429" s="225" t="str">
        <f>IF(B426="","",IF(N426=0,J427,IF(N426&lt;0.5,N427,IF(R426&lt;0.5,R427,"NV"))))</f>
        <v/>
      </c>
      <c r="X429" s="763"/>
      <c r="Y429" s="813"/>
      <c r="Z429" s="816"/>
    </row>
    <row r="430" spans="1:26" ht="15.75" thickBot="1" x14ac:dyDescent="0.3">
      <c r="A430" s="622"/>
      <c r="B430" s="625"/>
      <c r="C430" s="825"/>
      <c r="D430" s="24" t="s">
        <v>6</v>
      </c>
      <c r="E430" s="385" t="str">
        <f>IF(F430&lt;&gt;"",E426,"")</f>
        <v/>
      </c>
      <c r="F430" s="295"/>
      <c r="G430" s="296"/>
      <c r="H430" s="335"/>
      <c r="I430" s="226" t="str">
        <f>IF(B426="","",IF(F430=999,999,IF(F430+G430+H430=0,"",(F430*60+G430+H430/100)+E430)))</f>
        <v/>
      </c>
      <c r="J430" s="76"/>
      <c r="K430" s="76" t="str">
        <f>IF(I430="","",ABS(I430-J427))</f>
        <v/>
      </c>
      <c r="L430" s="227" t="str">
        <f>IF(K430="","",RANK(K430,K426:K430))</f>
        <v/>
      </c>
      <c r="M430" s="228" t="str">
        <f t="shared" si="252"/>
        <v/>
      </c>
      <c r="N430" s="77"/>
      <c r="O430" s="77" t="str">
        <f>IF(M430="","",ABS(M430-N427))</f>
        <v/>
      </c>
      <c r="P430" s="229" t="str">
        <f>IF(O430="","",RANK(O430,O426:O430))</f>
        <v/>
      </c>
      <c r="Q430" s="230" t="str">
        <f t="shared" si="253"/>
        <v/>
      </c>
      <c r="R430" s="78"/>
      <c r="S430" s="78" t="str">
        <f>IF(Q430="","",ABS(Q430-R427))</f>
        <v/>
      </c>
      <c r="T430" s="231" t="str">
        <f>IF(S430="","",RANK(S430,S426:S430))</f>
        <v/>
      </c>
      <c r="U430" s="232" t="str">
        <f t="shared" si="254"/>
        <v/>
      </c>
      <c r="V430" s="79"/>
      <c r="W430" s="233" t="str">
        <f>IF(B426="","",IF(R426&lt;0.5,TRIMMEAN(I426:I430,0.4),IF(V426&lt;0.5,V427,"NV")))</f>
        <v/>
      </c>
      <c r="X430" s="811"/>
      <c r="Y430" s="814"/>
      <c r="Z430" s="817"/>
    </row>
    <row r="431" spans="1:26" x14ac:dyDescent="0.25">
      <c r="A431" s="826" t="str">
        <f>IF('Names And Totals'!A90="","",'Names And Totals'!A90)</f>
        <v/>
      </c>
      <c r="B431" s="828" t="str">
        <f>IF('Names And Totals'!B90="","",'Names And Totals'!B90)</f>
        <v/>
      </c>
      <c r="C431" s="821" t="str">
        <f>IF(B431="","",IF(Y431="DQ","DQ",IF(Y431="TO","TO",IF(Y431="NV","NV",IF(Y431="","",RANK(Y431,$Y$6:$Y$501,0))))))</f>
        <v/>
      </c>
      <c r="D431" s="67" t="s">
        <v>7</v>
      </c>
      <c r="E431" s="386"/>
      <c r="F431" s="336"/>
      <c r="G431" s="333"/>
      <c r="H431" s="337"/>
      <c r="I431" s="263" t="str">
        <f>IF(B431="","",IF(F431=999,999,IF(F431+G431+H431=0,"",(F431*60+G431+H431/100)+E431)))</f>
        <v/>
      </c>
      <c r="J431" s="80" t="str">
        <f>IF(B431="","",MAX(I431:I435)-MIN(I431:I435))</f>
        <v/>
      </c>
      <c r="K431" s="80" t="str">
        <f>IF(I431="","",ABS(I431-J432))</f>
        <v/>
      </c>
      <c r="L431" s="214" t="str">
        <f>IF(K431="","",RANK(K431,K431:K435))</f>
        <v/>
      </c>
      <c r="M431" s="80" t="str">
        <f>IF(I431="","",IF(L431=1,"",I431))</f>
        <v/>
      </c>
      <c r="N431" s="82" t="str">
        <f>IF(B431="","",MAX(M431:M435)-MIN(M431:M435))</f>
        <v/>
      </c>
      <c r="O431" s="82" t="str">
        <f>IF(M431="","",ABS(M431-N432))</f>
        <v/>
      </c>
      <c r="P431" s="215" t="str">
        <f>IF(O431="","",RANK(O431,O431:O435))</f>
        <v/>
      </c>
      <c r="Q431" s="82" t="str">
        <f>IF(O431="","",IF(P431=1,"",I431))</f>
        <v/>
      </c>
      <c r="R431" s="83" t="str">
        <f>IF(B431="","",MAX(Q431:Q435)-MIN(Q431:Q435))</f>
        <v/>
      </c>
      <c r="S431" s="83" t="str">
        <f>IF(Q431="","",ABS(Q431-R432))</f>
        <v/>
      </c>
      <c r="T431" s="216" t="str">
        <f>IF(S431="","",RANK(S431,S431:S435))</f>
        <v/>
      </c>
      <c r="U431" s="83" t="str">
        <f>IF(T431="","",IF(T431=1,"",Q431))</f>
        <v/>
      </c>
      <c r="V431" s="84" t="str">
        <f>IF(B431="","",MAX(U431:U435)-MIN(U431:U435))</f>
        <v/>
      </c>
      <c r="W431" s="217" t="str">
        <f>IF(B431="","",I431)</f>
        <v/>
      </c>
      <c r="X431" s="614" t="str">
        <f>IF(B431="","",IF(Z431="DQ","DQ",IF(I431=999,"TO",IF(I431="","",IF(I432="",W431,IF(I433="",W432,IF(I434="",W433,IF(I435="",W434,W435))))))))</f>
        <v/>
      </c>
      <c r="Y431" s="818" t="str">
        <f>IF(B431="","",IF(Z431="DQ","DQ",IF(X431="TO","TO",IF(X431="","",IF(X431="NV","NV",IF((20-(X431-$Y$3))&gt;0,(20-(X431-$Y$3)),0))))))</f>
        <v/>
      </c>
      <c r="Z431" s="639"/>
    </row>
    <row r="432" spans="1:26" x14ac:dyDescent="0.25">
      <c r="A432" s="627"/>
      <c r="B432" s="630"/>
      <c r="C432" s="822"/>
      <c r="D432" s="21" t="s">
        <v>4</v>
      </c>
      <c r="E432" s="387" t="str">
        <f>IF(F432&lt;&gt;"",E431,"")</f>
        <v/>
      </c>
      <c r="F432" s="292"/>
      <c r="G432" s="293"/>
      <c r="H432" s="314"/>
      <c r="I432" s="234" t="str">
        <f>IF(B431="","",IF(F432=999,999,IF(F432+G432+H432=0,"",(F432*60+G432+H432/100)+E432)))</f>
        <v/>
      </c>
      <c r="J432" s="72" t="str">
        <f>IF(B431="","",AVERAGE(I431:I435))</f>
        <v/>
      </c>
      <c r="K432" s="72" t="str">
        <f>IF(I432="","",ABS(I432-J432))</f>
        <v/>
      </c>
      <c r="L432" s="219" t="str">
        <f>IF(K432="","",RANK(K432,K431:K435))</f>
        <v/>
      </c>
      <c r="M432" s="220" t="str">
        <f t="shared" ref="M432:M435" si="255">IF(I432="","",IF(L432=1,"",I432))</f>
        <v/>
      </c>
      <c r="N432" s="73" t="str">
        <f>IF(B431="","",AVERAGE(M431:M435))</f>
        <v/>
      </c>
      <c r="O432" s="73" t="str">
        <f>IF(M432="","",ABS(M432-N432))</f>
        <v/>
      </c>
      <c r="P432" s="221" t="str">
        <f>IF(O432="","",RANK(O432,O431:O435))</f>
        <v/>
      </c>
      <c r="Q432" s="222" t="str">
        <f t="shared" ref="Q432:Q435" si="256">IF(O432="","",IF(P432=1,"",I432))</f>
        <v/>
      </c>
      <c r="R432" s="74" t="str">
        <f>IF(B431="","",AVERAGE(Q431:Q435))</f>
        <v/>
      </c>
      <c r="S432" s="74" t="str">
        <f>IF(Q432="","",ABS(Q432-R432))</f>
        <v/>
      </c>
      <c r="T432" s="223" t="str">
        <f>IF(S432="","",RANK(S432,S431:S435))</f>
        <v/>
      </c>
      <c r="U432" s="224" t="str">
        <f t="shared" ref="U432:U435" si="257">IF(T432="","",IF(T432=1,"",Q432))</f>
        <v/>
      </c>
      <c r="V432" s="75" t="str">
        <f>IF(B431="","",AVERAGE(U431:U435))</f>
        <v/>
      </c>
      <c r="W432" s="225" t="str">
        <f>IF(B431="","",IF(J431&lt;0.5,J432,"NV"))</f>
        <v/>
      </c>
      <c r="X432" s="615"/>
      <c r="Y432" s="819"/>
      <c r="Z432" s="639"/>
    </row>
    <row r="433" spans="1:26" x14ac:dyDescent="0.25">
      <c r="A433" s="627"/>
      <c r="B433" s="630"/>
      <c r="C433" s="822"/>
      <c r="D433" s="21" t="s">
        <v>8</v>
      </c>
      <c r="E433" s="387" t="str">
        <f>IF(F433&lt;&gt;"",E431,"")</f>
        <v/>
      </c>
      <c r="F433" s="292"/>
      <c r="G433" s="293"/>
      <c r="H433" s="314"/>
      <c r="I433" s="234" t="str">
        <f>IF(B431="","",IF(F433=999,999,IF(F433+G433+H433=0,"",(F433*60+G433+H433/100)+E433)))</f>
        <v/>
      </c>
      <c r="J433" s="72"/>
      <c r="K433" s="72" t="str">
        <f>IF(I433="","",ABS(I433-J432))</f>
        <v/>
      </c>
      <c r="L433" s="219" t="str">
        <f>IF(K433="","",RANK(K433,K431:K435))</f>
        <v/>
      </c>
      <c r="M433" s="220" t="str">
        <f t="shared" si="255"/>
        <v/>
      </c>
      <c r="N433" s="73"/>
      <c r="O433" s="73" t="str">
        <f>IF(M433="","",ABS(M433-N432))</f>
        <v/>
      </c>
      <c r="P433" s="221" t="str">
        <f>IF(O433="","",RANK(O433,O431:O435))</f>
        <v/>
      </c>
      <c r="Q433" s="222" t="str">
        <f t="shared" si="256"/>
        <v/>
      </c>
      <c r="R433" s="74"/>
      <c r="S433" s="74" t="str">
        <f>IF(Q433="","",ABS(Q433-R432))</f>
        <v/>
      </c>
      <c r="T433" s="223" t="str">
        <f>IF(S433="","",RANK(S433,S431:S435))</f>
        <v/>
      </c>
      <c r="U433" s="224" t="str">
        <f t="shared" si="257"/>
        <v/>
      </c>
      <c r="V433" s="75"/>
      <c r="W433" s="225" t="str">
        <f>IF(B431="","",IF(J431&lt;0.5,J432,IF(N431&lt;0.5,N432,"NV")))</f>
        <v/>
      </c>
      <c r="X433" s="615"/>
      <c r="Y433" s="819"/>
      <c r="Z433" s="639"/>
    </row>
    <row r="434" spans="1:26" x14ac:dyDescent="0.25">
      <c r="A434" s="627"/>
      <c r="B434" s="630"/>
      <c r="C434" s="822"/>
      <c r="D434" s="21" t="s">
        <v>5</v>
      </c>
      <c r="E434" s="387" t="str">
        <f>IF(F434&lt;&gt;"",E431,"")</f>
        <v/>
      </c>
      <c r="F434" s="292"/>
      <c r="G434" s="293"/>
      <c r="H434" s="314"/>
      <c r="I434" s="234" t="str">
        <f>IF(B431="","",IF(F434=999,999,IF(F434+G434+H434=0,"",(F434*60+G434+H434/100)+E434)))</f>
        <v/>
      </c>
      <c r="J434" s="72"/>
      <c r="K434" s="72" t="str">
        <f>IF(I434="","",ABS(I434-J432))</f>
        <v/>
      </c>
      <c r="L434" s="219" t="str">
        <f>IF(K434="","",RANK(K434,K431:K435))</f>
        <v/>
      </c>
      <c r="M434" s="220" t="str">
        <f t="shared" si="255"/>
        <v/>
      </c>
      <c r="N434" s="73"/>
      <c r="O434" s="73" t="str">
        <f>IF(M434="","",ABS(M434-N432))</f>
        <v/>
      </c>
      <c r="P434" s="221" t="str">
        <f>IF(O434="","",RANK(O434,O431:O435))</f>
        <v/>
      </c>
      <c r="Q434" s="222" t="str">
        <f t="shared" si="256"/>
        <v/>
      </c>
      <c r="R434" s="74"/>
      <c r="S434" s="74" t="str">
        <f>IF(Q434="","",ABS(Q434-R432))</f>
        <v/>
      </c>
      <c r="T434" s="223" t="str">
        <f>IF(S434="","",RANK(S434,S431:S435))</f>
        <v/>
      </c>
      <c r="U434" s="224" t="str">
        <f t="shared" si="257"/>
        <v/>
      </c>
      <c r="V434" s="75"/>
      <c r="W434" s="225" t="str">
        <f>IF(B431="","",IF(N431=0,J432,IF(N431&lt;0.5,N432,IF(R431&lt;0.5,R432,"NV"))))</f>
        <v/>
      </c>
      <c r="X434" s="615"/>
      <c r="Y434" s="819"/>
      <c r="Z434" s="639"/>
    </row>
    <row r="435" spans="1:26" ht="15.75" thickBot="1" x14ac:dyDescent="0.3">
      <c r="A435" s="827"/>
      <c r="B435" s="829"/>
      <c r="C435" s="823"/>
      <c r="D435" s="66" t="s">
        <v>6</v>
      </c>
      <c r="E435" s="387" t="str">
        <f>IF(F435&lt;&gt;"",E431,"")</f>
        <v/>
      </c>
      <c r="F435" s="338"/>
      <c r="G435" s="339"/>
      <c r="H435" s="340"/>
      <c r="I435" s="264" t="str">
        <f>IF(B431="","",IF(F435=999,999,IF(F435+G435+H435=0,"",(F435*60+G435+H435/100)+E435)))</f>
        <v/>
      </c>
      <c r="J435" s="76"/>
      <c r="K435" s="76" t="str">
        <f>IF(I435="","",ABS(I435-J432))</f>
        <v/>
      </c>
      <c r="L435" s="227" t="str">
        <f>IF(K435="","",RANK(K435,K431:K435))</f>
        <v/>
      </c>
      <c r="M435" s="228" t="str">
        <f t="shared" si="255"/>
        <v/>
      </c>
      <c r="N435" s="77"/>
      <c r="O435" s="77" t="str">
        <f>IF(M435="","",ABS(M435-N432))</f>
        <v/>
      </c>
      <c r="P435" s="229" t="str">
        <f>IF(O435="","",RANK(O435,O431:O435))</f>
        <v/>
      </c>
      <c r="Q435" s="230" t="str">
        <f t="shared" si="256"/>
        <v/>
      </c>
      <c r="R435" s="78"/>
      <c r="S435" s="78" t="str">
        <f>IF(Q435="","",ABS(Q435-R432))</f>
        <v/>
      </c>
      <c r="T435" s="231" t="str">
        <f>IF(S435="","",RANK(S435,S431:S435))</f>
        <v/>
      </c>
      <c r="U435" s="232" t="str">
        <f t="shared" si="257"/>
        <v/>
      </c>
      <c r="V435" s="79"/>
      <c r="W435" s="233" t="str">
        <f>IF(B431="","",IF(R431&lt;0.5,TRIMMEAN(I431:I435,0.4),IF(V431&lt;0.5,V432,"NV")))</f>
        <v/>
      </c>
      <c r="X435" s="616"/>
      <c r="Y435" s="820"/>
      <c r="Z435" s="639"/>
    </row>
    <row r="436" spans="1:26" x14ac:dyDescent="0.25">
      <c r="A436" s="830" t="str">
        <f>IF('Names And Totals'!A91="","",'Names And Totals'!A91)</f>
        <v/>
      </c>
      <c r="B436" s="831" t="str">
        <f>IF('Names And Totals'!B91="","",'Names And Totals'!B91)</f>
        <v/>
      </c>
      <c r="C436" s="824" t="str">
        <f>IF(B436="","",IF(Y436="DQ","DQ",IF(Y436="TO","TO",IF(Y436="NV","NV",IF(Y436="","",RANK(Y436,$Y$6:$Y$501,0))))))</f>
        <v/>
      </c>
      <c r="D436" s="23" t="s">
        <v>7</v>
      </c>
      <c r="E436" s="343"/>
      <c r="F436" s="324"/>
      <c r="G436" s="334"/>
      <c r="H436" s="325"/>
      <c r="I436" s="213" t="str">
        <f>IF(B436="","",IF(F436=999,999,IF(F436+G436+H436=0,"",(F436*60+G436+H436/100)+E436)))</f>
        <v/>
      </c>
      <c r="J436" s="80" t="str">
        <f>IF(B436="","",MAX(I436:I440)-MIN(I436:I440))</f>
        <v/>
      </c>
      <c r="K436" s="80" t="str">
        <f>IF(I436="","",ABS(I436-J437))</f>
        <v/>
      </c>
      <c r="L436" s="214" t="str">
        <f>IF(K436="","",RANK(K436,K436:K440))</f>
        <v/>
      </c>
      <c r="M436" s="80" t="str">
        <f>IF(I436="","",IF(L436=1,"",I436))</f>
        <v/>
      </c>
      <c r="N436" s="82" t="str">
        <f>IF(B436="","",MAX(M436:M440)-MIN(M436:M440))</f>
        <v/>
      </c>
      <c r="O436" s="82" t="str">
        <f>IF(M436="","",ABS(M436-N437))</f>
        <v/>
      </c>
      <c r="P436" s="215" t="str">
        <f>IF(O436="","",RANK(O436,O436:O440))</f>
        <v/>
      </c>
      <c r="Q436" s="82" t="str">
        <f>IF(O436="","",IF(P436=1,"",I436))</f>
        <v/>
      </c>
      <c r="R436" s="83" t="str">
        <f>IF(B436="","",MAX(Q436:Q440)-MIN(Q436:Q440))</f>
        <v/>
      </c>
      <c r="S436" s="83" t="str">
        <f>IF(Q436="","",ABS(Q436-R437))</f>
        <v/>
      </c>
      <c r="T436" s="216" t="str">
        <f>IF(S436="","",RANK(S436,S436:S440))</f>
        <v/>
      </c>
      <c r="U436" s="83" t="str">
        <f>IF(T436="","",IF(T436=1,"",Q436))</f>
        <v/>
      </c>
      <c r="V436" s="84" t="str">
        <f>IF(B436="","",MAX(U436:U440)-MIN(U436:U440))</f>
        <v/>
      </c>
      <c r="W436" s="217" t="str">
        <f>IF(B436="","",I436)</f>
        <v/>
      </c>
      <c r="X436" s="810" t="str">
        <f>IF(B436="","",IF(Z436="DQ","DQ",IF(I436=999,"TO",IF(I436="","",IF(I437="",W436,IF(I438="",W437,IF(I439="",W438,IF(I440="",W439,W440))))))))</f>
        <v/>
      </c>
      <c r="Y436" s="812" t="str">
        <f>IF(B436="","",IF(Z436="DQ","DQ",IF(X436="TO","TO",IF(X436="","",IF(X436="NV","NV",IF((20-(X436-$Y$3))&gt;0,(20-(X436-$Y$3)),0))))))</f>
        <v/>
      </c>
      <c r="Z436" s="815"/>
    </row>
    <row r="437" spans="1:26" x14ac:dyDescent="0.25">
      <c r="A437" s="621"/>
      <c r="B437" s="624"/>
      <c r="C437" s="641"/>
      <c r="D437" s="18" t="s">
        <v>4</v>
      </c>
      <c r="E437" s="384" t="str">
        <f>IF(F437&lt;&gt;"",E436,"")</f>
        <v/>
      </c>
      <c r="F437" s="289"/>
      <c r="G437" s="290"/>
      <c r="H437" s="310"/>
      <c r="I437" s="218" t="str">
        <f>IF(B436="","",IF(F437=999,999,IF(F437+G437+H437=0,"",(F437*60+G437+H437/100)+E437)))</f>
        <v/>
      </c>
      <c r="J437" s="72" t="str">
        <f>IF(B436="","",AVERAGE(I436:I440))</f>
        <v/>
      </c>
      <c r="K437" s="72" t="str">
        <f>IF(I437="","",ABS(I437-J437))</f>
        <v/>
      </c>
      <c r="L437" s="219" t="str">
        <f>IF(K437="","",RANK(K437,K436:K440))</f>
        <v/>
      </c>
      <c r="M437" s="220" t="str">
        <f t="shared" ref="M437:M440" si="258">IF(I437="","",IF(L437=1,"",I437))</f>
        <v/>
      </c>
      <c r="N437" s="73" t="str">
        <f>IF(B436="","",AVERAGE(M436:M440))</f>
        <v/>
      </c>
      <c r="O437" s="73" t="str">
        <f>IF(M437="","",ABS(M437-N437))</f>
        <v/>
      </c>
      <c r="P437" s="221" t="str">
        <f>IF(O437="","",RANK(O437,O436:O440))</f>
        <v/>
      </c>
      <c r="Q437" s="222" t="str">
        <f t="shared" ref="Q437:Q440" si="259">IF(O437="","",IF(P437=1,"",I437))</f>
        <v/>
      </c>
      <c r="R437" s="74" t="str">
        <f>IF(B436="","",AVERAGE(Q436:Q440))</f>
        <v/>
      </c>
      <c r="S437" s="74" t="str">
        <f>IF(Q437="","",ABS(Q437-R437))</f>
        <v/>
      </c>
      <c r="T437" s="223" t="str">
        <f>IF(S437="","",RANK(S437,S436:S440))</f>
        <v/>
      </c>
      <c r="U437" s="224" t="str">
        <f t="shared" ref="U437:U440" si="260">IF(T437="","",IF(T437=1,"",Q437))</f>
        <v/>
      </c>
      <c r="V437" s="75" t="str">
        <f>IF(B436="","",AVERAGE(U436:U440))</f>
        <v/>
      </c>
      <c r="W437" s="225" t="str">
        <f>IF(B436="","",IF(J436&lt;0.5,J437,"NV"))</f>
        <v/>
      </c>
      <c r="X437" s="763"/>
      <c r="Y437" s="813"/>
      <c r="Z437" s="816"/>
    </row>
    <row r="438" spans="1:26" x14ac:dyDescent="0.25">
      <c r="A438" s="621"/>
      <c r="B438" s="624"/>
      <c r="C438" s="641"/>
      <c r="D438" s="18" t="s">
        <v>8</v>
      </c>
      <c r="E438" s="384" t="str">
        <f>IF(F438&lt;&gt;"",E436,"")</f>
        <v/>
      </c>
      <c r="F438" s="289"/>
      <c r="G438" s="290"/>
      <c r="H438" s="310"/>
      <c r="I438" s="218" t="str">
        <f>IF(B436="","",IF(F438=999,999,IF(F438+G438+H438=0,"",(F438*60+G438+H438/100)+E438)))</f>
        <v/>
      </c>
      <c r="J438" s="72"/>
      <c r="K438" s="72" t="str">
        <f>IF(I438="","",ABS(I438-J437))</f>
        <v/>
      </c>
      <c r="L438" s="219" t="str">
        <f>IF(K438="","",RANK(K438,K436:K440))</f>
        <v/>
      </c>
      <c r="M438" s="220" t="str">
        <f t="shared" si="258"/>
        <v/>
      </c>
      <c r="N438" s="73"/>
      <c r="O438" s="73" t="str">
        <f>IF(M438="","",ABS(M438-N437))</f>
        <v/>
      </c>
      <c r="P438" s="221" t="str">
        <f>IF(O438="","",RANK(O438,O436:O440))</f>
        <v/>
      </c>
      <c r="Q438" s="222" t="str">
        <f t="shared" si="259"/>
        <v/>
      </c>
      <c r="R438" s="74"/>
      <c r="S438" s="74" t="str">
        <f>IF(Q438="","",ABS(Q438-R437))</f>
        <v/>
      </c>
      <c r="T438" s="223" t="str">
        <f>IF(S438="","",RANK(S438,S436:S440))</f>
        <v/>
      </c>
      <c r="U438" s="224" t="str">
        <f t="shared" si="260"/>
        <v/>
      </c>
      <c r="V438" s="75"/>
      <c r="W438" s="225" t="str">
        <f>IF(B436="","",IF(J436&lt;0.5,J437,IF(N436&lt;0.5,N437,"NV")))</f>
        <v/>
      </c>
      <c r="X438" s="763"/>
      <c r="Y438" s="813"/>
      <c r="Z438" s="816"/>
    </row>
    <row r="439" spans="1:26" x14ac:dyDescent="0.25">
      <c r="A439" s="621"/>
      <c r="B439" s="624"/>
      <c r="C439" s="641"/>
      <c r="D439" s="18" t="s">
        <v>5</v>
      </c>
      <c r="E439" s="384" t="str">
        <f>IF(F439&lt;&gt;"",E436,"")</f>
        <v/>
      </c>
      <c r="F439" s="289"/>
      <c r="G439" s="290"/>
      <c r="H439" s="310"/>
      <c r="I439" s="218" t="str">
        <f>IF(B436="","",IF(F439=999,999,IF(F439+G439+H439=0,"",(F439*60+G439+H439/100)+E439)))</f>
        <v/>
      </c>
      <c r="J439" s="72"/>
      <c r="K439" s="72" t="str">
        <f>IF(I439="","",ABS(I439-J437))</f>
        <v/>
      </c>
      <c r="L439" s="219" t="str">
        <f>IF(K439="","",RANK(K439,K436:K440))</f>
        <v/>
      </c>
      <c r="M439" s="220" t="str">
        <f t="shared" si="258"/>
        <v/>
      </c>
      <c r="N439" s="73"/>
      <c r="O439" s="73" t="str">
        <f>IF(M439="","",ABS(M439-N437))</f>
        <v/>
      </c>
      <c r="P439" s="221" t="str">
        <f>IF(O439="","",RANK(O439,O436:O440))</f>
        <v/>
      </c>
      <c r="Q439" s="222" t="str">
        <f t="shared" si="259"/>
        <v/>
      </c>
      <c r="R439" s="74"/>
      <c r="S439" s="74" t="str">
        <f>IF(Q439="","",ABS(Q439-R437))</f>
        <v/>
      </c>
      <c r="T439" s="223" t="str">
        <f>IF(S439="","",RANK(S439,S436:S440))</f>
        <v/>
      </c>
      <c r="U439" s="224" t="str">
        <f t="shared" si="260"/>
        <v/>
      </c>
      <c r="V439" s="75"/>
      <c r="W439" s="225" t="str">
        <f>IF(B436="","",IF(N436=0,J437,IF(N436&lt;0.5,N437,IF(R436&lt;0.5,R437,"NV"))))</f>
        <v/>
      </c>
      <c r="X439" s="763"/>
      <c r="Y439" s="813"/>
      <c r="Z439" s="816"/>
    </row>
    <row r="440" spans="1:26" ht="15.75" thickBot="1" x14ac:dyDescent="0.3">
      <c r="A440" s="622"/>
      <c r="B440" s="625"/>
      <c r="C440" s="825"/>
      <c r="D440" s="24" t="s">
        <v>6</v>
      </c>
      <c r="E440" s="389" t="str">
        <f>IF(F440&lt;&gt;"",E436,"")</f>
        <v/>
      </c>
      <c r="F440" s="295"/>
      <c r="G440" s="296"/>
      <c r="H440" s="335"/>
      <c r="I440" s="226" t="str">
        <f>IF(B436="","",IF(F440=999,999,IF(F440+G440+H440=0,"",(F440*60+G440+H440/100)+E440)))</f>
        <v/>
      </c>
      <c r="J440" s="76"/>
      <c r="K440" s="76" t="str">
        <f>IF(I440="","",ABS(I440-J437))</f>
        <v/>
      </c>
      <c r="L440" s="227" t="str">
        <f>IF(K440="","",RANK(K440,K436:K440))</f>
        <v/>
      </c>
      <c r="M440" s="228" t="str">
        <f t="shared" si="258"/>
        <v/>
      </c>
      <c r="N440" s="77"/>
      <c r="O440" s="77" t="str">
        <f>IF(M440="","",ABS(M440-N437))</f>
        <v/>
      </c>
      <c r="P440" s="229" t="str">
        <f>IF(O440="","",RANK(O440,O436:O440))</f>
        <v/>
      </c>
      <c r="Q440" s="230" t="str">
        <f t="shared" si="259"/>
        <v/>
      </c>
      <c r="R440" s="78"/>
      <c r="S440" s="78" t="str">
        <f>IF(Q440="","",ABS(Q440-R437))</f>
        <v/>
      </c>
      <c r="T440" s="231" t="str">
        <f>IF(S440="","",RANK(S440,S436:S440))</f>
        <v/>
      </c>
      <c r="U440" s="232" t="str">
        <f t="shared" si="260"/>
        <v/>
      </c>
      <c r="V440" s="79"/>
      <c r="W440" s="233" t="str">
        <f>IF(B436="","",IF(R436&lt;0.5,TRIMMEAN(I436:I440,0.4),IF(V436&lt;0.5,V437,"NV")))</f>
        <v/>
      </c>
      <c r="X440" s="811"/>
      <c r="Y440" s="814"/>
      <c r="Z440" s="817"/>
    </row>
    <row r="441" spans="1:26" x14ac:dyDescent="0.25">
      <c r="A441" s="826" t="str">
        <f>IF('Names And Totals'!A92="","",'Names And Totals'!A92)</f>
        <v/>
      </c>
      <c r="B441" s="828" t="str">
        <f>IF('Names And Totals'!B92="","",'Names And Totals'!B92)</f>
        <v/>
      </c>
      <c r="C441" s="821" t="str">
        <f>IF(B441="","",IF(Y441="DQ","DQ",IF(Y441="TO","TO",IF(Y441="NV","NV",IF(Y441="","",RANK(Y441,$Y$6:$Y$501,0))))))</f>
        <v/>
      </c>
      <c r="D441" s="67" t="s">
        <v>7</v>
      </c>
      <c r="E441" s="342"/>
      <c r="F441" s="336"/>
      <c r="G441" s="333"/>
      <c r="H441" s="337"/>
      <c r="I441" s="263" t="str">
        <f>IF(B441="","",IF(F441=999,999,IF(F441+G441+H441=0,"",(F441*60+G441+H441/100)+E441)))</f>
        <v/>
      </c>
      <c r="J441" s="80" t="str">
        <f>IF(B441="","",MAX(I441:I445)-MIN(I441:I445))</f>
        <v/>
      </c>
      <c r="K441" s="80" t="str">
        <f>IF(I441="","",ABS(I441-J442))</f>
        <v/>
      </c>
      <c r="L441" s="214" t="str">
        <f>IF(K441="","",RANK(K441,K441:K445))</f>
        <v/>
      </c>
      <c r="M441" s="80" t="str">
        <f>IF(I441="","",IF(L441=1,"",I441))</f>
        <v/>
      </c>
      <c r="N441" s="82" t="str">
        <f>IF(B441="","",MAX(M441:M445)-MIN(M441:M445))</f>
        <v/>
      </c>
      <c r="O441" s="82" t="str">
        <f>IF(M441="","",ABS(M441-N442))</f>
        <v/>
      </c>
      <c r="P441" s="215" t="str">
        <f>IF(O441="","",RANK(O441,O441:O445))</f>
        <v/>
      </c>
      <c r="Q441" s="82" t="str">
        <f>IF(O441="","",IF(P441=1,"",I441))</f>
        <v/>
      </c>
      <c r="R441" s="83" t="str">
        <f>IF(B441="","",MAX(Q441:Q445)-MIN(Q441:Q445))</f>
        <v/>
      </c>
      <c r="S441" s="83" t="str">
        <f>IF(Q441="","",ABS(Q441-R442))</f>
        <v/>
      </c>
      <c r="T441" s="216" t="str">
        <f>IF(S441="","",RANK(S441,S441:S445))</f>
        <v/>
      </c>
      <c r="U441" s="83" t="str">
        <f>IF(T441="","",IF(T441=1,"",Q441))</f>
        <v/>
      </c>
      <c r="V441" s="84" t="str">
        <f>IF(B441="","",MAX(U441:U445)-MIN(U441:U445))</f>
        <v/>
      </c>
      <c r="W441" s="217" t="str">
        <f>IF(B441="","",I441)</f>
        <v/>
      </c>
      <c r="X441" s="614" t="str">
        <f>IF(B441="","",IF(Z441="DQ","DQ",IF(I441=999,"TO",IF(I441="","",IF(I442="",W441,IF(I443="",W442,IF(I444="",W443,IF(I445="",W444,W445))))))))</f>
        <v/>
      </c>
      <c r="Y441" s="818" t="str">
        <f>IF(B441="","",IF(Z441="DQ","DQ",IF(X441="TO","TO",IF(X441="","",IF(X441="NV","NV",IF((20-(X441-$Y$3))&gt;0,(20-(X441-$Y$3)),0))))))</f>
        <v/>
      </c>
      <c r="Z441" s="639"/>
    </row>
    <row r="442" spans="1:26" x14ac:dyDescent="0.25">
      <c r="A442" s="627"/>
      <c r="B442" s="630"/>
      <c r="C442" s="822"/>
      <c r="D442" s="21" t="s">
        <v>4</v>
      </c>
      <c r="E442" s="387" t="str">
        <f>IF(F442&lt;&gt;"",E441,"")</f>
        <v/>
      </c>
      <c r="F442" s="292"/>
      <c r="G442" s="293"/>
      <c r="H442" s="314"/>
      <c r="I442" s="234" t="str">
        <f>IF(B441="","",IF(F442=999,999,IF(F442+G442+H442=0,"",(F442*60+G442+H442/100)+E442)))</f>
        <v/>
      </c>
      <c r="J442" s="72" t="str">
        <f>IF(B441="","",AVERAGE(I441:I445))</f>
        <v/>
      </c>
      <c r="K442" s="72" t="str">
        <f>IF(I442="","",ABS(I442-J442))</f>
        <v/>
      </c>
      <c r="L442" s="219" t="str">
        <f>IF(K442="","",RANK(K442,K441:K445))</f>
        <v/>
      </c>
      <c r="M442" s="220" t="str">
        <f t="shared" ref="M442:M445" si="261">IF(I442="","",IF(L442=1,"",I442))</f>
        <v/>
      </c>
      <c r="N442" s="73" t="str">
        <f>IF(B441="","",AVERAGE(M441:M445))</f>
        <v/>
      </c>
      <c r="O442" s="73" t="str">
        <f>IF(M442="","",ABS(M442-N442))</f>
        <v/>
      </c>
      <c r="P442" s="221" t="str">
        <f>IF(O442="","",RANK(O442,O441:O445))</f>
        <v/>
      </c>
      <c r="Q442" s="222" t="str">
        <f t="shared" ref="Q442:Q445" si="262">IF(O442="","",IF(P442=1,"",I442))</f>
        <v/>
      </c>
      <c r="R442" s="74" t="str">
        <f>IF(B441="","",AVERAGE(Q441:Q445))</f>
        <v/>
      </c>
      <c r="S442" s="74" t="str">
        <f>IF(Q442="","",ABS(Q442-R442))</f>
        <v/>
      </c>
      <c r="T442" s="223" t="str">
        <f>IF(S442="","",RANK(S442,S441:S445))</f>
        <v/>
      </c>
      <c r="U442" s="224" t="str">
        <f t="shared" ref="U442:U445" si="263">IF(T442="","",IF(T442=1,"",Q442))</f>
        <v/>
      </c>
      <c r="V442" s="75" t="str">
        <f>IF(B441="","",AVERAGE(U441:U445))</f>
        <v/>
      </c>
      <c r="W442" s="225" t="str">
        <f>IF(B441="","",IF(J441&lt;0.5,J442,"NV"))</f>
        <v/>
      </c>
      <c r="X442" s="615"/>
      <c r="Y442" s="819"/>
      <c r="Z442" s="639"/>
    </row>
    <row r="443" spans="1:26" x14ac:dyDescent="0.25">
      <c r="A443" s="627"/>
      <c r="B443" s="630"/>
      <c r="C443" s="822"/>
      <c r="D443" s="21" t="s">
        <v>8</v>
      </c>
      <c r="E443" s="387" t="str">
        <f>IF(F443&lt;&gt;"",E441,"")</f>
        <v/>
      </c>
      <c r="F443" s="292"/>
      <c r="G443" s="293"/>
      <c r="H443" s="314"/>
      <c r="I443" s="234" t="str">
        <f>IF(B441="","",IF(F443=999,999,IF(F443+G443+H443=0,"",(F443*60+G443+H443/100)+E443)))</f>
        <v/>
      </c>
      <c r="J443" s="72"/>
      <c r="K443" s="72" t="str">
        <f>IF(I443="","",ABS(I443-J442))</f>
        <v/>
      </c>
      <c r="L443" s="219" t="str">
        <f>IF(K443="","",RANK(K443,K441:K445))</f>
        <v/>
      </c>
      <c r="M443" s="220" t="str">
        <f t="shared" si="261"/>
        <v/>
      </c>
      <c r="N443" s="73"/>
      <c r="O443" s="73" t="str">
        <f>IF(M443="","",ABS(M443-N442))</f>
        <v/>
      </c>
      <c r="P443" s="221" t="str">
        <f>IF(O443="","",RANK(O443,O441:O445))</f>
        <v/>
      </c>
      <c r="Q443" s="222" t="str">
        <f t="shared" si="262"/>
        <v/>
      </c>
      <c r="R443" s="74"/>
      <c r="S443" s="74" t="str">
        <f>IF(Q443="","",ABS(Q443-R442))</f>
        <v/>
      </c>
      <c r="T443" s="223" t="str">
        <f>IF(S443="","",RANK(S443,S441:S445))</f>
        <v/>
      </c>
      <c r="U443" s="224" t="str">
        <f t="shared" si="263"/>
        <v/>
      </c>
      <c r="V443" s="75"/>
      <c r="W443" s="225" t="str">
        <f>IF(B441="","",IF(J441&lt;0.5,J442,IF(N441&lt;0.5,N442,"NV")))</f>
        <v/>
      </c>
      <c r="X443" s="615"/>
      <c r="Y443" s="819"/>
      <c r="Z443" s="639"/>
    </row>
    <row r="444" spans="1:26" x14ac:dyDescent="0.25">
      <c r="A444" s="627"/>
      <c r="B444" s="630"/>
      <c r="C444" s="822"/>
      <c r="D444" s="21" t="s">
        <v>5</v>
      </c>
      <c r="E444" s="387" t="str">
        <f>IF(F444&lt;&gt;"",E441,"")</f>
        <v/>
      </c>
      <c r="F444" s="292"/>
      <c r="G444" s="293"/>
      <c r="H444" s="314"/>
      <c r="I444" s="234" t="str">
        <f>IF(B441="","",IF(F444=999,999,IF(F444+G444+H444=0,"",(F444*60+G444+H444/100)+E444)))</f>
        <v/>
      </c>
      <c r="J444" s="72"/>
      <c r="K444" s="72" t="str">
        <f>IF(I444="","",ABS(I444-J442))</f>
        <v/>
      </c>
      <c r="L444" s="219" t="str">
        <f>IF(K444="","",RANK(K444,K441:K445))</f>
        <v/>
      </c>
      <c r="M444" s="220" t="str">
        <f t="shared" si="261"/>
        <v/>
      </c>
      <c r="N444" s="73"/>
      <c r="O444" s="73" t="str">
        <f>IF(M444="","",ABS(M444-N442))</f>
        <v/>
      </c>
      <c r="P444" s="221" t="str">
        <f>IF(O444="","",RANK(O444,O441:O445))</f>
        <v/>
      </c>
      <c r="Q444" s="222" t="str">
        <f t="shared" si="262"/>
        <v/>
      </c>
      <c r="R444" s="74"/>
      <c r="S444" s="74" t="str">
        <f>IF(Q444="","",ABS(Q444-R442))</f>
        <v/>
      </c>
      <c r="T444" s="223" t="str">
        <f>IF(S444="","",RANK(S444,S441:S445))</f>
        <v/>
      </c>
      <c r="U444" s="224" t="str">
        <f t="shared" si="263"/>
        <v/>
      </c>
      <c r="V444" s="75"/>
      <c r="W444" s="225" t="str">
        <f>IF(B441="","",IF(N441=0,J442,IF(N441&lt;0.5,N442,IF(R441&lt;0.5,R442,"NV"))))</f>
        <v/>
      </c>
      <c r="X444" s="615"/>
      <c r="Y444" s="819"/>
      <c r="Z444" s="639"/>
    </row>
    <row r="445" spans="1:26" ht="15.75" thickBot="1" x14ac:dyDescent="0.3">
      <c r="A445" s="827"/>
      <c r="B445" s="829"/>
      <c r="C445" s="823"/>
      <c r="D445" s="66" t="s">
        <v>6</v>
      </c>
      <c r="E445" s="387" t="str">
        <f>IF(F445&lt;&gt;"",E441,"")</f>
        <v/>
      </c>
      <c r="F445" s="338"/>
      <c r="G445" s="339"/>
      <c r="H445" s="340"/>
      <c r="I445" s="264" t="str">
        <f>IF(B441="","",IF(F445=999,999,IF(F445+G445+H445=0,"",(F445*60+G445+H445/100)+E445)))</f>
        <v/>
      </c>
      <c r="J445" s="76"/>
      <c r="K445" s="76" t="str">
        <f>IF(I445="","",ABS(I445-J442))</f>
        <v/>
      </c>
      <c r="L445" s="227" t="str">
        <f>IF(K445="","",RANK(K445,K441:K445))</f>
        <v/>
      </c>
      <c r="M445" s="228" t="str">
        <f t="shared" si="261"/>
        <v/>
      </c>
      <c r="N445" s="77"/>
      <c r="O445" s="77" t="str">
        <f>IF(M445="","",ABS(M445-N442))</f>
        <v/>
      </c>
      <c r="P445" s="229" t="str">
        <f>IF(O445="","",RANK(O445,O441:O445))</f>
        <v/>
      </c>
      <c r="Q445" s="230" t="str">
        <f t="shared" si="262"/>
        <v/>
      </c>
      <c r="R445" s="78"/>
      <c r="S445" s="78" t="str">
        <f>IF(Q445="","",ABS(Q445-R442))</f>
        <v/>
      </c>
      <c r="T445" s="231" t="str">
        <f>IF(S445="","",RANK(S445,S441:S445))</f>
        <v/>
      </c>
      <c r="U445" s="232" t="str">
        <f t="shared" si="263"/>
        <v/>
      </c>
      <c r="V445" s="79"/>
      <c r="W445" s="233" t="str">
        <f>IF(B441="","",IF(R441&lt;0.5,TRIMMEAN(I441:I445,0.4),IF(V441&lt;0.5,V442,"NV")))</f>
        <v/>
      </c>
      <c r="X445" s="616"/>
      <c r="Y445" s="820"/>
      <c r="Z445" s="639"/>
    </row>
    <row r="446" spans="1:26" x14ac:dyDescent="0.25">
      <c r="A446" s="830" t="str">
        <f>IF('Names And Totals'!A93="","",'Names And Totals'!A93)</f>
        <v/>
      </c>
      <c r="B446" s="831" t="str">
        <f>IF('Names And Totals'!B93="","",'Names And Totals'!B93)</f>
        <v/>
      </c>
      <c r="C446" s="824" t="str">
        <f>IF(B446="","",IF(Y446="DQ","DQ",IF(Y446="TO","TO",IF(Y446="NV","NV",IF(Y446="","",RANK(Y446,$Y$6:$Y$501,0))))))</f>
        <v/>
      </c>
      <c r="D446" s="23" t="s">
        <v>7</v>
      </c>
      <c r="E446" s="343"/>
      <c r="F446" s="324"/>
      <c r="G446" s="334"/>
      <c r="H446" s="325"/>
      <c r="I446" s="213" t="str">
        <f>IF(B446="","",IF(F446=999,999,IF(F446+G446+H446=0,"",(F446*60+G446+H446/100)+E446)))</f>
        <v/>
      </c>
      <c r="J446" s="80" t="str">
        <f>IF(B446="","",MAX(I446:I450)-MIN(I446:I450))</f>
        <v/>
      </c>
      <c r="K446" s="80" t="str">
        <f>IF(I446="","",ABS(I446-J447))</f>
        <v/>
      </c>
      <c r="L446" s="214" t="str">
        <f>IF(K446="","",RANK(K446,K446:K450))</f>
        <v/>
      </c>
      <c r="M446" s="80" t="str">
        <f>IF(I446="","",IF(L446=1,"",I446))</f>
        <v/>
      </c>
      <c r="N446" s="82" t="str">
        <f>IF(B446="","",MAX(M446:M450)-MIN(M446:M450))</f>
        <v/>
      </c>
      <c r="O446" s="82" t="str">
        <f>IF(M446="","",ABS(M446-N447))</f>
        <v/>
      </c>
      <c r="P446" s="215" t="str">
        <f>IF(O446="","",RANK(O446,O446:O450))</f>
        <v/>
      </c>
      <c r="Q446" s="82" t="str">
        <f>IF(O446="","",IF(P446=1,"",I446))</f>
        <v/>
      </c>
      <c r="R446" s="83" t="str">
        <f>IF(B446="","",MAX(Q446:Q450)-MIN(Q446:Q450))</f>
        <v/>
      </c>
      <c r="S446" s="83" t="str">
        <f>IF(Q446="","",ABS(Q446-R447))</f>
        <v/>
      </c>
      <c r="T446" s="216" t="str">
        <f>IF(S446="","",RANK(S446,S446:S450))</f>
        <v/>
      </c>
      <c r="U446" s="83" t="str">
        <f>IF(T446="","",IF(T446=1,"",Q446))</f>
        <v/>
      </c>
      <c r="V446" s="84" t="str">
        <f>IF(B446="","",MAX(U446:U450)-MIN(U446:U450))</f>
        <v/>
      </c>
      <c r="W446" s="217" t="str">
        <f>IF(B446="","",I446)</f>
        <v/>
      </c>
      <c r="X446" s="810" t="str">
        <f>IF(B446="","",IF(Z446="DQ","DQ",IF(I446=999,"TO",IF(I446="","",IF(I447="",W446,IF(I448="",W447,IF(I449="",W448,IF(I450="",W449,W450))))))))</f>
        <v/>
      </c>
      <c r="Y446" s="812" t="str">
        <f>IF(B446="","",IF(Z446="DQ","DQ",IF(X446="TO","TO",IF(X446="","",IF(X446="NV","NV",IF((20-(X446-$Y$3))&gt;0,(20-(X446-$Y$3)),0))))))</f>
        <v/>
      </c>
      <c r="Z446" s="815"/>
    </row>
    <row r="447" spans="1:26" x14ac:dyDescent="0.25">
      <c r="A447" s="621"/>
      <c r="B447" s="624"/>
      <c r="C447" s="641"/>
      <c r="D447" s="18" t="s">
        <v>4</v>
      </c>
      <c r="E447" s="384" t="str">
        <f>IF(F447&lt;&gt;"",E446,"")</f>
        <v/>
      </c>
      <c r="F447" s="289"/>
      <c r="G447" s="290"/>
      <c r="H447" s="310"/>
      <c r="I447" s="218" t="str">
        <f>IF(B446="","",IF(F447=999,999,IF(F447+G447+H447=0,"",(F447*60+G447+H447/100)+E447)))</f>
        <v/>
      </c>
      <c r="J447" s="72" t="str">
        <f>IF(B446="","",AVERAGE(I446:I450))</f>
        <v/>
      </c>
      <c r="K447" s="72" t="str">
        <f>IF(I447="","",ABS(I447-J447))</f>
        <v/>
      </c>
      <c r="L447" s="219" t="str">
        <f>IF(K447="","",RANK(K447,K446:K450))</f>
        <v/>
      </c>
      <c r="M447" s="220" t="str">
        <f t="shared" ref="M447:M450" si="264">IF(I447="","",IF(L447=1,"",I447))</f>
        <v/>
      </c>
      <c r="N447" s="73" t="str">
        <f>IF(B446="","",AVERAGE(M446:M450))</f>
        <v/>
      </c>
      <c r="O447" s="73" t="str">
        <f>IF(M447="","",ABS(M447-N447))</f>
        <v/>
      </c>
      <c r="P447" s="221" t="str">
        <f>IF(O447="","",RANK(O447,O446:O450))</f>
        <v/>
      </c>
      <c r="Q447" s="222" t="str">
        <f t="shared" ref="Q447:Q450" si="265">IF(O447="","",IF(P447=1,"",I447))</f>
        <v/>
      </c>
      <c r="R447" s="74" t="str">
        <f>IF(B446="","",AVERAGE(Q446:Q450))</f>
        <v/>
      </c>
      <c r="S447" s="74" t="str">
        <f>IF(Q447="","",ABS(Q447-R447))</f>
        <v/>
      </c>
      <c r="T447" s="223" t="str">
        <f>IF(S447="","",RANK(S447,S446:S450))</f>
        <v/>
      </c>
      <c r="U447" s="224" t="str">
        <f t="shared" ref="U447:U450" si="266">IF(T447="","",IF(T447=1,"",Q447))</f>
        <v/>
      </c>
      <c r="V447" s="75" t="str">
        <f>IF(B446="","",AVERAGE(U446:U450))</f>
        <v/>
      </c>
      <c r="W447" s="225" t="str">
        <f>IF(B446="","",IF(J446&lt;0.5,J447,"NV"))</f>
        <v/>
      </c>
      <c r="X447" s="763"/>
      <c r="Y447" s="813"/>
      <c r="Z447" s="816"/>
    </row>
    <row r="448" spans="1:26" x14ac:dyDescent="0.25">
      <c r="A448" s="621"/>
      <c r="B448" s="624"/>
      <c r="C448" s="641"/>
      <c r="D448" s="18" t="s">
        <v>8</v>
      </c>
      <c r="E448" s="384" t="str">
        <f>IF(F448&lt;&gt;"",E446,"")</f>
        <v/>
      </c>
      <c r="F448" s="289"/>
      <c r="G448" s="290"/>
      <c r="H448" s="310"/>
      <c r="I448" s="218" t="str">
        <f>IF(B446="","",IF(F448=999,999,IF(F448+G448+H448=0,"",(F448*60+G448+H448/100)+E448)))</f>
        <v/>
      </c>
      <c r="J448" s="72"/>
      <c r="K448" s="72" t="str">
        <f>IF(I448="","",ABS(I448-J447))</f>
        <v/>
      </c>
      <c r="L448" s="219" t="str">
        <f>IF(K448="","",RANK(K448,K446:K450))</f>
        <v/>
      </c>
      <c r="M448" s="220" t="str">
        <f t="shared" si="264"/>
        <v/>
      </c>
      <c r="N448" s="73"/>
      <c r="O448" s="73" t="str">
        <f>IF(M448="","",ABS(M448-N447))</f>
        <v/>
      </c>
      <c r="P448" s="221" t="str">
        <f>IF(O448="","",RANK(O448,O446:O450))</f>
        <v/>
      </c>
      <c r="Q448" s="222" t="str">
        <f t="shared" si="265"/>
        <v/>
      </c>
      <c r="R448" s="74"/>
      <c r="S448" s="74" t="str">
        <f>IF(Q448="","",ABS(Q448-R447))</f>
        <v/>
      </c>
      <c r="T448" s="223" t="str">
        <f>IF(S448="","",RANK(S448,S446:S450))</f>
        <v/>
      </c>
      <c r="U448" s="224" t="str">
        <f t="shared" si="266"/>
        <v/>
      </c>
      <c r="V448" s="75"/>
      <c r="W448" s="225" t="str">
        <f>IF(B446="","",IF(J446&lt;0.5,J447,IF(N446&lt;0.5,N447,"NV")))</f>
        <v/>
      </c>
      <c r="X448" s="763"/>
      <c r="Y448" s="813"/>
      <c r="Z448" s="816"/>
    </row>
    <row r="449" spans="1:26" x14ac:dyDescent="0.25">
      <c r="A449" s="621"/>
      <c r="B449" s="624"/>
      <c r="C449" s="641"/>
      <c r="D449" s="18" t="s">
        <v>5</v>
      </c>
      <c r="E449" s="384" t="str">
        <f>IF(F449&lt;&gt;"",E446,"")</f>
        <v/>
      </c>
      <c r="F449" s="289"/>
      <c r="G449" s="290"/>
      <c r="H449" s="310"/>
      <c r="I449" s="218" t="str">
        <f>IF(B446="","",IF(F449=999,999,IF(F449+G449+H449=0,"",(F449*60+G449+H449/100)+E449)))</f>
        <v/>
      </c>
      <c r="J449" s="72"/>
      <c r="K449" s="72" t="str">
        <f>IF(I449="","",ABS(I449-J447))</f>
        <v/>
      </c>
      <c r="L449" s="219" t="str">
        <f>IF(K449="","",RANK(K449,K446:K450))</f>
        <v/>
      </c>
      <c r="M449" s="220" t="str">
        <f t="shared" si="264"/>
        <v/>
      </c>
      <c r="N449" s="73"/>
      <c r="O449" s="73" t="str">
        <f>IF(M449="","",ABS(M449-N447))</f>
        <v/>
      </c>
      <c r="P449" s="221" t="str">
        <f>IF(O449="","",RANK(O449,O446:O450))</f>
        <v/>
      </c>
      <c r="Q449" s="222" t="str">
        <f t="shared" si="265"/>
        <v/>
      </c>
      <c r="R449" s="74"/>
      <c r="S449" s="74" t="str">
        <f>IF(Q449="","",ABS(Q449-R447))</f>
        <v/>
      </c>
      <c r="T449" s="223" t="str">
        <f>IF(S449="","",RANK(S449,S446:S450))</f>
        <v/>
      </c>
      <c r="U449" s="224" t="str">
        <f t="shared" si="266"/>
        <v/>
      </c>
      <c r="V449" s="75"/>
      <c r="W449" s="225" t="str">
        <f>IF(B446="","",IF(N446=0,J447,IF(N446&lt;0.5,N447,IF(R446&lt;0.5,R447,"NV"))))</f>
        <v/>
      </c>
      <c r="X449" s="763"/>
      <c r="Y449" s="813"/>
      <c r="Z449" s="816"/>
    </row>
    <row r="450" spans="1:26" ht="15.75" thickBot="1" x14ac:dyDescent="0.3">
      <c r="A450" s="622"/>
      <c r="B450" s="625"/>
      <c r="C450" s="825"/>
      <c r="D450" s="24" t="s">
        <v>6</v>
      </c>
      <c r="E450" s="385" t="str">
        <f>IF(F450&lt;&gt;"",E446,"")</f>
        <v/>
      </c>
      <c r="F450" s="295"/>
      <c r="G450" s="296"/>
      <c r="H450" s="335"/>
      <c r="I450" s="226" t="str">
        <f>IF(B446="","",IF(F450=999,999,IF(F450+G450+H450=0,"",(F450*60+G450+H450/100)+E450)))</f>
        <v/>
      </c>
      <c r="J450" s="76"/>
      <c r="K450" s="76" t="str">
        <f>IF(I450="","",ABS(I450-J447))</f>
        <v/>
      </c>
      <c r="L450" s="227" t="str">
        <f>IF(K450="","",RANK(K450,K446:K450))</f>
        <v/>
      </c>
      <c r="M450" s="228" t="str">
        <f t="shared" si="264"/>
        <v/>
      </c>
      <c r="N450" s="77"/>
      <c r="O450" s="77" t="str">
        <f>IF(M450="","",ABS(M450-N447))</f>
        <v/>
      </c>
      <c r="P450" s="229" t="str">
        <f>IF(O450="","",RANK(O450,O446:O450))</f>
        <v/>
      </c>
      <c r="Q450" s="230" t="str">
        <f t="shared" si="265"/>
        <v/>
      </c>
      <c r="R450" s="78"/>
      <c r="S450" s="78" t="str">
        <f>IF(Q450="","",ABS(Q450-R447))</f>
        <v/>
      </c>
      <c r="T450" s="231" t="str">
        <f>IF(S450="","",RANK(S450,S446:S450))</f>
        <v/>
      </c>
      <c r="U450" s="232" t="str">
        <f t="shared" si="266"/>
        <v/>
      </c>
      <c r="V450" s="79"/>
      <c r="W450" s="233" t="str">
        <f>IF(B446="","",IF(R446&lt;0.5,TRIMMEAN(I446:I450,0.4),IF(V446&lt;0.5,V447,"NV")))</f>
        <v/>
      </c>
      <c r="X450" s="811"/>
      <c r="Y450" s="814"/>
      <c r="Z450" s="817"/>
    </row>
    <row r="451" spans="1:26" x14ac:dyDescent="0.25">
      <c r="A451" s="826" t="str">
        <f>IF('Names And Totals'!A94="","",'Names And Totals'!A94)</f>
        <v/>
      </c>
      <c r="B451" s="828" t="str">
        <f>IF('Names And Totals'!B94="","",'Names And Totals'!B94)</f>
        <v/>
      </c>
      <c r="C451" s="821" t="str">
        <f>IF(B451="","",IF(Y451="DQ","DQ",IF(Y451="TO","TO",IF(Y451="NV","NV",IF(Y451="","",RANK(Y451,$Y$6:$Y$501,0))))))</f>
        <v/>
      </c>
      <c r="D451" s="67" t="s">
        <v>7</v>
      </c>
      <c r="E451" s="386"/>
      <c r="F451" s="336"/>
      <c r="G451" s="333"/>
      <c r="H451" s="337"/>
      <c r="I451" s="263" t="str">
        <f>IF(B451="","",IF(F451=999,999,IF(F451+G451+H451=0,"",(F451*60+G451+H451/100)+E451)))</f>
        <v/>
      </c>
      <c r="J451" s="80" t="str">
        <f>IF(B451="","",MAX(I451:I455)-MIN(I451:I455))</f>
        <v/>
      </c>
      <c r="K451" s="80" t="str">
        <f>IF(I451="","",ABS(I451-J452))</f>
        <v/>
      </c>
      <c r="L451" s="214" t="str">
        <f>IF(K451="","",RANK(K451,K451:K455))</f>
        <v/>
      </c>
      <c r="M451" s="80" t="str">
        <f>IF(I451="","",IF(L451=1,"",I451))</f>
        <v/>
      </c>
      <c r="N451" s="82" t="str">
        <f>IF(B451="","",MAX(M451:M455)-MIN(M451:M455))</f>
        <v/>
      </c>
      <c r="O451" s="82" t="str">
        <f>IF(M451="","",ABS(M451-N452))</f>
        <v/>
      </c>
      <c r="P451" s="215" t="str">
        <f>IF(O451="","",RANK(O451,O451:O455))</f>
        <v/>
      </c>
      <c r="Q451" s="82" t="str">
        <f>IF(O451="","",IF(P451=1,"",I451))</f>
        <v/>
      </c>
      <c r="R451" s="83" t="str">
        <f>IF(B451="","",MAX(Q451:Q455)-MIN(Q451:Q455))</f>
        <v/>
      </c>
      <c r="S451" s="83" t="str">
        <f>IF(Q451="","",ABS(Q451-R452))</f>
        <v/>
      </c>
      <c r="T451" s="216" t="str">
        <f>IF(S451="","",RANK(S451,S451:S455))</f>
        <v/>
      </c>
      <c r="U451" s="83" t="str">
        <f>IF(T451="","",IF(T451=1,"",Q451))</f>
        <v/>
      </c>
      <c r="V451" s="84" t="str">
        <f>IF(B451="","",MAX(U451:U455)-MIN(U451:U455))</f>
        <v/>
      </c>
      <c r="W451" s="217" t="str">
        <f>IF(B451="","",I451)</f>
        <v/>
      </c>
      <c r="X451" s="614" t="str">
        <f>IF(B451="","",IF(Z451="DQ","DQ",IF(I451=999,"TO",IF(I451="","",IF(I452="",W451,IF(I453="",W452,IF(I454="",W453,IF(I455="",W454,W455))))))))</f>
        <v/>
      </c>
      <c r="Y451" s="818" t="str">
        <f>IF(B451="","",IF(Z451="DQ","DQ",IF(X451="TO","TO",IF(X451="","",IF(X451="NV","NV",IF((20-(X451-$Y$3))&gt;0,(20-(X451-$Y$3)),0))))))</f>
        <v/>
      </c>
      <c r="Z451" s="639"/>
    </row>
    <row r="452" spans="1:26" x14ac:dyDescent="0.25">
      <c r="A452" s="627"/>
      <c r="B452" s="630"/>
      <c r="C452" s="822"/>
      <c r="D452" s="21" t="s">
        <v>4</v>
      </c>
      <c r="E452" s="387" t="str">
        <f>IF(F452&lt;&gt;"",E451,"")</f>
        <v/>
      </c>
      <c r="F452" s="292"/>
      <c r="G452" s="293"/>
      <c r="H452" s="314"/>
      <c r="I452" s="234" t="str">
        <f>IF(B451="","",IF(F452=999,999,IF(F452+G452+H452=0,"",(F452*60+G452+H452/100)+E452)))</f>
        <v/>
      </c>
      <c r="J452" s="72" t="str">
        <f>IF(B451="","",AVERAGE(I451:I455))</f>
        <v/>
      </c>
      <c r="K452" s="72" t="str">
        <f>IF(I452="","",ABS(I452-J452))</f>
        <v/>
      </c>
      <c r="L452" s="219" t="str">
        <f>IF(K452="","",RANK(K452,K451:K455))</f>
        <v/>
      </c>
      <c r="M452" s="220" t="str">
        <f t="shared" ref="M452:M455" si="267">IF(I452="","",IF(L452=1,"",I452))</f>
        <v/>
      </c>
      <c r="N452" s="73" t="str">
        <f>IF(B451="","",AVERAGE(M451:M455))</f>
        <v/>
      </c>
      <c r="O452" s="73" t="str">
        <f>IF(M452="","",ABS(M452-N452))</f>
        <v/>
      </c>
      <c r="P452" s="221" t="str">
        <f>IF(O452="","",RANK(O452,O451:O455))</f>
        <v/>
      </c>
      <c r="Q452" s="222" t="str">
        <f t="shared" ref="Q452:Q455" si="268">IF(O452="","",IF(P452=1,"",I452))</f>
        <v/>
      </c>
      <c r="R452" s="74" t="str">
        <f>IF(B451="","",AVERAGE(Q451:Q455))</f>
        <v/>
      </c>
      <c r="S452" s="74" t="str">
        <f>IF(Q452="","",ABS(Q452-R452))</f>
        <v/>
      </c>
      <c r="T452" s="223" t="str">
        <f>IF(S452="","",RANK(S452,S451:S455))</f>
        <v/>
      </c>
      <c r="U452" s="224" t="str">
        <f t="shared" ref="U452:U455" si="269">IF(T452="","",IF(T452=1,"",Q452))</f>
        <v/>
      </c>
      <c r="V452" s="75" t="str">
        <f>IF(B451="","",AVERAGE(U451:U455))</f>
        <v/>
      </c>
      <c r="W452" s="225" t="str">
        <f>IF(B451="","",IF(J451&lt;0.5,J452,"NV"))</f>
        <v/>
      </c>
      <c r="X452" s="615"/>
      <c r="Y452" s="819"/>
      <c r="Z452" s="639"/>
    </row>
    <row r="453" spans="1:26" x14ac:dyDescent="0.25">
      <c r="A453" s="627"/>
      <c r="B453" s="630"/>
      <c r="C453" s="822"/>
      <c r="D453" s="21" t="s">
        <v>8</v>
      </c>
      <c r="E453" s="387" t="str">
        <f>IF(F453&lt;&gt;"",E451,"")</f>
        <v/>
      </c>
      <c r="F453" s="292"/>
      <c r="G453" s="293"/>
      <c r="H453" s="314"/>
      <c r="I453" s="234" t="str">
        <f>IF(B451="","",IF(F453=999,999,IF(F453+G453+H453=0,"",(F453*60+G453+H453/100)+E453)))</f>
        <v/>
      </c>
      <c r="J453" s="72"/>
      <c r="K453" s="72" t="str">
        <f>IF(I453="","",ABS(I453-J452))</f>
        <v/>
      </c>
      <c r="L453" s="219" t="str">
        <f>IF(K453="","",RANK(K453,K451:K455))</f>
        <v/>
      </c>
      <c r="M453" s="220" t="str">
        <f t="shared" si="267"/>
        <v/>
      </c>
      <c r="N453" s="73"/>
      <c r="O453" s="73" t="str">
        <f>IF(M453="","",ABS(M453-N452))</f>
        <v/>
      </c>
      <c r="P453" s="221" t="str">
        <f>IF(O453="","",RANK(O453,O451:O455))</f>
        <v/>
      </c>
      <c r="Q453" s="222" t="str">
        <f t="shared" si="268"/>
        <v/>
      </c>
      <c r="R453" s="74"/>
      <c r="S453" s="74" t="str">
        <f>IF(Q453="","",ABS(Q453-R452))</f>
        <v/>
      </c>
      <c r="T453" s="223" t="str">
        <f>IF(S453="","",RANK(S453,S451:S455))</f>
        <v/>
      </c>
      <c r="U453" s="224" t="str">
        <f t="shared" si="269"/>
        <v/>
      </c>
      <c r="V453" s="75"/>
      <c r="W453" s="225" t="str">
        <f>IF(B451="","",IF(J451&lt;0.5,J452,IF(N451&lt;0.5,N452,"NV")))</f>
        <v/>
      </c>
      <c r="X453" s="615"/>
      <c r="Y453" s="819"/>
      <c r="Z453" s="639"/>
    </row>
    <row r="454" spans="1:26" x14ac:dyDescent="0.25">
      <c r="A454" s="627"/>
      <c r="B454" s="630"/>
      <c r="C454" s="822"/>
      <c r="D454" s="21" t="s">
        <v>5</v>
      </c>
      <c r="E454" s="387" t="str">
        <f>IF(F454&lt;&gt;"",E451,"")</f>
        <v/>
      </c>
      <c r="F454" s="292"/>
      <c r="G454" s="293"/>
      <c r="H454" s="314"/>
      <c r="I454" s="234" t="str">
        <f>IF(B451="","",IF(F454=999,999,IF(F454+G454+H454=0,"",(F454*60+G454+H454/100)+E454)))</f>
        <v/>
      </c>
      <c r="J454" s="72"/>
      <c r="K454" s="72" t="str">
        <f>IF(I454="","",ABS(I454-J452))</f>
        <v/>
      </c>
      <c r="L454" s="219" t="str">
        <f>IF(K454="","",RANK(K454,K451:K455))</f>
        <v/>
      </c>
      <c r="M454" s="220" t="str">
        <f t="shared" si="267"/>
        <v/>
      </c>
      <c r="N454" s="73"/>
      <c r="O454" s="73" t="str">
        <f>IF(M454="","",ABS(M454-N452))</f>
        <v/>
      </c>
      <c r="P454" s="221" t="str">
        <f>IF(O454="","",RANK(O454,O451:O455))</f>
        <v/>
      </c>
      <c r="Q454" s="222" t="str">
        <f t="shared" si="268"/>
        <v/>
      </c>
      <c r="R454" s="74"/>
      <c r="S454" s="74" t="str">
        <f>IF(Q454="","",ABS(Q454-R452))</f>
        <v/>
      </c>
      <c r="T454" s="223" t="str">
        <f>IF(S454="","",RANK(S454,S451:S455))</f>
        <v/>
      </c>
      <c r="U454" s="224" t="str">
        <f t="shared" si="269"/>
        <v/>
      </c>
      <c r="V454" s="75"/>
      <c r="W454" s="225" t="str">
        <f>IF(B451="","",IF(N451=0,J452,IF(N451&lt;0.5,N452,IF(R451&lt;0.5,R452,"NV"))))</f>
        <v/>
      </c>
      <c r="X454" s="615"/>
      <c r="Y454" s="819"/>
      <c r="Z454" s="639"/>
    </row>
    <row r="455" spans="1:26" ht="15.75" thickBot="1" x14ac:dyDescent="0.3">
      <c r="A455" s="827"/>
      <c r="B455" s="829"/>
      <c r="C455" s="823"/>
      <c r="D455" s="66" t="s">
        <v>6</v>
      </c>
      <c r="E455" s="387" t="str">
        <f>IF(F455&lt;&gt;"",E451,"")</f>
        <v/>
      </c>
      <c r="F455" s="338"/>
      <c r="G455" s="339"/>
      <c r="H455" s="340"/>
      <c r="I455" s="264" t="str">
        <f>IF(B451="","",IF(F455=999,999,IF(F455+G455+H455=0,"",(F455*60+G455+H455/100)+E455)))</f>
        <v/>
      </c>
      <c r="J455" s="76"/>
      <c r="K455" s="76" t="str">
        <f>IF(I455="","",ABS(I455-J452))</f>
        <v/>
      </c>
      <c r="L455" s="227" t="str">
        <f>IF(K455="","",RANK(K455,K451:K455))</f>
        <v/>
      </c>
      <c r="M455" s="228" t="str">
        <f t="shared" si="267"/>
        <v/>
      </c>
      <c r="N455" s="77"/>
      <c r="O455" s="77" t="str">
        <f>IF(M455="","",ABS(M455-N452))</f>
        <v/>
      </c>
      <c r="P455" s="229" t="str">
        <f>IF(O455="","",RANK(O455,O451:O455))</f>
        <v/>
      </c>
      <c r="Q455" s="230" t="str">
        <f t="shared" si="268"/>
        <v/>
      </c>
      <c r="R455" s="78"/>
      <c r="S455" s="78" t="str">
        <f>IF(Q455="","",ABS(Q455-R452))</f>
        <v/>
      </c>
      <c r="T455" s="231" t="str">
        <f>IF(S455="","",RANK(S455,S451:S455))</f>
        <v/>
      </c>
      <c r="U455" s="232" t="str">
        <f t="shared" si="269"/>
        <v/>
      </c>
      <c r="V455" s="79"/>
      <c r="W455" s="233" t="str">
        <f>IF(B451="","",IF(R451&lt;0.5,TRIMMEAN(I451:I455,0.4),IF(V451&lt;0.5,V452,"NV")))</f>
        <v/>
      </c>
      <c r="X455" s="616"/>
      <c r="Y455" s="820"/>
      <c r="Z455" s="639"/>
    </row>
    <row r="456" spans="1:26" x14ac:dyDescent="0.25">
      <c r="A456" s="830" t="str">
        <f>IF('Names And Totals'!A95="","",'Names And Totals'!A95)</f>
        <v/>
      </c>
      <c r="B456" s="831" t="str">
        <f>IF('Names And Totals'!B95="","",'Names And Totals'!B95)</f>
        <v/>
      </c>
      <c r="C456" s="824" t="str">
        <f>IF(B456="","",IF(Y456="DQ","DQ",IF(Y456="TO","TO",IF(Y456="NV","NV",IF(Y456="","",RANK(Y456,$Y$6:$Y$501,0))))))</f>
        <v/>
      </c>
      <c r="D456" s="23" t="s">
        <v>7</v>
      </c>
      <c r="E456" s="343"/>
      <c r="F456" s="324"/>
      <c r="G456" s="334"/>
      <c r="H456" s="325"/>
      <c r="I456" s="213" t="str">
        <f>IF(B456="","",IF(F456=999,999,IF(F456+G456+H456=0,"",(F456*60+G456+H456/100)+E456)))</f>
        <v/>
      </c>
      <c r="J456" s="80" t="str">
        <f>IF(B456="","",MAX(I456:I460)-MIN(I456:I460))</f>
        <v/>
      </c>
      <c r="K456" s="80" t="str">
        <f>IF(I456="","",ABS(I456-J457))</f>
        <v/>
      </c>
      <c r="L456" s="214" t="str">
        <f>IF(K456="","",RANK(K456,K456:K460))</f>
        <v/>
      </c>
      <c r="M456" s="80" t="str">
        <f>IF(I456="","",IF(L456=1,"",I456))</f>
        <v/>
      </c>
      <c r="N456" s="82" t="str">
        <f>IF(B456="","",MAX(M456:M460)-MIN(M456:M460))</f>
        <v/>
      </c>
      <c r="O456" s="82" t="str">
        <f>IF(M456="","",ABS(M456-N457))</f>
        <v/>
      </c>
      <c r="P456" s="215" t="str">
        <f>IF(O456="","",RANK(O456,O456:O460))</f>
        <v/>
      </c>
      <c r="Q456" s="82" t="str">
        <f>IF(O456="","",IF(P456=1,"",I456))</f>
        <v/>
      </c>
      <c r="R456" s="83" t="str">
        <f>IF(B456="","",MAX(Q456:Q460)-MIN(Q456:Q460))</f>
        <v/>
      </c>
      <c r="S456" s="83" t="str">
        <f>IF(Q456="","",ABS(Q456-R457))</f>
        <v/>
      </c>
      <c r="T456" s="216" t="str">
        <f>IF(S456="","",RANK(S456,S456:S460))</f>
        <v/>
      </c>
      <c r="U456" s="83" t="str">
        <f>IF(T456="","",IF(T456=1,"",Q456))</f>
        <v/>
      </c>
      <c r="V456" s="84" t="str">
        <f>IF(B456="","",MAX(U456:U460)-MIN(U456:U460))</f>
        <v/>
      </c>
      <c r="W456" s="217" t="str">
        <f>IF(B456="","",I456)</f>
        <v/>
      </c>
      <c r="X456" s="810" t="str">
        <f>IF(B456="","",IF(Z456="DQ","DQ",IF(I456=999,"TO",IF(I456="","",IF(I457="",W456,IF(I458="",W457,IF(I459="",W458,IF(I460="",W459,W460))))))))</f>
        <v/>
      </c>
      <c r="Y456" s="812" t="str">
        <f>IF(B456="","",IF(Z456="DQ","DQ",IF(X456="TO","TO",IF(X456="","",IF(X456="NV","NV",IF((20-(X456-$Y$3))&gt;0,(20-(X456-$Y$3)),0))))))</f>
        <v/>
      </c>
      <c r="Z456" s="815"/>
    </row>
    <row r="457" spans="1:26" x14ac:dyDescent="0.25">
      <c r="A457" s="621"/>
      <c r="B457" s="624"/>
      <c r="C457" s="641"/>
      <c r="D457" s="18" t="s">
        <v>4</v>
      </c>
      <c r="E457" s="384" t="str">
        <f>IF(F457&lt;&gt;"",E456,"")</f>
        <v/>
      </c>
      <c r="F457" s="289"/>
      <c r="G457" s="290"/>
      <c r="H457" s="310"/>
      <c r="I457" s="218" t="str">
        <f>IF(B456="","",IF(F457=999,999,IF(F457+G457+H457=0,"",(F457*60+G457+H457/100)+E457)))</f>
        <v/>
      </c>
      <c r="J457" s="72" t="str">
        <f>IF(B456="","",AVERAGE(I456:I460))</f>
        <v/>
      </c>
      <c r="K457" s="72" t="str">
        <f>IF(I457="","",ABS(I457-J457))</f>
        <v/>
      </c>
      <c r="L457" s="219" t="str">
        <f>IF(K457="","",RANK(K457,K456:K460))</f>
        <v/>
      </c>
      <c r="M457" s="220" t="str">
        <f t="shared" ref="M457:M460" si="270">IF(I457="","",IF(L457=1,"",I457))</f>
        <v/>
      </c>
      <c r="N457" s="73" t="str">
        <f>IF(B456="","",AVERAGE(M456:M460))</f>
        <v/>
      </c>
      <c r="O457" s="73" t="str">
        <f>IF(M457="","",ABS(M457-N457))</f>
        <v/>
      </c>
      <c r="P457" s="221" t="str">
        <f>IF(O457="","",RANK(O457,O456:O460))</f>
        <v/>
      </c>
      <c r="Q457" s="222" t="str">
        <f t="shared" ref="Q457:Q460" si="271">IF(O457="","",IF(P457=1,"",I457))</f>
        <v/>
      </c>
      <c r="R457" s="74" t="str">
        <f>IF(B456="","",AVERAGE(Q456:Q460))</f>
        <v/>
      </c>
      <c r="S457" s="74" t="str">
        <f>IF(Q457="","",ABS(Q457-R457))</f>
        <v/>
      </c>
      <c r="T457" s="223" t="str">
        <f>IF(S457="","",RANK(S457,S456:S460))</f>
        <v/>
      </c>
      <c r="U457" s="224" t="str">
        <f t="shared" ref="U457:U460" si="272">IF(T457="","",IF(T457=1,"",Q457))</f>
        <v/>
      </c>
      <c r="V457" s="75" t="str">
        <f>IF(B456="","",AVERAGE(U456:U460))</f>
        <v/>
      </c>
      <c r="W457" s="225" t="str">
        <f>IF(B456="","",IF(J456&lt;0.5,J457,"NV"))</f>
        <v/>
      </c>
      <c r="X457" s="763"/>
      <c r="Y457" s="813"/>
      <c r="Z457" s="816"/>
    </row>
    <row r="458" spans="1:26" x14ac:dyDescent="0.25">
      <c r="A458" s="621"/>
      <c r="B458" s="624"/>
      <c r="C458" s="641"/>
      <c r="D458" s="18" t="s">
        <v>8</v>
      </c>
      <c r="E458" s="384" t="str">
        <f>IF(F458&lt;&gt;"",E456,"")</f>
        <v/>
      </c>
      <c r="F458" s="289"/>
      <c r="G458" s="290"/>
      <c r="H458" s="310"/>
      <c r="I458" s="218" t="str">
        <f>IF(B456="","",IF(F458=999,999,IF(F458+G458+H458=0,"",(F458*60+G458+H458/100)+E458)))</f>
        <v/>
      </c>
      <c r="J458" s="72"/>
      <c r="K458" s="72" t="str">
        <f>IF(I458="","",ABS(I458-J457))</f>
        <v/>
      </c>
      <c r="L458" s="219" t="str">
        <f>IF(K458="","",RANK(K458,K456:K460))</f>
        <v/>
      </c>
      <c r="M458" s="220" t="str">
        <f t="shared" si="270"/>
        <v/>
      </c>
      <c r="N458" s="73"/>
      <c r="O458" s="73" t="str">
        <f>IF(M458="","",ABS(M458-N457))</f>
        <v/>
      </c>
      <c r="P458" s="221" t="str">
        <f>IF(O458="","",RANK(O458,O456:O460))</f>
        <v/>
      </c>
      <c r="Q458" s="222" t="str">
        <f t="shared" si="271"/>
        <v/>
      </c>
      <c r="R458" s="74"/>
      <c r="S458" s="74" t="str">
        <f>IF(Q458="","",ABS(Q458-R457))</f>
        <v/>
      </c>
      <c r="T458" s="223" t="str">
        <f>IF(S458="","",RANK(S458,S456:S460))</f>
        <v/>
      </c>
      <c r="U458" s="224" t="str">
        <f t="shared" si="272"/>
        <v/>
      </c>
      <c r="V458" s="75"/>
      <c r="W458" s="225" t="str">
        <f>IF(B456="","",IF(J456&lt;0.5,J457,IF(N456&lt;0.5,N457,"NV")))</f>
        <v/>
      </c>
      <c r="X458" s="763"/>
      <c r="Y458" s="813"/>
      <c r="Z458" s="816"/>
    </row>
    <row r="459" spans="1:26" x14ac:dyDescent="0.25">
      <c r="A459" s="621"/>
      <c r="B459" s="624"/>
      <c r="C459" s="641"/>
      <c r="D459" s="18" t="s">
        <v>5</v>
      </c>
      <c r="E459" s="384" t="str">
        <f>IF(F459&lt;&gt;"",E456,"")</f>
        <v/>
      </c>
      <c r="F459" s="289"/>
      <c r="G459" s="290"/>
      <c r="H459" s="310"/>
      <c r="I459" s="218" t="str">
        <f>IF(B456="","",IF(F459=999,999,IF(F459+G459+H459=0,"",(F459*60+G459+H459/100)+E459)))</f>
        <v/>
      </c>
      <c r="J459" s="72"/>
      <c r="K459" s="72" t="str">
        <f>IF(I459="","",ABS(I459-J457))</f>
        <v/>
      </c>
      <c r="L459" s="219" t="str">
        <f>IF(K459="","",RANK(K459,K456:K460))</f>
        <v/>
      </c>
      <c r="M459" s="220" t="str">
        <f t="shared" si="270"/>
        <v/>
      </c>
      <c r="N459" s="73"/>
      <c r="O459" s="73" t="str">
        <f>IF(M459="","",ABS(M459-N457))</f>
        <v/>
      </c>
      <c r="P459" s="221" t="str">
        <f>IF(O459="","",RANK(O459,O456:O460))</f>
        <v/>
      </c>
      <c r="Q459" s="222" t="str">
        <f t="shared" si="271"/>
        <v/>
      </c>
      <c r="R459" s="74"/>
      <c r="S459" s="74" t="str">
        <f>IF(Q459="","",ABS(Q459-R457))</f>
        <v/>
      </c>
      <c r="T459" s="223" t="str">
        <f>IF(S459="","",RANK(S459,S456:S460))</f>
        <v/>
      </c>
      <c r="U459" s="224" t="str">
        <f t="shared" si="272"/>
        <v/>
      </c>
      <c r="V459" s="75"/>
      <c r="W459" s="225" t="str">
        <f>IF(B456="","",IF(N456=0,J457,IF(N456&lt;0.5,N457,IF(R456&lt;0.5,R457,"NV"))))</f>
        <v/>
      </c>
      <c r="X459" s="763"/>
      <c r="Y459" s="813"/>
      <c r="Z459" s="816"/>
    </row>
    <row r="460" spans="1:26" ht="15.75" thickBot="1" x14ac:dyDescent="0.3">
      <c r="A460" s="622"/>
      <c r="B460" s="625"/>
      <c r="C460" s="825"/>
      <c r="D460" s="24" t="s">
        <v>6</v>
      </c>
      <c r="E460" s="389" t="str">
        <f>IF(F460&lt;&gt;"",E456,"")</f>
        <v/>
      </c>
      <c r="F460" s="295"/>
      <c r="G460" s="296"/>
      <c r="H460" s="335"/>
      <c r="I460" s="226" t="str">
        <f>IF(B456="","",IF(F460=999,999,IF(F460+G460+H460=0,"",(F460*60+G460+H460/100)+E460)))</f>
        <v/>
      </c>
      <c r="J460" s="76"/>
      <c r="K460" s="76" t="str">
        <f>IF(I460="","",ABS(I460-J457))</f>
        <v/>
      </c>
      <c r="L460" s="227" t="str">
        <f>IF(K460="","",RANK(K460,K456:K460))</f>
        <v/>
      </c>
      <c r="M460" s="228" t="str">
        <f t="shared" si="270"/>
        <v/>
      </c>
      <c r="N460" s="77"/>
      <c r="O460" s="77" t="str">
        <f>IF(M460="","",ABS(M460-N457))</f>
        <v/>
      </c>
      <c r="P460" s="229" t="str">
        <f>IF(O460="","",RANK(O460,O456:O460))</f>
        <v/>
      </c>
      <c r="Q460" s="230" t="str">
        <f t="shared" si="271"/>
        <v/>
      </c>
      <c r="R460" s="78"/>
      <c r="S460" s="78" t="str">
        <f>IF(Q460="","",ABS(Q460-R457))</f>
        <v/>
      </c>
      <c r="T460" s="231" t="str">
        <f>IF(S460="","",RANK(S460,S456:S460))</f>
        <v/>
      </c>
      <c r="U460" s="232" t="str">
        <f t="shared" si="272"/>
        <v/>
      </c>
      <c r="V460" s="79"/>
      <c r="W460" s="233" t="str">
        <f>IF(B456="","",IF(R456&lt;0.5,TRIMMEAN(I456:I460,0.4),IF(V456&lt;0.5,V457,"NV")))</f>
        <v/>
      </c>
      <c r="X460" s="811"/>
      <c r="Y460" s="814"/>
      <c r="Z460" s="817"/>
    </row>
    <row r="461" spans="1:26" x14ac:dyDescent="0.25">
      <c r="A461" s="826" t="str">
        <f>IF('Names And Totals'!A96="","",'Names And Totals'!A96)</f>
        <v/>
      </c>
      <c r="B461" s="828" t="str">
        <f>IF('Names And Totals'!B96="","",'Names And Totals'!B96)</f>
        <v/>
      </c>
      <c r="C461" s="821" t="str">
        <f>IF(B461="","",IF(Y461="DQ","DQ",IF(Y461="TO","TO",IF(Y461="NV","NV",IF(Y461="","",RANK(Y461,$Y$6:$Y$501,0))))))</f>
        <v/>
      </c>
      <c r="D461" s="67" t="s">
        <v>7</v>
      </c>
      <c r="E461" s="342"/>
      <c r="F461" s="336"/>
      <c r="G461" s="333"/>
      <c r="H461" s="337"/>
      <c r="I461" s="263" t="str">
        <f>IF(B461="","",IF(F461=999,999,IF(F461+G461+H461=0,"",(F461*60+G461+H461/100)+E461)))</f>
        <v/>
      </c>
      <c r="J461" s="80" t="str">
        <f>IF(B461="","",MAX(I461:I465)-MIN(I461:I465))</f>
        <v/>
      </c>
      <c r="K461" s="80" t="str">
        <f>IF(I461="","",ABS(I461-J462))</f>
        <v/>
      </c>
      <c r="L461" s="214" t="str">
        <f>IF(K461="","",RANK(K461,K461:K465))</f>
        <v/>
      </c>
      <c r="M461" s="80" t="str">
        <f>IF(I461="","",IF(L461=1,"",I461))</f>
        <v/>
      </c>
      <c r="N461" s="82" t="str">
        <f>IF(B461="","",MAX(M461:M465)-MIN(M461:M465))</f>
        <v/>
      </c>
      <c r="O461" s="82" t="str">
        <f>IF(M461="","",ABS(M461-N462))</f>
        <v/>
      </c>
      <c r="P461" s="215" t="str">
        <f>IF(O461="","",RANK(O461,O461:O465))</f>
        <v/>
      </c>
      <c r="Q461" s="82" t="str">
        <f>IF(O461="","",IF(P461=1,"",I461))</f>
        <v/>
      </c>
      <c r="R461" s="83" t="str">
        <f>IF(B461="","",MAX(Q461:Q465)-MIN(Q461:Q465))</f>
        <v/>
      </c>
      <c r="S461" s="83" t="str">
        <f>IF(Q461="","",ABS(Q461-R462))</f>
        <v/>
      </c>
      <c r="T461" s="216" t="str">
        <f>IF(S461="","",RANK(S461,S461:S465))</f>
        <v/>
      </c>
      <c r="U461" s="83" t="str">
        <f>IF(T461="","",IF(T461=1,"",Q461))</f>
        <v/>
      </c>
      <c r="V461" s="84" t="str">
        <f>IF(B461="","",MAX(U461:U465)-MIN(U461:U465))</f>
        <v/>
      </c>
      <c r="W461" s="217" t="str">
        <f>IF(B461="","",I461)</f>
        <v/>
      </c>
      <c r="X461" s="614" t="str">
        <f>IF(B461="","",IF(Z461="DQ","DQ",IF(I461=999,"TO",IF(I461="","",IF(I462="",W461,IF(I463="",W462,IF(I464="",W463,IF(I465="",W464,W465))))))))</f>
        <v/>
      </c>
      <c r="Y461" s="818" t="str">
        <f>IF(B461="","",IF(Z461="DQ","DQ",IF(X461="TO","TO",IF(X461="","",IF(X461="NV","NV",IF((20-(X461-$Y$3))&gt;0,(20-(X461-$Y$3)),0))))))</f>
        <v/>
      </c>
      <c r="Z461" s="639"/>
    </row>
    <row r="462" spans="1:26" x14ac:dyDescent="0.25">
      <c r="A462" s="627"/>
      <c r="B462" s="630"/>
      <c r="C462" s="822"/>
      <c r="D462" s="21" t="s">
        <v>4</v>
      </c>
      <c r="E462" s="387" t="str">
        <f>IF(F462&lt;&gt;"",E461,"")</f>
        <v/>
      </c>
      <c r="F462" s="292"/>
      <c r="G462" s="293"/>
      <c r="H462" s="314"/>
      <c r="I462" s="234" t="str">
        <f>IF(B461="","",IF(F462=999,999,IF(F462+G462+H462=0,"",(F462*60+G462+H462/100)+E462)))</f>
        <v/>
      </c>
      <c r="J462" s="72" t="str">
        <f>IF(B461="","",AVERAGE(I461:I465))</f>
        <v/>
      </c>
      <c r="K462" s="72" t="str">
        <f>IF(I462="","",ABS(I462-J462))</f>
        <v/>
      </c>
      <c r="L462" s="219" t="str">
        <f>IF(K462="","",RANK(K462,K461:K465))</f>
        <v/>
      </c>
      <c r="M462" s="220" t="str">
        <f t="shared" ref="M462:M465" si="273">IF(I462="","",IF(L462=1,"",I462))</f>
        <v/>
      </c>
      <c r="N462" s="73" t="str">
        <f>IF(B461="","",AVERAGE(M461:M465))</f>
        <v/>
      </c>
      <c r="O462" s="73" t="str">
        <f>IF(M462="","",ABS(M462-N462))</f>
        <v/>
      </c>
      <c r="P462" s="221" t="str">
        <f>IF(O462="","",RANK(O462,O461:O465))</f>
        <v/>
      </c>
      <c r="Q462" s="222" t="str">
        <f t="shared" ref="Q462:Q465" si="274">IF(O462="","",IF(P462=1,"",I462))</f>
        <v/>
      </c>
      <c r="R462" s="74" t="str">
        <f>IF(B461="","",AVERAGE(Q461:Q465))</f>
        <v/>
      </c>
      <c r="S462" s="74" t="str">
        <f>IF(Q462="","",ABS(Q462-R462))</f>
        <v/>
      </c>
      <c r="T462" s="223" t="str">
        <f>IF(S462="","",RANK(S462,S461:S465))</f>
        <v/>
      </c>
      <c r="U462" s="224" t="str">
        <f t="shared" ref="U462:U465" si="275">IF(T462="","",IF(T462=1,"",Q462))</f>
        <v/>
      </c>
      <c r="V462" s="75" t="str">
        <f>IF(B461="","",AVERAGE(U461:U465))</f>
        <v/>
      </c>
      <c r="W462" s="225" t="str">
        <f>IF(B461="","",IF(J461&lt;0.5,J462,"NV"))</f>
        <v/>
      </c>
      <c r="X462" s="615"/>
      <c r="Y462" s="819"/>
      <c r="Z462" s="639"/>
    </row>
    <row r="463" spans="1:26" x14ac:dyDescent="0.25">
      <c r="A463" s="627"/>
      <c r="B463" s="630"/>
      <c r="C463" s="822"/>
      <c r="D463" s="21" t="s">
        <v>8</v>
      </c>
      <c r="E463" s="387" t="str">
        <f>IF(F463&lt;&gt;"",E461,"")</f>
        <v/>
      </c>
      <c r="F463" s="292"/>
      <c r="G463" s="293"/>
      <c r="H463" s="314"/>
      <c r="I463" s="234" t="str">
        <f>IF(B461="","",IF(F463=999,999,IF(F463+G463+H463=0,"",(F463*60+G463+H463/100)+E463)))</f>
        <v/>
      </c>
      <c r="J463" s="72"/>
      <c r="K463" s="72" t="str">
        <f>IF(I463="","",ABS(I463-J462))</f>
        <v/>
      </c>
      <c r="L463" s="219" t="str">
        <f>IF(K463="","",RANK(K463,K461:K465))</f>
        <v/>
      </c>
      <c r="M463" s="220" t="str">
        <f t="shared" si="273"/>
        <v/>
      </c>
      <c r="N463" s="73"/>
      <c r="O463" s="73" t="str">
        <f>IF(M463="","",ABS(M463-N462))</f>
        <v/>
      </c>
      <c r="P463" s="221" t="str">
        <f>IF(O463="","",RANK(O463,O461:O465))</f>
        <v/>
      </c>
      <c r="Q463" s="222" t="str">
        <f t="shared" si="274"/>
        <v/>
      </c>
      <c r="R463" s="74"/>
      <c r="S463" s="74" t="str">
        <f>IF(Q463="","",ABS(Q463-R462))</f>
        <v/>
      </c>
      <c r="T463" s="223" t="str">
        <f>IF(S463="","",RANK(S463,S461:S465))</f>
        <v/>
      </c>
      <c r="U463" s="224" t="str">
        <f t="shared" si="275"/>
        <v/>
      </c>
      <c r="V463" s="75"/>
      <c r="W463" s="225" t="str">
        <f>IF(B461="","",IF(J461&lt;0.5,J462,IF(N461&lt;0.5,N462,"NV")))</f>
        <v/>
      </c>
      <c r="X463" s="615"/>
      <c r="Y463" s="819"/>
      <c r="Z463" s="639"/>
    </row>
    <row r="464" spans="1:26" x14ac:dyDescent="0.25">
      <c r="A464" s="627"/>
      <c r="B464" s="630"/>
      <c r="C464" s="822"/>
      <c r="D464" s="21" t="s">
        <v>5</v>
      </c>
      <c r="E464" s="387" t="str">
        <f>IF(F464&lt;&gt;"",E461,"")</f>
        <v/>
      </c>
      <c r="F464" s="292"/>
      <c r="G464" s="293"/>
      <c r="H464" s="314"/>
      <c r="I464" s="234" t="str">
        <f>IF(B461="","",IF(F464=999,999,IF(F464+G464+H464=0,"",(F464*60+G464+H464/100)+E464)))</f>
        <v/>
      </c>
      <c r="J464" s="72"/>
      <c r="K464" s="72" t="str">
        <f>IF(I464="","",ABS(I464-J462))</f>
        <v/>
      </c>
      <c r="L464" s="219" t="str">
        <f>IF(K464="","",RANK(K464,K461:K465))</f>
        <v/>
      </c>
      <c r="M464" s="220" t="str">
        <f t="shared" si="273"/>
        <v/>
      </c>
      <c r="N464" s="73"/>
      <c r="O464" s="73" t="str">
        <f>IF(M464="","",ABS(M464-N462))</f>
        <v/>
      </c>
      <c r="P464" s="221" t="str">
        <f>IF(O464="","",RANK(O464,O461:O465))</f>
        <v/>
      </c>
      <c r="Q464" s="222" t="str">
        <f t="shared" si="274"/>
        <v/>
      </c>
      <c r="R464" s="74"/>
      <c r="S464" s="74" t="str">
        <f>IF(Q464="","",ABS(Q464-R462))</f>
        <v/>
      </c>
      <c r="T464" s="223" t="str">
        <f>IF(S464="","",RANK(S464,S461:S465))</f>
        <v/>
      </c>
      <c r="U464" s="224" t="str">
        <f t="shared" si="275"/>
        <v/>
      </c>
      <c r="V464" s="75"/>
      <c r="W464" s="225" t="str">
        <f>IF(B461="","",IF(N461=0,J462,IF(N461&lt;0.5,N462,IF(R461&lt;0.5,R462,"NV"))))</f>
        <v/>
      </c>
      <c r="X464" s="615"/>
      <c r="Y464" s="819"/>
      <c r="Z464" s="639"/>
    </row>
    <row r="465" spans="1:26" ht="15.75" thickBot="1" x14ac:dyDescent="0.3">
      <c r="A465" s="827"/>
      <c r="B465" s="829"/>
      <c r="C465" s="823"/>
      <c r="D465" s="66" t="s">
        <v>6</v>
      </c>
      <c r="E465" s="387" t="str">
        <f>IF(F465&lt;&gt;"",E461,"")</f>
        <v/>
      </c>
      <c r="F465" s="338"/>
      <c r="G465" s="339"/>
      <c r="H465" s="340"/>
      <c r="I465" s="264" t="str">
        <f>IF(B461="","",IF(F465=999,999,IF(F465+G465+H465=0,"",(F465*60+G465+H465/100)+E465)))</f>
        <v/>
      </c>
      <c r="J465" s="76"/>
      <c r="K465" s="76" t="str">
        <f>IF(I465="","",ABS(I465-J462))</f>
        <v/>
      </c>
      <c r="L465" s="227" t="str">
        <f>IF(K465="","",RANK(K465,K461:K465))</f>
        <v/>
      </c>
      <c r="M465" s="228" t="str">
        <f t="shared" si="273"/>
        <v/>
      </c>
      <c r="N465" s="77"/>
      <c r="O465" s="77" t="str">
        <f>IF(M465="","",ABS(M465-N462))</f>
        <v/>
      </c>
      <c r="P465" s="229" t="str">
        <f>IF(O465="","",RANK(O465,O461:O465))</f>
        <v/>
      </c>
      <c r="Q465" s="230" t="str">
        <f t="shared" si="274"/>
        <v/>
      </c>
      <c r="R465" s="78"/>
      <c r="S465" s="78" t="str">
        <f>IF(Q465="","",ABS(Q465-R462))</f>
        <v/>
      </c>
      <c r="T465" s="231" t="str">
        <f>IF(S465="","",RANK(S465,S461:S465))</f>
        <v/>
      </c>
      <c r="U465" s="232" t="str">
        <f t="shared" si="275"/>
        <v/>
      </c>
      <c r="V465" s="79"/>
      <c r="W465" s="233" t="str">
        <f>IF(B461="","",IF(R461&lt;0.5,TRIMMEAN(I461:I465,0.4),IF(V461&lt;0.5,V462,"NV")))</f>
        <v/>
      </c>
      <c r="X465" s="616"/>
      <c r="Y465" s="820"/>
      <c r="Z465" s="639"/>
    </row>
    <row r="466" spans="1:26" x14ac:dyDescent="0.25">
      <c r="A466" s="830" t="str">
        <f>IF('Names And Totals'!A97="","",'Names And Totals'!A97)</f>
        <v/>
      </c>
      <c r="B466" s="831" t="str">
        <f>IF('Names And Totals'!B97="","",'Names And Totals'!B97)</f>
        <v/>
      </c>
      <c r="C466" s="824" t="str">
        <f>IF(B466="","",IF(Y466="DQ","DQ",IF(Y466="TO","TO",IF(Y466="NV","NV",IF(Y466="","",RANK(Y466,$Y$6:$Y$501,0))))))</f>
        <v/>
      </c>
      <c r="D466" s="23" t="s">
        <v>7</v>
      </c>
      <c r="E466" s="343"/>
      <c r="F466" s="324"/>
      <c r="G466" s="334"/>
      <c r="H466" s="325"/>
      <c r="I466" s="213" t="str">
        <f>IF(B466="","",IF(F466=999,999,IF(F466+G466+H466=0,"",(F466*60+G466+H466/100)+E466)))</f>
        <v/>
      </c>
      <c r="J466" s="80" t="str">
        <f>IF(B466="","",MAX(I466:I470)-MIN(I466:I470))</f>
        <v/>
      </c>
      <c r="K466" s="80" t="str">
        <f>IF(I466="","",ABS(I466-J467))</f>
        <v/>
      </c>
      <c r="L466" s="214" t="str">
        <f>IF(K466="","",RANK(K466,K466:K470))</f>
        <v/>
      </c>
      <c r="M466" s="80" t="str">
        <f>IF(I466="","",IF(L466=1,"",I466))</f>
        <v/>
      </c>
      <c r="N466" s="82" t="str">
        <f>IF(B466="","",MAX(M466:M470)-MIN(M466:M470))</f>
        <v/>
      </c>
      <c r="O466" s="82" t="str">
        <f>IF(M466="","",ABS(M466-N467))</f>
        <v/>
      </c>
      <c r="P466" s="215" t="str">
        <f>IF(O466="","",RANK(O466,O466:O470))</f>
        <v/>
      </c>
      <c r="Q466" s="82" t="str">
        <f>IF(O466="","",IF(P466=1,"",I466))</f>
        <v/>
      </c>
      <c r="R466" s="83" t="str">
        <f>IF(B466="","",MAX(Q466:Q470)-MIN(Q466:Q470))</f>
        <v/>
      </c>
      <c r="S466" s="83" t="str">
        <f>IF(Q466="","",ABS(Q466-R467))</f>
        <v/>
      </c>
      <c r="T466" s="216" t="str">
        <f>IF(S466="","",RANK(S466,S466:S470))</f>
        <v/>
      </c>
      <c r="U466" s="83" t="str">
        <f>IF(T466="","",IF(T466=1,"",Q466))</f>
        <v/>
      </c>
      <c r="V466" s="84" t="str">
        <f>IF(B466="","",MAX(U466:U470)-MIN(U466:U470))</f>
        <v/>
      </c>
      <c r="W466" s="217" t="str">
        <f>IF(B466="","",I466)</f>
        <v/>
      </c>
      <c r="X466" s="810" t="str">
        <f>IF(B466="","",IF(Z466="DQ","DQ",IF(I466=999,"TO",IF(I466="","",IF(I467="",W466,IF(I468="",W467,IF(I469="",W468,IF(I470="",W469,W470))))))))</f>
        <v/>
      </c>
      <c r="Y466" s="812" t="str">
        <f>IF(B466="","",IF(Z466="DQ","DQ",IF(X466="TO","TO",IF(X466="","",IF(X466="NV","NV",IF((20-(X466-$Y$3))&gt;0,(20-(X466-$Y$3)),0))))))</f>
        <v/>
      </c>
      <c r="Z466" s="815"/>
    </row>
    <row r="467" spans="1:26" x14ac:dyDescent="0.25">
      <c r="A467" s="621"/>
      <c r="B467" s="624"/>
      <c r="C467" s="641"/>
      <c r="D467" s="18" t="s">
        <v>4</v>
      </c>
      <c r="E467" s="384" t="str">
        <f>IF(F467&lt;&gt;"",E466,"")</f>
        <v/>
      </c>
      <c r="F467" s="289"/>
      <c r="G467" s="290"/>
      <c r="H467" s="310"/>
      <c r="I467" s="218" t="str">
        <f>IF(B466="","",IF(F467=999,999,IF(F467+G467+H467=0,"",(F467*60+G467+H467/100)+E467)))</f>
        <v/>
      </c>
      <c r="J467" s="72" t="str">
        <f>IF(B466="","",AVERAGE(I466:I470))</f>
        <v/>
      </c>
      <c r="K467" s="72" t="str">
        <f>IF(I467="","",ABS(I467-J467))</f>
        <v/>
      </c>
      <c r="L467" s="219" t="str">
        <f>IF(K467="","",RANK(K467,K466:K470))</f>
        <v/>
      </c>
      <c r="M467" s="220" t="str">
        <f t="shared" ref="M467:M470" si="276">IF(I467="","",IF(L467=1,"",I467))</f>
        <v/>
      </c>
      <c r="N467" s="73" t="str">
        <f>IF(B466="","",AVERAGE(M466:M470))</f>
        <v/>
      </c>
      <c r="O467" s="73" t="str">
        <f>IF(M467="","",ABS(M467-N467))</f>
        <v/>
      </c>
      <c r="P467" s="221" t="str">
        <f>IF(O467="","",RANK(O467,O466:O470))</f>
        <v/>
      </c>
      <c r="Q467" s="222" t="str">
        <f t="shared" ref="Q467:Q470" si="277">IF(O467="","",IF(P467=1,"",I467))</f>
        <v/>
      </c>
      <c r="R467" s="74" t="str">
        <f>IF(B466="","",AVERAGE(Q466:Q470))</f>
        <v/>
      </c>
      <c r="S467" s="74" t="str">
        <f>IF(Q467="","",ABS(Q467-R467))</f>
        <v/>
      </c>
      <c r="T467" s="223" t="str">
        <f>IF(S467="","",RANK(S467,S466:S470))</f>
        <v/>
      </c>
      <c r="U467" s="224" t="str">
        <f t="shared" ref="U467:U470" si="278">IF(T467="","",IF(T467=1,"",Q467))</f>
        <v/>
      </c>
      <c r="V467" s="75" t="str">
        <f>IF(B466="","",AVERAGE(U466:U470))</f>
        <v/>
      </c>
      <c r="W467" s="225" t="str">
        <f>IF(B466="","",IF(J466&lt;0.5,J467,"NV"))</f>
        <v/>
      </c>
      <c r="X467" s="763"/>
      <c r="Y467" s="813"/>
      <c r="Z467" s="816"/>
    </row>
    <row r="468" spans="1:26" x14ac:dyDescent="0.25">
      <c r="A468" s="621"/>
      <c r="B468" s="624"/>
      <c r="C468" s="641"/>
      <c r="D468" s="18" t="s">
        <v>8</v>
      </c>
      <c r="E468" s="384" t="str">
        <f>IF(F468&lt;&gt;"",E466,"")</f>
        <v/>
      </c>
      <c r="F468" s="289"/>
      <c r="G468" s="290"/>
      <c r="H468" s="310"/>
      <c r="I468" s="218" t="str">
        <f>IF(B466="","",IF(F468=999,999,IF(F468+G468+H468=0,"",(F468*60+G468+H468/100)+E468)))</f>
        <v/>
      </c>
      <c r="J468" s="72"/>
      <c r="K468" s="72" t="str">
        <f>IF(I468="","",ABS(I468-J467))</f>
        <v/>
      </c>
      <c r="L468" s="219" t="str">
        <f>IF(K468="","",RANK(K468,K466:K470))</f>
        <v/>
      </c>
      <c r="M468" s="220" t="str">
        <f t="shared" si="276"/>
        <v/>
      </c>
      <c r="N468" s="73"/>
      <c r="O468" s="73" t="str">
        <f>IF(M468="","",ABS(M468-N467))</f>
        <v/>
      </c>
      <c r="P468" s="221" t="str">
        <f>IF(O468="","",RANK(O468,O466:O470))</f>
        <v/>
      </c>
      <c r="Q468" s="222" t="str">
        <f t="shared" si="277"/>
        <v/>
      </c>
      <c r="R468" s="74"/>
      <c r="S468" s="74" t="str">
        <f>IF(Q468="","",ABS(Q468-R467))</f>
        <v/>
      </c>
      <c r="T468" s="223" t="str">
        <f>IF(S468="","",RANK(S468,S466:S470))</f>
        <v/>
      </c>
      <c r="U468" s="224" t="str">
        <f t="shared" si="278"/>
        <v/>
      </c>
      <c r="V468" s="75"/>
      <c r="W468" s="225" t="str">
        <f>IF(B466="","",IF(J466&lt;0.5,J467,IF(N466&lt;0.5,N467,"NV")))</f>
        <v/>
      </c>
      <c r="X468" s="763"/>
      <c r="Y468" s="813"/>
      <c r="Z468" s="816"/>
    </row>
    <row r="469" spans="1:26" x14ac:dyDescent="0.25">
      <c r="A469" s="621"/>
      <c r="B469" s="624"/>
      <c r="C469" s="641"/>
      <c r="D469" s="18" t="s">
        <v>5</v>
      </c>
      <c r="E469" s="384" t="str">
        <f>IF(F469&lt;&gt;"",E466,"")</f>
        <v/>
      </c>
      <c r="F469" s="289"/>
      <c r="G469" s="290"/>
      <c r="H469" s="310"/>
      <c r="I469" s="218" t="str">
        <f>IF(B466="","",IF(F469=999,999,IF(F469+G469+H469=0,"",(F469*60+G469+H469/100)+E469)))</f>
        <v/>
      </c>
      <c r="J469" s="72"/>
      <c r="K469" s="72" t="str">
        <f>IF(I469="","",ABS(I469-J467))</f>
        <v/>
      </c>
      <c r="L469" s="219" t="str">
        <f>IF(K469="","",RANK(K469,K466:K470))</f>
        <v/>
      </c>
      <c r="M469" s="220" t="str">
        <f t="shared" si="276"/>
        <v/>
      </c>
      <c r="N469" s="73"/>
      <c r="O469" s="73" t="str">
        <f>IF(M469="","",ABS(M469-N467))</f>
        <v/>
      </c>
      <c r="P469" s="221" t="str">
        <f>IF(O469="","",RANK(O469,O466:O470))</f>
        <v/>
      </c>
      <c r="Q469" s="222" t="str">
        <f t="shared" si="277"/>
        <v/>
      </c>
      <c r="R469" s="74"/>
      <c r="S469" s="74" t="str">
        <f>IF(Q469="","",ABS(Q469-R467))</f>
        <v/>
      </c>
      <c r="T469" s="223" t="str">
        <f>IF(S469="","",RANK(S469,S466:S470))</f>
        <v/>
      </c>
      <c r="U469" s="224" t="str">
        <f t="shared" si="278"/>
        <v/>
      </c>
      <c r="V469" s="75"/>
      <c r="W469" s="225" t="str">
        <f>IF(B466="","",IF(N466=0,J467,IF(N466&lt;0.5,N467,IF(R466&lt;0.5,R467,"NV"))))</f>
        <v/>
      </c>
      <c r="X469" s="763"/>
      <c r="Y469" s="813"/>
      <c r="Z469" s="816"/>
    </row>
    <row r="470" spans="1:26" ht="15.75" thickBot="1" x14ac:dyDescent="0.3">
      <c r="A470" s="622"/>
      <c r="B470" s="625"/>
      <c r="C470" s="825"/>
      <c r="D470" s="24" t="s">
        <v>6</v>
      </c>
      <c r="E470" s="385" t="str">
        <f>IF(F470&lt;&gt;"",E466,"")</f>
        <v/>
      </c>
      <c r="F470" s="295"/>
      <c r="G470" s="296"/>
      <c r="H470" s="335"/>
      <c r="I470" s="226" t="str">
        <f>IF(B466="","",IF(F470=999,999,IF(F470+G470+H470=0,"",(F470*60+G470+H470/100)+E470)))</f>
        <v/>
      </c>
      <c r="J470" s="76"/>
      <c r="K470" s="76" t="str">
        <f>IF(I470="","",ABS(I470-J467))</f>
        <v/>
      </c>
      <c r="L470" s="227" t="str">
        <f>IF(K470="","",RANK(K470,K466:K470))</f>
        <v/>
      </c>
      <c r="M470" s="228" t="str">
        <f t="shared" si="276"/>
        <v/>
      </c>
      <c r="N470" s="77"/>
      <c r="O470" s="77" t="str">
        <f>IF(M470="","",ABS(M470-N467))</f>
        <v/>
      </c>
      <c r="P470" s="229" t="str">
        <f>IF(O470="","",RANK(O470,O466:O470))</f>
        <v/>
      </c>
      <c r="Q470" s="230" t="str">
        <f t="shared" si="277"/>
        <v/>
      </c>
      <c r="R470" s="78"/>
      <c r="S470" s="78" t="str">
        <f>IF(Q470="","",ABS(Q470-R467))</f>
        <v/>
      </c>
      <c r="T470" s="231" t="str">
        <f>IF(S470="","",RANK(S470,S466:S470))</f>
        <v/>
      </c>
      <c r="U470" s="232" t="str">
        <f t="shared" si="278"/>
        <v/>
      </c>
      <c r="V470" s="79"/>
      <c r="W470" s="233" t="str">
        <f>IF(B466="","",IF(R466&lt;0.5,TRIMMEAN(I466:I470,0.4),IF(V466&lt;0.5,V467,"NV")))</f>
        <v/>
      </c>
      <c r="X470" s="811"/>
      <c r="Y470" s="814"/>
      <c r="Z470" s="817"/>
    </row>
    <row r="471" spans="1:26" x14ac:dyDescent="0.25">
      <c r="A471" s="826" t="str">
        <f>IF('Names And Totals'!A98="","",'Names And Totals'!A98)</f>
        <v/>
      </c>
      <c r="B471" s="828" t="str">
        <f>IF('Names And Totals'!B98="","",'Names And Totals'!B98)</f>
        <v/>
      </c>
      <c r="C471" s="821" t="str">
        <f>IF(B471="","",IF(Y471="DQ","DQ",IF(Y471="TO","TO",IF(Y471="NV","NV",IF(Y471="","",RANK(Y471,$Y$6:$Y$501,0))))))</f>
        <v/>
      </c>
      <c r="D471" s="67" t="s">
        <v>7</v>
      </c>
      <c r="E471" s="386"/>
      <c r="F471" s="336"/>
      <c r="G471" s="333"/>
      <c r="H471" s="337"/>
      <c r="I471" s="263" t="str">
        <f>IF(B471="","",IF(F471=999,999,IF(F471+G471+H471=0,"",(F471*60+G471+H471/100)+E471)))</f>
        <v/>
      </c>
      <c r="J471" s="80" t="str">
        <f>IF(B471="","",MAX(I471:I475)-MIN(I471:I475))</f>
        <v/>
      </c>
      <c r="K471" s="80" t="str">
        <f>IF(I471="","",ABS(I471-J472))</f>
        <v/>
      </c>
      <c r="L471" s="214" t="str">
        <f>IF(K471="","",RANK(K471,K471:K475))</f>
        <v/>
      </c>
      <c r="M471" s="80" t="str">
        <f>IF(I471="","",IF(L471=1,"",I471))</f>
        <v/>
      </c>
      <c r="N471" s="82" t="str">
        <f>IF(B471="","",MAX(M471:M475)-MIN(M471:M475))</f>
        <v/>
      </c>
      <c r="O471" s="82" t="str">
        <f>IF(M471="","",ABS(M471-N472))</f>
        <v/>
      </c>
      <c r="P471" s="215" t="str">
        <f>IF(O471="","",RANK(O471,O471:O475))</f>
        <v/>
      </c>
      <c r="Q471" s="82" t="str">
        <f>IF(O471="","",IF(P471=1,"",I471))</f>
        <v/>
      </c>
      <c r="R471" s="83" t="str">
        <f>IF(B471="","",MAX(Q471:Q475)-MIN(Q471:Q475))</f>
        <v/>
      </c>
      <c r="S471" s="83" t="str">
        <f>IF(Q471="","",ABS(Q471-R472))</f>
        <v/>
      </c>
      <c r="T471" s="216" t="str">
        <f>IF(S471="","",RANK(S471,S471:S475))</f>
        <v/>
      </c>
      <c r="U471" s="83" t="str">
        <f>IF(T471="","",IF(T471=1,"",Q471))</f>
        <v/>
      </c>
      <c r="V471" s="84" t="str">
        <f>IF(B471="","",MAX(U471:U475)-MIN(U471:U475))</f>
        <v/>
      </c>
      <c r="W471" s="217" t="str">
        <f>IF(B471="","",I471)</f>
        <v/>
      </c>
      <c r="X471" s="614" t="str">
        <f>IF(B471="","",IF(Z471="DQ","DQ",IF(I471=999,"TO",IF(I471="","",IF(I472="",W471,IF(I473="",W472,IF(I474="",W473,IF(I475="",W474,W475))))))))</f>
        <v/>
      </c>
      <c r="Y471" s="818" t="str">
        <f>IF(B471="","",IF(Z471="DQ","DQ",IF(X471="TO","TO",IF(X471="","",IF(X471="NV","NV",IF((20-(X471-$Y$3))&gt;0,(20-(X471-$Y$3)),0))))))</f>
        <v/>
      </c>
      <c r="Z471" s="639"/>
    </row>
    <row r="472" spans="1:26" x14ac:dyDescent="0.25">
      <c r="A472" s="627"/>
      <c r="B472" s="630"/>
      <c r="C472" s="822"/>
      <c r="D472" s="21" t="s">
        <v>4</v>
      </c>
      <c r="E472" s="387" t="str">
        <f>IF(F472&lt;&gt;"",E471,"")</f>
        <v/>
      </c>
      <c r="F472" s="292"/>
      <c r="G472" s="293"/>
      <c r="H472" s="314"/>
      <c r="I472" s="234" t="str">
        <f>IF(B471="","",IF(F472=999,999,IF(F472+G472+H472=0,"",(F472*60+G472+H472/100)+E472)))</f>
        <v/>
      </c>
      <c r="J472" s="72" t="str">
        <f>IF(B471="","",AVERAGE(I471:I475))</f>
        <v/>
      </c>
      <c r="K472" s="72" t="str">
        <f>IF(I472="","",ABS(I472-J472))</f>
        <v/>
      </c>
      <c r="L472" s="219" t="str">
        <f>IF(K472="","",RANK(K472,K471:K475))</f>
        <v/>
      </c>
      <c r="M472" s="220" t="str">
        <f t="shared" ref="M472:M475" si="279">IF(I472="","",IF(L472=1,"",I472))</f>
        <v/>
      </c>
      <c r="N472" s="73" t="str">
        <f>IF(B471="","",AVERAGE(M471:M475))</f>
        <v/>
      </c>
      <c r="O472" s="73" t="str">
        <f>IF(M472="","",ABS(M472-N472))</f>
        <v/>
      </c>
      <c r="P472" s="221" t="str">
        <f>IF(O472="","",RANK(O472,O471:O475))</f>
        <v/>
      </c>
      <c r="Q472" s="222" t="str">
        <f t="shared" ref="Q472:Q475" si="280">IF(O472="","",IF(P472=1,"",I472))</f>
        <v/>
      </c>
      <c r="R472" s="74" t="str">
        <f>IF(B471="","",AVERAGE(Q471:Q475))</f>
        <v/>
      </c>
      <c r="S472" s="74" t="str">
        <f>IF(Q472="","",ABS(Q472-R472))</f>
        <v/>
      </c>
      <c r="T472" s="223" t="str">
        <f>IF(S472="","",RANK(S472,S471:S475))</f>
        <v/>
      </c>
      <c r="U472" s="224" t="str">
        <f t="shared" ref="U472:U475" si="281">IF(T472="","",IF(T472=1,"",Q472))</f>
        <v/>
      </c>
      <c r="V472" s="75" t="str">
        <f>IF(B471="","",AVERAGE(U471:U475))</f>
        <v/>
      </c>
      <c r="W472" s="225" t="str">
        <f>IF(B471="","",IF(J471&lt;0.5,J472,"NV"))</f>
        <v/>
      </c>
      <c r="X472" s="615"/>
      <c r="Y472" s="819"/>
      <c r="Z472" s="639"/>
    </row>
    <row r="473" spans="1:26" x14ac:dyDescent="0.25">
      <c r="A473" s="627"/>
      <c r="B473" s="630"/>
      <c r="C473" s="822"/>
      <c r="D473" s="21" t="s">
        <v>8</v>
      </c>
      <c r="E473" s="387" t="str">
        <f>IF(F473&lt;&gt;"",E471,"")</f>
        <v/>
      </c>
      <c r="F473" s="292"/>
      <c r="G473" s="293"/>
      <c r="H473" s="314"/>
      <c r="I473" s="234" t="str">
        <f>IF(B471="","",IF(F473=999,999,IF(F473+G473+H473=0,"",(F473*60+G473+H473/100)+E473)))</f>
        <v/>
      </c>
      <c r="J473" s="72"/>
      <c r="K473" s="72" t="str">
        <f>IF(I473="","",ABS(I473-J472))</f>
        <v/>
      </c>
      <c r="L473" s="219" t="str">
        <f>IF(K473="","",RANK(K473,K471:K475))</f>
        <v/>
      </c>
      <c r="M473" s="220" t="str">
        <f t="shared" si="279"/>
        <v/>
      </c>
      <c r="N473" s="73"/>
      <c r="O473" s="73" t="str">
        <f>IF(M473="","",ABS(M473-N472))</f>
        <v/>
      </c>
      <c r="P473" s="221" t="str">
        <f>IF(O473="","",RANK(O473,O471:O475))</f>
        <v/>
      </c>
      <c r="Q473" s="222" t="str">
        <f t="shared" si="280"/>
        <v/>
      </c>
      <c r="R473" s="74"/>
      <c r="S473" s="74" t="str">
        <f>IF(Q473="","",ABS(Q473-R472))</f>
        <v/>
      </c>
      <c r="T473" s="223" t="str">
        <f>IF(S473="","",RANK(S473,S471:S475))</f>
        <v/>
      </c>
      <c r="U473" s="224" t="str">
        <f t="shared" si="281"/>
        <v/>
      </c>
      <c r="V473" s="75"/>
      <c r="W473" s="225" t="str">
        <f>IF(B471="","",IF(J471&lt;0.5,J472,IF(N471&lt;0.5,N472,"NV")))</f>
        <v/>
      </c>
      <c r="X473" s="615"/>
      <c r="Y473" s="819"/>
      <c r="Z473" s="639"/>
    </row>
    <row r="474" spans="1:26" x14ac:dyDescent="0.25">
      <c r="A474" s="627"/>
      <c r="B474" s="630"/>
      <c r="C474" s="822"/>
      <c r="D474" s="21" t="s">
        <v>5</v>
      </c>
      <c r="E474" s="387" t="str">
        <f>IF(F474&lt;&gt;"",E471,"")</f>
        <v/>
      </c>
      <c r="F474" s="292"/>
      <c r="G474" s="293"/>
      <c r="H474" s="314"/>
      <c r="I474" s="234" t="str">
        <f>IF(B471="","",IF(F474=999,999,IF(F474+G474+H474=0,"",(F474*60+G474+H474/100)+E474)))</f>
        <v/>
      </c>
      <c r="J474" s="72"/>
      <c r="K474" s="72" t="str">
        <f>IF(I474="","",ABS(I474-J472))</f>
        <v/>
      </c>
      <c r="L474" s="219" t="str">
        <f>IF(K474="","",RANK(K474,K471:K475))</f>
        <v/>
      </c>
      <c r="M474" s="220" t="str">
        <f t="shared" si="279"/>
        <v/>
      </c>
      <c r="N474" s="73"/>
      <c r="O474" s="73" t="str">
        <f>IF(M474="","",ABS(M474-N472))</f>
        <v/>
      </c>
      <c r="P474" s="221" t="str">
        <f>IF(O474="","",RANK(O474,O471:O475))</f>
        <v/>
      </c>
      <c r="Q474" s="222" t="str">
        <f t="shared" si="280"/>
        <v/>
      </c>
      <c r="R474" s="74"/>
      <c r="S474" s="74" t="str">
        <f>IF(Q474="","",ABS(Q474-R472))</f>
        <v/>
      </c>
      <c r="T474" s="223" t="str">
        <f>IF(S474="","",RANK(S474,S471:S475))</f>
        <v/>
      </c>
      <c r="U474" s="224" t="str">
        <f t="shared" si="281"/>
        <v/>
      </c>
      <c r="V474" s="75"/>
      <c r="W474" s="225" t="str">
        <f>IF(B471="","",IF(N471=0,J472,IF(N471&lt;0.5,N472,IF(R471&lt;0.5,R472,"NV"))))</f>
        <v/>
      </c>
      <c r="X474" s="615"/>
      <c r="Y474" s="819"/>
      <c r="Z474" s="639"/>
    </row>
    <row r="475" spans="1:26" ht="15.75" thickBot="1" x14ac:dyDescent="0.3">
      <c r="A475" s="827"/>
      <c r="B475" s="829"/>
      <c r="C475" s="823"/>
      <c r="D475" s="66" t="s">
        <v>6</v>
      </c>
      <c r="E475" s="387" t="str">
        <f>IF(F475&lt;&gt;"",E471,"")</f>
        <v/>
      </c>
      <c r="F475" s="338"/>
      <c r="G475" s="339"/>
      <c r="H475" s="340"/>
      <c r="I475" s="264" t="str">
        <f>IF(B471="","",IF(F475=999,999,IF(F475+G475+H475=0,"",(F475*60+G475+H475/100)+E475)))</f>
        <v/>
      </c>
      <c r="J475" s="76"/>
      <c r="K475" s="76" t="str">
        <f>IF(I475="","",ABS(I475-J472))</f>
        <v/>
      </c>
      <c r="L475" s="227" t="str">
        <f>IF(K475="","",RANK(K475,K471:K475))</f>
        <v/>
      </c>
      <c r="M475" s="228" t="str">
        <f t="shared" si="279"/>
        <v/>
      </c>
      <c r="N475" s="77"/>
      <c r="O475" s="77" t="str">
        <f>IF(M475="","",ABS(M475-N472))</f>
        <v/>
      </c>
      <c r="P475" s="229" t="str">
        <f>IF(O475="","",RANK(O475,O471:O475))</f>
        <v/>
      </c>
      <c r="Q475" s="230" t="str">
        <f t="shared" si="280"/>
        <v/>
      </c>
      <c r="R475" s="78"/>
      <c r="S475" s="78" t="str">
        <f>IF(Q475="","",ABS(Q475-R472))</f>
        <v/>
      </c>
      <c r="T475" s="231" t="str">
        <f>IF(S475="","",RANK(S475,S471:S475))</f>
        <v/>
      </c>
      <c r="U475" s="232" t="str">
        <f t="shared" si="281"/>
        <v/>
      </c>
      <c r="V475" s="79"/>
      <c r="W475" s="233" t="str">
        <f>IF(B471="","",IF(R471&lt;0.5,TRIMMEAN(I471:I475,0.4),IF(V471&lt;0.5,V472,"NV")))</f>
        <v/>
      </c>
      <c r="X475" s="616"/>
      <c r="Y475" s="820"/>
      <c r="Z475" s="639"/>
    </row>
    <row r="476" spans="1:26" x14ac:dyDescent="0.25">
      <c r="A476" s="830" t="str">
        <f>IF('Names And Totals'!A99="","",'Names And Totals'!A99)</f>
        <v/>
      </c>
      <c r="B476" s="831" t="str">
        <f>IF('Names And Totals'!B99="","",'Names And Totals'!B99)</f>
        <v/>
      </c>
      <c r="C476" s="824" t="str">
        <f>IF(B476="","",IF(Y476="DQ","DQ",IF(Y476="TO","TO",IF(Y476="NV","NV",IF(Y476="","",RANK(Y476,$Y$6:$Y$501,0))))))</f>
        <v/>
      </c>
      <c r="D476" s="23" t="s">
        <v>7</v>
      </c>
      <c r="E476" s="343"/>
      <c r="F476" s="324"/>
      <c r="G476" s="334"/>
      <c r="H476" s="325"/>
      <c r="I476" s="213" t="str">
        <f>IF(B476="","",IF(F476=999,999,IF(F476+G476+H476=0,"",(F476*60+G476+H476/100)+E476)))</f>
        <v/>
      </c>
      <c r="J476" s="80" t="str">
        <f>IF(B476="","",MAX(I476:I480)-MIN(I476:I480))</f>
        <v/>
      </c>
      <c r="K476" s="80" t="str">
        <f>IF(I476="","",ABS(I476-J477))</f>
        <v/>
      </c>
      <c r="L476" s="214" t="str">
        <f>IF(K476="","",RANK(K476,K476:K480))</f>
        <v/>
      </c>
      <c r="M476" s="80" t="str">
        <f>IF(I476="","",IF(L476=1,"",I476))</f>
        <v/>
      </c>
      <c r="N476" s="82" t="str">
        <f>IF(B476="","",MAX(M476:M480)-MIN(M476:M480))</f>
        <v/>
      </c>
      <c r="O476" s="82" t="str">
        <f>IF(M476="","",ABS(M476-N477))</f>
        <v/>
      </c>
      <c r="P476" s="215" t="str">
        <f>IF(O476="","",RANK(O476,O476:O480))</f>
        <v/>
      </c>
      <c r="Q476" s="82" t="str">
        <f>IF(O476="","",IF(P476=1,"",I476))</f>
        <v/>
      </c>
      <c r="R476" s="83" t="str">
        <f>IF(B476="","",MAX(Q476:Q480)-MIN(Q476:Q480))</f>
        <v/>
      </c>
      <c r="S476" s="83" t="str">
        <f>IF(Q476="","",ABS(Q476-R477))</f>
        <v/>
      </c>
      <c r="T476" s="216" t="str">
        <f>IF(S476="","",RANK(S476,S476:S480))</f>
        <v/>
      </c>
      <c r="U476" s="83" t="str">
        <f>IF(T476="","",IF(T476=1,"",Q476))</f>
        <v/>
      </c>
      <c r="V476" s="84" t="str">
        <f>IF(B476="","",MAX(U476:U480)-MIN(U476:U480))</f>
        <v/>
      </c>
      <c r="W476" s="217" t="str">
        <f>IF(B476="","",I476)</f>
        <v/>
      </c>
      <c r="X476" s="810" t="str">
        <f>IF(B476="","",IF(Z476="DQ","DQ",IF(I476=999,"TO",IF(I476="","",IF(I477="",W476,IF(I478="",W477,IF(I479="",W478,IF(I480="",W479,W480))))))))</f>
        <v/>
      </c>
      <c r="Y476" s="812" t="str">
        <f>IF(B476="","",IF(Z476="DQ","DQ",IF(X476="TO","TO",IF(X476="","",IF(X476="NV","NV",IF((20-(X476-$Y$3))&gt;0,(20-(X476-$Y$3)),0))))))</f>
        <v/>
      </c>
      <c r="Z476" s="815"/>
    </row>
    <row r="477" spans="1:26" x14ac:dyDescent="0.25">
      <c r="A477" s="621"/>
      <c r="B477" s="624"/>
      <c r="C477" s="641"/>
      <c r="D477" s="18" t="s">
        <v>4</v>
      </c>
      <c r="E477" s="384" t="str">
        <f>IF(F477&lt;&gt;"",E476,"")</f>
        <v/>
      </c>
      <c r="F477" s="289"/>
      <c r="G477" s="290"/>
      <c r="H477" s="310"/>
      <c r="I477" s="218" t="str">
        <f>IF(B476="","",IF(F477=999,999,IF(F477+G477+H477=0,"",(F477*60+G477+H477/100)+E477)))</f>
        <v/>
      </c>
      <c r="J477" s="72" t="str">
        <f>IF(B476="","",AVERAGE(I476:I480))</f>
        <v/>
      </c>
      <c r="K477" s="72" t="str">
        <f>IF(I477="","",ABS(I477-J477))</f>
        <v/>
      </c>
      <c r="L477" s="219" t="str">
        <f>IF(K477="","",RANK(K477,K476:K480))</f>
        <v/>
      </c>
      <c r="M477" s="220" t="str">
        <f t="shared" ref="M477:M480" si="282">IF(I477="","",IF(L477=1,"",I477))</f>
        <v/>
      </c>
      <c r="N477" s="73" t="str">
        <f>IF(B476="","",AVERAGE(M476:M480))</f>
        <v/>
      </c>
      <c r="O477" s="73" t="str">
        <f>IF(M477="","",ABS(M477-N477))</f>
        <v/>
      </c>
      <c r="P477" s="221" t="str">
        <f>IF(O477="","",RANK(O477,O476:O480))</f>
        <v/>
      </c>
      <c r="Q477" s="222" t="str">
        <f t="shared" ref="Q477:Q480" si="283">IF(O477="","",IF(P477=1,"",I477))</f>
        <v/>
      </c>
      <c r="R477" s="74" t="str">
        <f>IF(B476="","",AVERAGE(Q476:Q480))</f>
        <v/>
      </c>
      <c r="S477" s="74" t="str">
        <f>IF(Q477="","",ABS(Q477-R477))</f>
        <v/>
      </c>
      <c r="T477" s="223" t="str">
        <f>IF(S477="","",RANK(S477,S476:S480))</f>
        <v/>
      </c>
      <c r="U477" s="224" t="str">
        <f t="shared" ref="U477:U480" si="284">IF(T477="","",IF(T477=1,"",Q477))</f>
        <v/>
      </c>
      <c r="V477" s="75" t="str">
        <f>IF(B476="","",AVERAGE(U476:U480))</f>
        <v/>
      </c>
      <c r="W477" s="225" t="str">
        <f>IF(B476="","",IF(J476&lt;0.5,J477,"NV"))</f>
        <v/>
      </c>
      <c r="X477" s="763"/>
      <c r="Y477" s="813"/>
      <c r="Z477" s="816"/>
    </row>
    <row r="478" spans="1:26" x14ac:dyDescent="0.25">
      <c r="A478" s="621"/>
      <c r="B478" s="624"/>
      <c r="C478" s="641"/>
      <c r="D478" s="18" t="s">
        <v>8</v>
      </c>
      <c r="E478" s="384" t="str">
        <f>IF(F478&lt;&gt;"",E476,"")</f>
        <v/>
      </c>
      <c r="F478" s="289"/>
      <c r="G478" s="290"/>
      <c r="H478" s="310"/>
      <c r="I478" s="218" t="str">
        <f>IF(B476="","",IF(F478=999,999,IF(F478+G478+H478=0,"",(F478*60+G478+H478/100)+E478)))</f>
        <v/>
      </c>
      <c r="J478" s="72"/>
      <c r="K478" s="72" t="str">
        <f>IF(I478="","",ABS(I478-J477))</f>
        <v/>
      </c>
      <c r="L478" s="219" t="str">
        <f>IF(K478="","",RANK(K478,K476:K480))</f>
        <v/>
      </c>
      <c r="M478" s="220" t="str">
        <f t="shared" si="282"/>
        <v/>
      </c>
      <c r="N478" s="73"/>
      <c r="O478" s="73" t="str">
        <f>IF(M478="","",ABS(M478-N477))</f>
        <v/>
      </c>
      <c r="P478" s="221" t="str">
        <f>IF(O478="","",RANK(O478,O476:O480))</f>
        <v/>
      </c>
      <c r="Q478" s="222" t="str">
        <f t="shared" si="283"/>
        <v/>
      </c>
      <c r="R478" s="74"/>
      <c r="S478" s="74" t="str">
        <f>IF(Q478="","",ABS(Q478-R477))</f>
        <v/>
      </c>
      <c r="T478" s="223" t="str">
        <f>IF(S478="","",RANK(S478,S476:S480))</f>
        <v/>
      </c>
      <c r="U478" s="224" t="str">
        <f t="shared" si="284"/>
        <v/>
      </c>
      <c r="V478" s="75"/>
      <c r="W478" s="225" t="str">
        <f>IF(B476="","",IF(J476&lt;0.5,J477,IF(N476&lt;0.5,N477,"NV")))</f>
        <v/>
      </c>
      <c r="X478" s="763"/>
      <c r="Y478" s="813"/>
      <c r="Z478" s="816"/>
    </row>
    <row r="479" spans="1:26" x14ac:dyDescent="0.25">
      <c r="A479" s="621"/>
      <c r="B479" s="624"/>
      <c r="C479" s="641"/>
      <c r="D479" s="18" t="s">
        <v>5</v>
      </c>
      <c r="E479" s="384" t="str">
        <f>IF(F479&lt;&gt;"",E476,"")</f>
        <v/>
      </c>
      <c r="F479" s="289"/>
      <c r="G479" s="290"/>
      <c r="H479" s="310"/>
      <c r="I479" s="218" t="str">
        <f>IF(B476="","",IF(F479=999,999,IF(F479+G479+H479=0,"",(F479*60+G479+H479/100)+E479)))</f>
        <v/>
      </c>
      <c r="J479" s="72"/>
      <c r="K479" s="72" t="str">
        <f>IF(I479="","",ABS(I479-J477))</f>
        <v/>
      </c>
      <c r="L479" s="219" t="str">
        <f>IF(K479="","",RANK(K479,K476:K480))</f>
        <v/>
      </c>
      <c r="M479" s="220" t="str">
        <f t="shared" si="282"/>
        <v/>
      </c>
      <c r="N479" s="73"/>
      <c r="O479" s="73" t="str">
        <f>IF(M479="","",ABS(M479-N477))</f>
        <v/>
      </c>
      <c r="P479" s="221" t="str">
        <f>IF(O479="","",RANK(O479,O476:O480))</f>
        <v/>
      </c>
      <c r="Q479" s="222" t="str">
        <f t="shared" si="283"/>
        <v/>
      </c>
      <c r="R479" s="74"/>
      <c r="S479" s="74" t="str">
        <f>IF(Q479="","",ABS(Q479-R477))</f>
        <v/>
      </c>
      <c r="T479" s="223" t="str">
        <f>IF(S479="","",RANK(S479,S476:S480))</f>
        <v/>
      </c>
      <c r="U479" s="224" t="str">
        <f t="shared" si="284"/>
        <v/>
      </c>
      <c r="V479" s="75"/>
      <c r="W479" s="225" t="str">
        <f>IF(B476="","",IF(N476=0,J477,IF(N476&lt;0.5,N477,IF(R476&lt;0.5,R477,"NV"))))</f>
        <v/>
      </c>
      <c r="X479" s="763"/>
      <c r="Y479" s="813"/>
      <c r="Z479" s="816"/>
    </row>
    <row r="480" spans="1:26" ht="15.75" thickBot="1" x14ac:dyDescent="0.3">
      <c r="A480" s="622"/>
      <c r="B480" s="625"/>
      <c r="C480" s="825"/>
      <c r="D480" s="24" t="s">
        <v>6</v>
      </c>
      <c r="E480" s="389" t="str">
        <f>IF(F480&lt;&gt;"",E476,"")</f>
        <v/>
      </c>
      <c r="F480" s="295"/>
      <c r="G480" s="296"/>
      <c r="H480" s="335"/>
      <c r="I480" s="226" t="str">
        <f>IF(B476="","",IF(F480=999,999,IF(F480+G480+H480=0,"",(F480*60+G480+H480/100)+E480)))</f>
        <v/>
      </c>
      <c r="J480" s="76"/>
      <c r="K480" s="76" t="str">
        <f>IF(I480="","",ABS(I480-J477))</f>
        <v/>
      </c>
      <c r="L480" s="227" t="str">
        <f>IF(K480="","",RANK(K480,K476:K480))</f>
        <v/>
      </c>
      <c r="M480" s="228" t="str">
        <f t="shared" si="282"/>
        <v/>
      </c>
      <c r="N480" s="77"/>
      <c r="O480" s="77" t="str">
        <f>IF(M480="","",ABS(M480-N477))</f>
        <v/>
      </c>
      <c r="P480" s="229" t="str">
        <f>IF(O480="","",RANK(O480,O476:O480))</f>
        <v/>
      </c>
      <c r="Q480" s="230" t="str">
        <f t="shared" si="283"/>
        <v/>
      </c>
      <c r="R480" s="78"/>
      <c r="S480" s="78" t="str">
        <f>IF(Q480="","",ABS(Q480-R477))</f>
        <v/>
      </c>
      <c r="T480" s="231" t="str">
        <f>IF(S480="","",RANK(S480,S476:S480))</f>
        <v/>
      </c>
      <c r="U480" s="232" t="str">
        <f t="shared" si="284"/>
        <v/>
      </c>
      <c r="V480" s="79"/>
      <c r="W480" s="233" t="str">
        <f>IF(B476="","",IF(R476&lt;0.5,TRIMMEAN(I476:I480,0.4),IF(V476&lt;0.5,V477,"NV")))</f>
        <v/>
      </c>
      <c r="X480" s="811"/>
      <c r="Y480" s="814"/>
      <c r="Z480" s="817"/>
    </row>
    <row r="481" spans="1:26" x14ac:dyDescent="0.25">
      <c r="A481" s="826" t="str">
        <f>IF('Names And Totals'!A100="","",'Names And Totals'!A100)</f>
        <v/>
      </c>
      <c r="B481" s="828" t="str">
        <f>IF('Names And Totals'!B100="","",'Names And Totals'!B100)</f>
        <v/>
      </c>
      <c r="C481" s="821" t="str">
        <f>IF(B481="","",IF(Y481="DQ","DQ",IF(Y481="TO","TO",IF(Y481="NV","NV",IF(Y481="","",RANK(Y481,$Y$6:$Y$501,0))))))</f>
        <v/>
      </c>
      <c r="D481" s="67" t="s">
        <v>7</v>
      </c>
      <c r="E481" s="342"/>
      <c r="F481" s="336"/>
      <c r="G481" s="333"/>
      <c r="H481" s="337"/>
      <c r="I481" s="263" t="str">
        <f>IF(B481="","",IF(F481=999,999,IF(F481+G481+H481=0,"",(F481*60+G481+H481/100)+E481)))</f>
        <v/>
      </c>
      <c r="J481" s="80" t="str">
        <f>IF(B481="","",MAX(I481:I485)-MIN(I481:I485))</f>
        <v/>
      </c>
      <c r="K481" s="80" t="str">
        <f>IF(I481="","",ABS(I481-J482))</f>
        <v/>
      </c>
      <c r="L481" s="214" t="str">
        <f>IF(K481="","",RANK(K481,K481:K485))</f>
        <v/>
      </c>
      <c r="M481" s="80" t="str">
        <f>IF(I481="","",IF(L481=1,"",I481))</f>
        <v/>
      </c>
      <c r="N481" s="82" t="str">
        <f>IF(B481="","",MAX(M481:M485)-MIN(M481:M485))</f>
        <v/>
      </c>
      <c r="O481" s="82" t="str">
        <f>IF(M481="","",ABS(M481-N482))</f>
        <v/>
      </c>
      <c r="P481" s="215" t="str">
        <f>IF(O481="","",RANK(O481,O481:O485))</f>
        <v/>
      </c>
      <c r="Q481" s="82" t="str">
        <f>IF(O481="","",IF(P481=1,"",I481))</f>
        <v/>
      </c>
      <c r="R481" s="83" t="str">
        <f>IF(B481="","",MAX(Q481:Q485)-MIN(Q481:Q485))</f>
        <v/>
      </c>
      <c r="S481" s="83" t="str">
        <f>IF(Q481="","",ABS(Q481-R482))</f>
        <v/>
      </c>
      <c r="T481" s="216" t="str">
        <f>IF(S481="","",RANK(S481,S481:S485))</f>
        <v/>
      </c>
      <c r="U481" s="83" t="str">
        <f>IF(T481="","",IF(T481=1,"",Q481))</f>
        <v/>
      </c>
      <c r="V481" s="84" t="str">
        <f>IF(B481="","",MAX(U481:U485)-MIN(U481:U485))</f>
        <v/>
      </c>
      <c r="W481" s="217" t="str">
        <f>IF(B481="","",I481)</f>
        <v/>
      </c>
      <c r="X481" s="614" t="str">
        <f>IF(B481="","",IF(Z481="DQ","DQ",IF(I481=999,"TO",IF(I481="","",IF(I482="",W481,IF(I483="",W482,IF(I484="",W483,IF(I485="",W484,W485))))))))</f>
        <v/>
      </c>
      <c r="Y481" s="818" t="str">
        <f>IF(B481="","",IF(Z481="DQ","DQ",IF(X481="TO","TO",IF(X481="","",IF(X481="NV","NV",IF((20-(X481-$Y$3))&gt;0,(20-(X481-$Y$3)),0))))))</f>
        <v/>
      </c>
      <c r="Z481" s="639"/>
    </row>
    <row r="482" spans="1:26" x14ac:dyDescent="0.25">
      <c r="A482" s="627"/>
      <c r="B482" s="630"/>
      <c r="C482" s="822"/>
      <c r="D482" s="21" t="s">
        <v>4</v>
      </c>
      <c r="E482" s="387" t="str">
        <f>IF(F482&lt;&gt;"",E481,"")</f>
        <v/>
      </c>
      <c r="F482" s="292"/>
      <c r="G482" s="293"/>
      <c r="H482" s="314"/>
      <c r="I482" s="234" t="str">
        <f>IF(B481="","",IF(F482=999,999,IF(F482+G482+H482=0,"",(F482*60+G482+H482/100)+E482)))</f>
        <v/>
      </c>
      <c r="J482" s="72" t="str">
        <f>IF(B481="","",AVERAGE(I481:I485))</f>
        <v/>
      </c>
      <c r="K482" s="72" t="str">
        <f>IF(I482="","",ABS(I482-J482))</f>
        <v/>
      </c>
      <c r="L482" s="219" t="str">
        <f>IF(K482="","",RANK(K482,K481:K485))</f>
        <v/>
      </c>
      <c r="M482" s="220" t="str">
        <f t="shared" ref="M482:M485" si="285">IF(I482="","",IF(L482=1,"",I482))</f>
        <v/>
      </c>
      <c r="N482" s="73" t="str">
        <f>IF(B481="","",AVERAGE(M481:M485))</f>
        <v/>
      </c>
      <c r="O482" s="73" t="str">
        <f>IF(M482="","",ABS(M482-N482))</f>
        <v/>
      </c>
      <c r="P482" s="221" t="str">
        <f>IF(O482="","",RANK(O482,O481:O485))</f>
        <v/>
      </c>
      <c r="Q482" s="222" t="str">
        <f t="shared" ref="Q482:Q485" si="286">IF(O482="","",IF(P482=1,"",I482))</f>
        <v/>
      </c>
      <c r="R482" s="74" t="str">
        <f>IF(B481="","",AVERAGE(Q481:Q485))</f>
        <v/>
      </c>
      <c r="S482" s="74" t="str">
        <f>IF(Q482="","",ABS(Q482-R482))</f>
        <v/>
      </c>
      <c r="T482" s="223" t="str">
        <f>IF(S482="","",RANK(S482,S481:S485))</f>
        <v/>
      </c>
      <c r="U482" s="224" t="str">
        <f t="shared" ref="U482:U485" si="287">IF(T482="","",IF(T482=1,"",Q482))</f>
        <v/>
      </c>
      <c r="V482" s="75" t="str">
        <f>IF(B481="","",AVERAGE(U481:U485))</f>
        <v/>
      </c>
      <c r="W482" s="225" t="str">
        <f>IF(B481="","",IF(J481&lt;0.5,J482,"NV"))</f>
        <v/>
      </c>
      <c r="X482" s="615"/>
      <c r="Y482" s="819"/>
      <c r="Z482" s="639"/>
    </row>
    <row r="483" spans="1:26" x14ac:dyDescent="0.25">
      <c r="A483" s="627"/>
      <c r="B483" s="630"/>
      <c r="C483" s="822"/>
      <c r="D483" s="21" t="s">
        <v>8</v>
      </c>
      <c r="E483" s="387" t="str">
        <f>IF(F483&lt;&gt;"",E481,"")</f>
        <v/>
      </c>
      <c r="F483" s="292"/>
      <c r="G483" s="293"/>
      <c r="H483" s="314"/>
      <c r="I483" s="234" t="str">
        <f>IF(B481="","",IF(F483=999,999,IF(F483+G483+H483=0,"",(F483*60+G483+H483/100)+E483)))</f>
        <v/>
      </c>
      <c r="J483" s="72"/>
      <c r="K483" s="72" t="str">
        <f>IF(I483="","",ABS(I483-J482))</f>
        <v/>
      </c>
      <c r="L483" s="219" t="str">
        <f>IF(K483="","",RANK(K483,K481:K485))</f>
        <v/>
      </c>
      <c r="M483" s="220" t="str">
        <f t="shared" si="285"/>
        <v/>
      </c>
      <c r="N483" s="73"/>
      <c r="O483" s="73" t="str">
        <f>IF(M483="","",ABS(M483-N482))</f>
        <v/>
      </c>
      <c r="P483" s="221" t="str">
        <f>IF(O483="","",RANK(O483,O481:O485))</f>
        <v/>
      </c>
      <c r="Q483" s="222" t="str">
        <f t="shared" si="286"/>
        <v/>
      </c>
      <c r="R483" s="74"/>
      <c r="S483" s="74" t="str">
        <f>IF(Q483="","",ABS(Q483-R482))</f>
        <v/>
      </c>
      <c r="T483" s="223" t="str">
        <f>IF(S483="","",RANK(S483,S481:S485))</f>
        <v/>
      </c>
      <c r="U483" s="224" t="str">
        <f t="shared" si="287"/>
        <v/>
      </c>
      <c r="V483" s="75"/>
      <c r="W483" s="225" t="str">
        <f>IF(B481="","",IF(J481&lt;0.5,J482,IF(N481&lt;0.5,N482,"NV")))</f>
        <v/>
      </c>
      <c r="X483" s="615"/>
      <c r="Y483" s="819"/>
      <c r="Z483" s="639"/>
    </row>
    <row r="484" spans="1:26" x14ac:dyDescent="0.25">
      <c r="A484" s="627"/>
      <c r="B484" s="630"/>
      <c r="C484" s="822"/>
      <c r="D484" s="21" t="s">
        <v>5</v>
      </c>
      <c r="E484" s="387" t="str">
        <f>IF(F484&lt;&gt;"",E481,"")</f>
        <v/>
      </c>
      <c r="F484" s="292"/>
      <c r="G484" s="293"/>
      <c r="H484" s="314"/>
      <c r="I484" s="234" t="str">
        <f>IF(B481="","",IF(F484=999,999,IF(F484+G484+H484=0,"",(F484*60+G484+H484/100)+E484)))</f>
        <v/>
      </c>
      <c r="J484" s="72"/>
      <c r="K484" s="72" t="str">
        <f>IF(I484="","",ABS(I484-J482))</f>
        <v/>
      </c>
      <c r="L484" s="219" t="str">
        <f>IF(K484="","",RANK(K484,K481:K485))</f>
        <v/>
      </c>
      <c r="M484" s="220" t="str">
        <f t="shared" si="285"/>
        <v/>
      </c>
      <c r="N484" s="73"/>
      <c r="O484" s="73" t="str">
        <f>IF(M484="","",ABS(M484-N482))</f>
        <v/>
      </c>
      <c r="P484" s="221" t="str">
        <f>IF(O484="","",RANK(O484,O481:O485))</f>
        <v/>
      </c>
      <c r="Q484" s="222" t="str">
        <f t="shared" si="286"/>
        <v/>
      </c>
      <c r="R484" s="74"/>
      <c r="S484" s="74" t="str">
        <f>IF(Q484="","",ABS(Q484-R482))</f>
        <v/>
      </c>
      <c r="T484" s="223" t="str">
        <f>IF(S484="","",RANK(S484,S481:S485))</f>
        <v/>
      </c>
      <c r="U484" s="224" t="str">
        <f t="shared" si="287"/>
        <v/>
      </c>
      <c r="V484" s="75"/>
      <c r="W484" s="225" t="str">
        <f>IF(B481="","",IF(N481=0,J482,IF(N481&lt;0.5,N482,IF(R481&lt;0.5,R482,"NV"))))</f>
        <v/>
      </c>
      <c r="X484" s="615"/>
      <c r="Y484" s="819"/>
      <c r="Z484" s="639"/>
    </row>
    <row r="485" spans="1:26" ht="15.75" thickBot="1" x14ac:dyDescent="0.3">
      <c r="A485" s="827"/>
      <c r="B485" s="829"/>
      <c r="C485" s="823"/>
      <c r="D485" s="66" t="s">
        <v>6</v>
      </c>
      <c r="E485" s="387" t="str">
        <f>IF(F485&lt;&gt;"",E481,"")</f>
        <v/>
      </c>
      <c r="F485" s="338"/>
      <c r="G485" s="339"/>
      <c r="H485" s="340"/>
      <c r="I485" s="264" t="str">
        <f>IF(B481="","",IF(F485=999,999,IF(F485+G485+H485=0,"",(F485*60+G485+H485/100)+E485)))</f>
        <v/>
      </c>
      <c r="J485" s="76"/>
      <c r="K485" s="76" t="str">
        <f>IF(I485="","",ABS(I485-J482))</f>
        <v/>
      </c>
      <c r="L485" s="227" t="str">
        <f>IF(K485="","",RANK(K485,K481:K485))</f>
        <v/>
      </c>
      <c r="M485" s="228" t="str">
        <f t="shared" si="285"/>
        <v/>
      </c>
      <c r="N485" s="77"/>
      <c r="O485" s="77" t="str">
        <f>IF(M485="","",ABS(M485-N482))</f>
        <v/>
      </c>
      <c r="P485" s="229" t="str">
        <f>IF(O485="","",RANK(O485,O481:O485))</f>
        <v/>
      </c>
      <c r="Q485" s="230" t="str">
        <f t="shared" si="286"/>
        <v/>
      </c>
      <c r="R485" s="78"/>
      <c r="S485" s="78" t="str">
        <f>IF(Q485="","",ABS(Q485-R482))</f>
        <v/>
      </c>
      <c r="T485" s="231" t="str">
        <f>IF(S485="","",RANK(S485,S481:S485))</f>
        <v/>
      </c>
      <c r="U485" s="232" t="str">
        <f t="shared" si="287"/>
        <v/>
      </c>
      <c r="V485" s="79"/>
      <c r="W485" s="233" t="str">
        <f>IF(B481="","",IF(R481&lt;0.5,TRIMMEAN(I481:I485,0.4),IF(V481&lt;0.5,V482,"NV")))</f>
        <v/>
      </c>
      <c r="X485" s="616"/>
      <c r="Y485" s="820"/>
      <c r="Z485" s="639"/>
    </row>
    <row r="486" spans="1:26" x14ac:dyDescent="0.25">
      <c r="A486" s="830" t="str">
        <f>IF('Names And Totals'!A101="","",'Names And Totals'!A101)</f>
        <v/>
      </c>
      <c r="B486" s="831" t="str">
        <f>IF('Names And Totals'!B101="","",'Names And Totals'!B101)</f>
        <v/>
      </c>
      <c r="C486" s="824" t="str">
        <f>IF(B486="","",IF(Y486="DQ","DQ",IF(Y486="TO","TO",IF(Y486="NV","NV",IF(Y486="","",RANK(Y486,$Y$6:$Y$501,0))))))</f>
        <v/>
      </c>
      <c r="D486" s="23" t="s">
        <v>7</v>
      </c>
      <c r="E486" s="343"/>
      <c r="F486" s="324"/>
      <c r="G486" s="334"/>
      <c r="H486" s="325"/>
      <c r="I486" s="213" t="str">
        <f>IF(B486="","",IF(F486=999,999,IF(F486+G486+H486=0,"",(F486*60+G486+H486/100)+E486)))</f>
        <v/>
      </c>
      <c r="J486" s="80" t="str">
        <f>IF(B486="","",MAX(I486:I490)-MIN(I486:I490))</f>
        <v/>
      </c>
      <c r="K486" s="80" t="str">
        <f>IF(I486="","",ABS(I486-J487))</f>
        <v/>
      </c>
      <c r="L486" s="214" t="str">
        <f>IF(K486="","",RANK(K486,K486:K490))</f>
        <v/>
      </c>
      <c r="M486" s="80" t="str">
        <f>IF(I486="","",IF(L486=1,"",I486))</f>
        <v/>
      </c>
      <c r="N486" s="82" t="str">
        <f>IF(B486="","",MAX(M486:M490)-MIN(M486:M490))</f>
        <v/>
      </c>
      <c r="O486" s="82" t="str">
        <f>IF(M486="","",ABS(M486-N487))</f>
        <v/>
      </c>
      <c r="P486" s="215" t="str">
        <f>IF(O486="","",RANK(O486,O486:O490))</f>
        <v/>
      </c>
      <c r="Q486" s="82" t="str">
        <f>IF(O486="","",IF(P486=1,"",I486))</f>
        <v/>
      </c>
      <c r="R486" s="83" t="str">
        <f>IF(B486="","",MAX(Q486:Q490)-MIN(Q486:Q490))</f>
        <v/>
      </c>
      <c r="S486" s="83" t="str">
        <f>IF(Q486="","",ABS(Q486-R487))</f>
        <v/>
      </c>
      <c r="T486" s="216" t="str">
        <f>IF(S486="","",RANK(S486,S486:S490))</f>
        <v/>
      </c>
      <c r="U486" s="83" t="str">
        <f>IF(T486="","",IF(T486=1,"",Q486))</f>
        <v/>
      </c>
      <c r="V486" s="84" t="str">
        <f>IF(B486="","",MAX(U486:U490)-MIN(U486:U490))</f>
        <v/>
      </c>
      <c r="W486" s="217" t="str">
        <f>IF(B486="","",I486)</f>
        <v/>
      </c>
      <c r="X486" s="810" t="str">
        <f>IF(B486="","",IF(Z486="DQ","DQ",IF(I486=999,"TO",IF(I486="","",IF(I487="",W486,IF(I488="",W487,IF(I489="",W488,IF(I490="",W489,W490))))))))</f>
        <v/>
      </c>
      <c r="Y486" s="812" t="str">
        <f>IF(B486="","",IF(Z486="DQ","DQ",IF(X486="TO","TO",IF(X486="","",IF(X486="NV","NV",IF((20-(X486-$Y$3))&gt;0,(20-(X486-$Y$3)),0))))))</f>
        <v/>
      </c>
      <c r="Z486" s="815"/>
    </row>
    <row r="487" spans="1:26" x14ac:dyDescent="0.25">
      <c r="A487" s="621"/>
      <c r="B487" s="624"/>
      <c r="C487" s="641"/>
      <c r="D487" s="18" t="s">
        <v>4</v>
      </c>
      <c r="E487" s="384" t="str">
        <f>IF(F487&lt;&gt;"",E486,"")</f>
        <v/>
      </c>
      <c r="F487" s="289"/>
      <c r="G487" s="290"/>
      <c r="H487" s="310"/>
      <c r="I487" s="218" t="str">
        <f>IF(B486="","",IF(F487=999,999,IF(F487+G487+H487=0,"",(F487*60+G487+H487/100)+E487)))</f>
        <v/>
      </c>
      <c r="J487" s="72" t="str">
        <f>IF(B486="","",AVERAGE(I486:I490))</f>
        <v/>
      </c>
      <c r="K487" s="72" t="str">
        <f>IF(I487="","",ABS(I487-J487))</f>
        <v/>
      </c>
      <c r="L487" s="219" t="str">
        <f>IF(K487="","",RANK(K487,K486:K490))</f>
        <v/>
      </c>
      <c r="M487" s="220" t="str">
        <f t="shared" ref="M487:M490" si="288">IF(I487="","",IF(L487=1,"",I487))</f>
        <v/>
      </c>
      <c r="N487" s="73" t="str">
        <f>IF(B486="","",AVERAGE(M486:M490))</f>
        <v/>
      </c>
      <c r="O487" s="73" t="str">
        <f>IF(M487="","",ABS(M487-N487))</f>
        <v/>
      </c>
      <c r="P487" s="221" t="str">
        <f>IF(O487="","",RANK(O487,O486:O490))</f>
        <v/>
      </c>
      <c r="Q487" s="222" t="str">
        <f t="shared" ref="Q487:Q490" si="289">IF(O487="","",IF(P487=1,"",I487))</f>
        <v/>
      </c>
      <c r="R487" s="74" t="str">
        <f>IF(B486="","",AVERAGE(Q486:Q490))</f>
        <v/>
      </c>
      <c r="S487" s="74" t="str">
        <f>IF(Q487="","",ABS(Q487-R487))</f>
        <v/>
      </c>
      <c r="T487" s="223" t="str">
        <f>IF(S487="","",RANK(S487,S486:S490))</f>
        <v/>
      </c>
      <c r="U487" s="224" t="str">
        <f t="shared" ref="U487:U490" si="290">IF(T487="","",IF(T487=1,"",Q487))</f>
        <v/>
      </c>
      <c r="V487" s="75" t="str">
        <f>IF(B486="","",AVERAGE(U486:U490))</f>
        <v/>
      </c>
      <c r="W487" s="225" t="str">
        <f>IF(B486="","",IF(J486&lt;0.5,J487,"NV"))</f>
        <v/>
      </c>
      <c r="X487" s="763"/>
      <c r="Y487" s="813"/>
      <c r="Z487" s="816"/>
    </row>
    <row r="488" spans="1:26" x14ac:dyDescent="0.25">
      <c r="A488" s="621"/>
      <c r="B488" s="624"/>
      <c r="C488" s="641"/>
      <c r="D488" s="18" t="s">
        <v>8</v>
      </c>
      <c r="E488" s="384" t="str">
        <f>IF(F488&lt;&gt;"",E486,"")</f>
        <v/>
      </c>
      <c r="F488" s="289"/>
      <c r="G488" s="290"/>
      <c r="H488" s="310"/>
      <c r="I488" s="218" t="str">
        <f>IF(B486="","",IF(F488=999,999,IF(F488+G488+H488=0,"",(F488*60+G488+H488/100)+E488)))</f>
        <v/>
      </c>
      <c r="J488" s="72"/>
      <c r="K488" s="72" t="str">
        <f>IF(I488="","",ABS(I488-J487))</f>
        <v/>
      </c>
      <c r="L488" s="219" t="str">
        <f>IF(K488="","",RANK(K488,K486:K490))</f>
        <v/>
      </c>
      <c r="M488" s="220" t="str">
        <f t="shared" si="288"/>
        <v/>
      </c>
      <c r="N488" s="73"/>
      <c r="O488" s="73" t="str">
        <f>IF(M488="","",ABS(M488-N487))</f>
        <v/>
      </c>
      <c r="P488" s="221" t="str">
        <f>IF(O488="","",RANK(O488,O486:O490))</f>
        <v/>
      </c>
      <c r="Q488" s="222" t="str">
        <f t="shared" si="289"/>
        <v/>
      </c>
      <c r="R488" s="74"/>
      <c r="S488" s="74" t="str">
        <f>IF(Q488="","",ABS(Q488-R487))</f>
        <v/>
      </c>
      <c r="T488" s="223" t="str">
        <f>IF(S488="","",RANK(S488,S486:S490))</f>
        <v/>
      </c>
      <c r="U488" s="224" t="str">
        <f t="shared" si="290"/>
        <v/>
      </c>
      <c r="V488" s="75"/>
      <c r="W488" s="225" t="str">
        <f>IF(B486="","",IF(J486&lt;0.5,J487,IF(N486&lt;0.5,N487,"NV")))</f>
        <v/>
      </c>
      <c r="X488" s="763"/>
      <c r="Y488" s="813"/>
      <c r="Z488" s="816"/>
    </row>
    <row r="489" spans="1:26" x14ac:dyDescent="0.25">
      <c r="A489" s="621"/>
      <c r="B489" s="624"/>
      <c r="C489" s="641"/>
      <c r="D489" s="18" t="s">
        <v>5</v>
      </c>
      <c r="E489" s="384" t="str">
        <f>IF(F489&lt;&gt;"",E486,"")</f>
        <v/>
      </c>
      <c r="F489" s="289"/>
      <c r="G489" s="290"/>
      <c r="H489" s="310"/>
      <c r="I489" s="218" t="str">
        <f>IF(B486="","",IF(F489=999,999,IF(F489+G489+H489=0,"",(F489*60+G489+H489/100)+E489)))</f>
        <v/>
      </c>
      <c r="J489" s="72"/>
      <c r="K489" s="72" t="str">
        <f>IF(I489="","",ABS(I489-J487))</f>
        <v/>
      </c>
      <c r="L489" s="219" t="str">
        <f>IF(K489="","",RANK(K489,K486:K490))</f>
        <v/>
      </c>
      <c r="M489" s="220" t="str">
        <f t="shared" si="288"/>
        <v/>
      </c>
      <c r="N489" s="73"/>
      <c r="O489" s="73" t="str">
        <f>IF(M489="","",ABS(M489-N487))</f>
        <v/>
      </c>
      <c r="P489" s="221" t="str">
        <f>IF(O489="","",RANK(O489,O486:O490))</f>
        <v/>
      </c>
      <c r="Q489" s="222" t="str">
        <f t="shared" si="289"/>
        <v/>
      </c>
      <c r="R489" s="74"/>
      <c r="S489" s="74" t="str">
        <f>IF(Q489="","",ABS(Q489-R487))</f>
        <v/>
      </c>
      <c r="T489" s="223" t="str">
        <f>IF(S489="","",RANK(S489,S486:S490))</f>
        <v/>
      </c>
      <c r="U489" s="224" t="str">
        <f t="shared" si="290"/>
        <v/>
      </c>
      <c r="V489" s="75"/>
      <c r="W489" s="225" t="str">
        <f>IF(B486="","",IF(N486=0,J487,IF(N486&lt;0.5,N487,IF(R486&lt;0.5,R487,"NV"))))</f>
        <v/>
      </c>
      <c r="X489" s="763"/>
      <c r="Y489" s="813"/>
      <c r="Z489" s="816"/>
    </row>
    <row r="490" spans="1:26" ht="15.75" thickBot="1" x14ac:dyDescent="0.3">
      <c r="A490" s="622"/>
      <c r="B490" s="625"/>
      <c r="C490" s="825"/>
      <c r="D490" s="24" t="s">
        <v>6</v>
      </c>
      <c r="E490" s="385" t="str">
        <f>IF(F490&lt;&gt;"",E486,"")</f>
        <v/>
      </c>
      <c r="F490" s="295"/>
      <c r="G490" s="296"/>
      <c r="H490" s="335"/>
      <c r="I490" s="226" t="str">
        <f>IF(B486="","",IF(F490=999,999,IF(F490+G490+H490=0,"",(F490*60+G490+H490/100)+E490)))</f>
        <v/>
      </c>
      <c r="J490" s="76"/>
      <c r="K490" s="76" t="str">
        <f>IF(I490="","",ABS(I490-J487))</f>
        <v/>
      </c>
      <c r="L490" s="227" t="str">
        <f>IF(K490="","",RANK(K490,K486:K490))</f>
        <v/>
      </c>
      <c r="M490" s="228" t="str">
        <f t="shared" si="288"/>
        <v/>
      </c>
      <c r="N490" s="77"/>
      <c r="O490" s="77" t="str">
        <f>IF(M490="","",ABS(M490-N487))</f>
        <v/>
      </c>
      <c r="P490" s="229" t="str">
        <f>IF(O490="","",RANK(O490,O486:O490))</f>
        <v/>
      </c>
      <c r="Q490" s="230" t="str">
        <f t="shared" si="289"/>
        <v/>
      </c>
      <c r="R490" s="78"/>
      <c r="S490" s="78" t="str">
        <f>IF(Q490="","",ABS(Q490-R487))</f>
        <v/>
      </c>
      <c r="T490" s="231" t="str">
        <f>IF(S490="","",RANK(S490,S486:S490))</f>
        <v/>
      </c>
      <c r="U490" s="232" t="str">
        <f t="shared" si="290"/>
        <v/>
      </c>
      <c r="V490" s="79"/>
      <c r="W490" s="233" t="str">
        <f>IF(B486="","",IF(R486&lt;0.5,TRIMMEAN(I486:I490,0.4),IF(V486&lt;0.5,V487,"NV")))</f>
        <v/>
      </c>
      <c r="X490" s="811"/>
      <c r="Y490" s="814"/>
      <c r="Z490" s="817"/>
    </row>
    <row r="491" spans="1:26" x14ac:dyDescent="0.25">
      <c r="A491" s="826" t="str">
        <f>IF('Names And Totals'!A102="","",'Names And Totals'!A102)</f>
        <v/>
      </c>
      <c r="B491" s="828" t="str">
        <f>IF('Names And Totals'!B102="","",'Names And Totals'!B102)</f>
        <v/>
      </c>
      <c r="C491" s="821" t="str">
        <f>IF(B491="","",IF(Y491="DQ","DQ",IF(Y491="TO","TO",IF(Y491="NV","NV",IF(Y491="","",RANK(Y491,$Y$6:$Y$501,0))))))</f>
        <v/>
      </c>
      <c r="D491" s="67" t="s">
        <v>7</v>
      </c>
      <c r="E491" s="386"/>
      <c r="F491" s="336"/>
      <c r="G491" s="333"/>
      <c r="H491" s="337"/>
      <c r="I491" s="263" t="str">
        <f>IF(B491="","",IF(F491=999,999,IF(F491+G491+H491=0,"",(F491*60+G491+H491/100)+E491)))</f>
        <v/>
      </c>
      <c r="J491" s="80" t="str">
        <f>IF(B491="","",MAX(I491:I495)-MIN(I491:I495))</f>
        <v/>
      </c>
      <c r="K491" s="80" t="str">
        <f>IF(I491="","",ABS(I491-J492))</f>
        <v/>
      </c>
      <c r="L491" s="214" t="str">
        <f>IF(K491="","",RANK(K491,K491:K495))</f>
        <v/>
      </c>
      <c r="M491" s="80" t="str">
        <f>IF(I491="","",IF(L491=1,"",I491))</f>
        <v/>
      </c>
      <c r="N491" s="82" t="str">
        <f>IF(B491="","",MAX(M491:M495)-MIN(M491:M495))</f>
        <v/>
      </c>
      <c r="O491" s="82" t="str">
        <f>IF(M491="","",ABS(M491-N492))</f>
        <v/>
      </c>
      <c r="P491" s="215" t="str">
        <f>IF(O491="","",RANK(O491,O491:O495))</f>
        <v/>
      </c>
      <c r="Q491" s="82" t="str">
        <f>IF(O491="","",IF(P491=1,"",I491))</f>
        <v/>
      </c>
      <c r="R491" s="83" t="str">
        <f>IF(B491="","",MAX(Q491:Q495)-MIN(Q491:Q495))</f>
        <v/>
      </c>
      <c r="S491" s="83" t="str">
        <f>IF(Q491="","",ABS(Q491-R492))</f>
        <v/>
      </c>
      <c r="T491" s="216" t="str">
        <f>IF(S491="","",RANK(S491,S491:S495))</f>
        <v/>
      </c>
      <c r="U491" s="83" t="str">
        <f>IF(T491="","",IF(T491=1,"",Q491))</f>
        <v/>
      </c>
      <c r="V491" s="84" t="str">
        <f>IF(B491="","",MAX(U491:U495)-MIN(U491:U495))</f>
        <v/>
      </c>
      <c r="W491" s="217" t="str">
        <f>IF(B491="","",I491)</f>
        <v/>
      </c>
      <c r="X491" s="614" t="str">
        <f>IF(B491="","",IF(Z491="DQ","DQ",IF(I491=999,"TO",IF(I491="","",IF(I492="",W491,IF(I493="",W492,IF(I494="",W493,IF(I495="",W494,W495))))))))</f>
        <v/>
      </c>
      <c r="Y491" s="818" t="str">
        <f>IF(B491="","",IF(Z491="DQ","DQ",IF(X491="TO","TO",IF(X491="","",IF(X491="NV","NV",IF((20-(X491-$Y$3))&gt;0,(20-(X491-$Y$3)),0))))))</f>
        <v/>
      </c>
      <c r="Z491" s="639"/>
    </row>
    <row r="492" spans="1:26" x14ac:dyDescent="0.25">
      <c r="A492" s="627"/>
      <c r="B492" s="630"/>
      <c r="C492" s="822"/>
      <c r="D492" s="21" t="s">
        <v>4</v>
      </c>
      <c r="E492" s="387" t="str">
        <f>IF(F492&lt;&gt;"",E491,"")</f>
        <v/>
      </c>
      <c r="F492" s="292"/>
      <c r="G492" s="293"/>
      <c r="H492" s="314"/>
      <c r="I492" s="234" t="str">
        <f>IF(B491="","",IF(F492=999,999,IF(F492+G492+H492=0,"",(F492*60+G492+H492/100)+E492)))</f>
        <v/>
      </c>
      <c r="J492" s="72" t="str">
        <f>IF(B491="","",AVERAGE(I491:I495))</f>
        <v/>
      </c>
      <c r="K492" s="72" t="str">
        <f>IF(I492="","",ABS(I492-J492))</f>
        <v/>
      </c>
      <c r="L492" s="219" t="str">
        <f>IF(K492="","",RANK(K492,K491:K495))</f>
        <v/>
      </c>
      <c r="M492" s="220" t="str">
        <f t="shared" ref="M492:M495" si="291">IF(I492="","",IF(L492=1,"",I492))</f>
        <v/>
      </c>
      <c r="N492" s="73" t="str">
        <f>IF(B491="","",AVERAGE(M491:M495))</f>
        <v/>
      </c>
      <c r="O492" s="73" t="str">
        <f>IF(M492="","",ABS(M492-N492))</f>
        <v/>
      </c>
      <c r="P492" s="221" t="str">
        <f>IF(O492="","",RANK(O492,O491:O495))</f>
        <v/>
      </c>
      <c r="Q492" s="222" t="str">
        <f t="shared" ref="Q492:Q495" si="292">IF(O492="","",IF(P492=1,"",I492))</f>
        <v/>
      </c>
      <c r="R492" s="74" t="str">
        <f>IF(B491="","",AVERAGE(Q491:Q495))</f>
        <v/>
      </c>
      <c r="S492" s="74" t="str">
        <f>IF(Q492="","",ABS(Q492-R492))</f>
        <v/>
      </c>
      <c r="T492" s="223" t="str">
        <f>IF(S492="","",RANK(S492,S491:S495))</f>
        <v/>
      </c>
      <c r="U492" s="224" t="str">
        <f t="shared" ref="U492:U495" si="293">IF(T492="","",IF(T492=1,"",Q492))</f>
        <v/>
      </c>
      <c r="V492" s="75" t="str">
        <f>IF(B491="","",AVERAGE(U491:U495))</f>
        <v/>
      </c>
      <c r="W492" s="225" t="str">
        <f>IF(B491="","",IF(J491&lt;0.5,J492,"NV"))</f>
        <v/>
      </c>
      <c r="X492" s="615"/>
      <c r="Y492" s="819"/>
      <c r="Z492" s="639"/>
    </row>
    <row r="493" spans="1:26" x14ac:dyDescent="0.25">
      <c r="A493" s="627"/>
      <c r="B493" s="630"/>
      <c r="C493" s="822"/>
      <c r="D493" s="21" t="s">
        <v>8</v>
      </c>
      <c r="E493" s="387" t="str">
        <f>IF(F493&lt;&gt;"",E491,"")</f>
        <v/>
      </c>
      <c r="F493" s="292"/>
      <c r="G493" s="293"/>
      <c r="H493" s="314"/>
      <c r="I493" s="234" t="str">
        <f>IF(B491="","",IF(F493=999,999,IF(F493+G493+H493=0,"",(F493*60+G493+H493/100)+E493)))</f>
        <v/>
      </c>
      <c r="J493" s="72"/>
      <c r="K493" s="72" t="str">
        <f>IF(I493="","",ABS(I493-J492))</f>
        <v/>
      </c>
      <c r="L493" s="219" t="str">
        <f>IF(K493="","",RANK(K493,K491:K495))</f>
        <v/>
      </c>
      <c r="M493" s="220" t="str">
        <f t="shared" si="291"/>
        <v/>
      </c>
      <c r="N493" s="73"/>
      <c r="O493" s="73" t="str">
        <f>IF(M493="","",ABS(M493-N492))</f>
        <v/>
      </c>
      <c r="P493" s="221" t="str">
        <f>IF(O493="","",RANK(O493,O491:O495))</f>
        <v/>
      </c>
      <c r="Q493" s="222" t="str">
        <f t="shared" si="292"/>
        <v/>
      </c>
      <c r="R493" s="74"/>
      <c r="S493" s="74" t="str">
        <f>IF(Q493="","",ABS(Q493-R492))</f>
        <v/>
      </c>
      <c r="T493" s="223" t="str">
        <f>IF(S493="","",RANK(S493,S491:S495))</f>
        <v/>
      </c>
      <c r="U493" s="224" t="str">
        <f t="shared" si="293"/>
        <v/>
      </c>
      <c r="V493" s="75"/>
      <c r="W493" s="225" t="str">
        <f>IF(B491="","",IF(J491&lt;0.5,J492,IF(N491&lt;0.5,N492,"NV")))</f>
        <v/>
      </c>
      <c r="X493" s="615"/>
      <c r="Y493" s="819"/>
      <c r="Z493" s="639"/>
    </row>
    <row r="494" spans="1:26" x14ac:dyDescent="0.25">
      <c r="A494" s="627"/>
      <c r="B494" s="630"/>
      <c r="C494" s="822"/>
      <c r="D494" s="21" t="s">
        <v>5</v>
      </c>
      <c r="E494" s="387" t="str">
        <f>IF(F494&lt;&gt;"",E491,"")</f>
        <v/>
      </c>
      <c r="F494" s="292"/>
      <c r="G494" s="293"/>
      <c r="H494" s="314"/>
      <c r="I494" s="234" t="str">
        <f>IF(B491="","",IF(F494=999,999,IF(F494+G494+H494=0,"",(F494*60+G494+H494/100)+E494)))</f>
        <v/>
      </c>
      <c r="J494" s="72"/>
      <c r="K494" s="72" t="str">
        <f>IF(I494="","",ABS(I494-J492))</f>
        <v/>
      </c>
      <c r="L494" s="219" t="str">
        <f>IF(K494="","",RANK(K494,K491:K495))</f>
        <v/>
      </c>
      <c r="M494" s="220" t="str">
        <f t="shared" si="291"/>
        <v/>
      </c>
      <c r="N494" s="73"/>
      <c r="O494" s="73" t="str">
        <f>IF(M494="","",ABS(M494-N492))</f>
        <v/>
      </c>
      <c r="P494" s="221" t="str">
        <f>IF(O494="","",RANK(O494,O491:O495))</f>
        <v/>
      </c>
      <c r="Q494" s="222" t="str">
        <f t="shared" si="292"/>
        <v/>
      </c>
      <c r="R494" s="74"/>
      <c r="S494" s="74" t="str">
        <f>IF(Q494="","",ABS(Q494-R492))</f>
        <v/>
      </c>
      <c r="T494" s="223" t="str">
        <f>IF(S494="","",RANK(S494,S491:S495))</f>
        <v/>
      </c>
      <c r="U494" s="224" t="str">
        <f t="shared" si="293"/>
        <v/>
      </c>
      <c r="V494" s="75"/>
      <c r="W494" s="225" t="str">
        <f>IF(B491="","",IF(N491=0,J492,IF(N491&lt;0.5,N492,IF(R491&lt;0.5,R492,"NV"))))</f>
        <v/>
      </c>
      <c r="X494" s="615"/>
      <c r="Y494" s="819"/>
      <c r="Z494" s="639"/>
    </row>
    <row r="495" spans="1:26" ht="15.75" thickBot="1" x14ac:dyDescent="0.3">
      <c r="A495" s="827"/>
      <c r="B495" s="829"/>
      <c r="C495" s="823"/>
      <c r="D495" s="66" t="s">
        <v>6</v>
      </c>
      <c r="E495" s="387" t="str">
        <f>IF(F495&lt;&gt;"",E491,"")</f>
        <v/>
      </c>
      <c r="F495" s="338"/>
      <c r="G495" s="339"/>
      <c r="H495" s="340"/>
      <c r="I495" s="264" t="str">
        <f>IF(B491="","",IF(F495=999,999,IF(F495+G495+H495=0,"",(F495*60+G495+H495/100)+E495)))</f>
        <v/>
      </c>
      <c r="J495" s="76"/>
      <c r="K495" s="76" t="str">
        <f>IF(I495="","",ABS(I495-J492))</f>
        <v/>
      </c>
      <c r="L495" s="227" t="str">
        <f>IF(K495="","",RANK(K495,K491:K495))</f>
        <v/>
      </c>
      <c r="M495" s="228" t="str">
        <f t="shared" si="291"/>
        <v/>
      </c>
      <c r="N495" s="77"/>
      <c r="O495" s="77" t="str">
        <f>IF(M495="","",ABS(M495-N492))</f>
        <v/>
      </c>
      <c r="P495" s="229" t="str">
        <f>IF(O495="","",RANK(O495,O491:O495))</f>
        <v/>
      </c>
      <c r="Q495" s="230" t="str">
        <f t="shared" si="292"/>
        <v/>
      </c>
      <c r="R495" s="78"/>
      <c r="S495" s="78" t="str">
        <f>IF(Q495="","",ABS(Q495-R492))</f>
        <v/>
      </c>
      <c r="T495" s="231" t="str">
        <f>IF(S495="","",RANK(S495,S491:S495))</f>
        <v/>
      </c>
      <c r="U495" s="232" t="str">
        <f t="shared" si="293"/>
        <v/>
      </c>
      <c r="V495" s="79"/>
      <c r="W495" s="233" t="str">
        <f>IF(B491="","",IF(R491&lt;0.5,TRIMMEAN(I491:I495,0.4),IF(V491&lt;0.5,V492,"NV")))</f>
        <v/>
      </c>
      <c r="X495" s="616"/>
      <c r="Y495" s="820"/>
      <c r="Z495" s="639"/>
    </row>
    <row r="496" spans="1:26" x14ac:dyDescent="0.25">
      <c r="A496" s="830" t="str">
        <f>IF('Names And Totals'!A103="","",'Names And Totals'!A103)</f>
        <v/>
      </c>
      <c r="B496" s="831" t="str">
        <f>IF('Names And Totals'!B103="","",'Names And Totals'!B103)</f>
        <v/>
      </c>
      <c r="C496" s="824" t="str">
        <f>IF(B496="","",IF(Y496="DQ","DQ",IF(Y496="TO","TO",IF(Y496="NV","NV",IF(Y496="","",RANK(Y496,$Y$6:$Y$501,0))))))</f>
        <v/>
      </c>
      <c r="D496" s="23" t="s">
        <v>7</v>
      </c>
      <c r="E496" s="343"/>
      <c r="F496" s="324"/>
      <c r="G496" s="334"/>
      <c r="H496" s="325"/>
      <c r="I496" s="213" t="str">
        <f>IF(B496="","",IF(F496=999,999,IF(F496+G496+H496=0,"",(F496*60+G496+H496/100)+E496)))</f>
        <v/>
      </c>
      <c r="J496" s="80" t="str">
        <f>IF(B496="","",MAX(I496:I500)-MIN(I496:I500))</f>
        <v/>
      </c>
      <c r="K496" s="80" t="str">
        <f>IF(I496="","",ABS(I496-J497))</f>
        <v/>
      </c>
      <c r="L496" s="214" t="str">
        <f>IF(K496="","",RANK(K496,K496:K500))</f>
        <v/>
      </c>
      <c r="M496" s="80" t="str">
        <f>IF(I496="","",IF(L496=1,"",I496))</f>
        <v/>
      </c>
      <c r="N496" s="82" t="str">
        <f>IF(B496="","",MAX(M496:M500)-MIN(M496:M500))</f>
        <v/>
      </c>
      <c r="O496" s="82" t="str">
        <f>IF(M496="","",ABS(M496-N497))</f>
        <v/>
      </c>
      <c r="P496" s="215" t="str">
        <f>IF(O496="","",RANK(O496,O496:O500))</f>
        <v/>
      </c>
      <c r="Q496" s="82" t="str">
        <f>IF(O496="","",IF(P496=1,"",I496))</f>
        <v/>
      </c>
      <c r="R496" s="83" t="str">
        <f>IF(B496="","",MAX(Q496:Q500)-MIN(Q496:Q500))</f>
        <v/>
      </c>
      <c r="S496" s="83" t="str">
        <f>IF(Q496="","",ABS(Q496-R497))</f>
        <v/>
      </c>
      <c r="T496" s="216" t="str">
        <f>IF(S496="","",RANK(S496,S496:S500))</f>
        <v/>
      </c>
      <c r="U496" s="83" t="str">
        <f>IF(T496="","",IF(T496=1,"",Q496))</f>
        <v/>
      </c>
      <c r="V496" s="84" t="str">
        <f>IF(B496="","",MAX(U496:U500)-MIN(U496:U500))</f>
        <v/>
      </c>
      <c r="W496" s="217" t="str">
        <f>IF(B496="","",I496)</f>
        <v/>
      </c>
      <c r="X496" s="810" t="str">
        <f>IF(B496="","",IF(Z496="DQ","DQ",IF(I496=999,"TO",IF(I496="","",IF(I497="",W496,IF(I498="",W497,IF(I499="",W498,IF(I500="",W499,W500))))))))</f>
        <v/>
      </c>
      <c r="Y496" s="812" t="str">
        <f>IF(B496="","",IF(Z496="DQ","DQ",IF(X496="TO","TO",IF(X496="","",IF(X496="NV","NV",IF((20-(X496-$Y$3))&gt;0,(20-(X496-$Y$3)),0))))))</f>
        <v/>
      </c>
      <c r="Z496" s="815"/>
    </row>
    <row r="497" spans="1:26" x14ac:dyDescent="0.25">
      <c r="A497" s="621"/>
      <c r="B497" s="624"/>
      <c r="C497" s="641"/>
      <c r="D497" s="18" t="s">
        <v>4</v>
      </c>
      <c r="E497" s="384" t="str">
        <f>IF(F497&lt;&gt;"",E496,"")</f>
        <v/>
      </c>
      <c r="F497" s="289"/>
      <c r="G497" s="290"/>
      <c r="H497" s="310"/>
      <c r="I497" s="218" t="str">
        <f>IF(B496="","",IF(F497=999,999,IF(F497+G497+H497=0,"",(F497*60+G497+H497/100)+E497)))</f>
        <v/>
      </c>
      <c r="J497" s="72" t="str">
        <f>IF(B496="","",AVERAGE(I496:I500))</f>
        <v/>
      </c>
      <c r="K497" s="72" t="str">
        <f>IF(I497="","",ABS(I497-J497))</f>
        <v/>
      </c>
      <c r="L497" s="219" t="str">
        <f>IF(K497="","",RANK(K497,K496:K500))</f>
        <v/>
      </c>
      <c r="M497" s="220" t="str">
        <f t="shared" ref="M497:M500" si="294">IF(I497="","",IF(L497=1,"",I497))</f>
        <v/>
      </c>
      <c r="N497" s="73" t="str">
        <f>IF(B496="","",AVERAGE(M496:M500))</f>
        <v/>
      </c>
      <c r="O497" s="73" t="str">
        <f>IF(M497="","",ABS(M497-N497))</f>
        <v/>
      </c>
      <c r="P497" s="221" t="str">
        <f>IF(O497="","",RANK(O497,O496:O500))</f>
        <v/>
      </c>
      <c r="Q497" s="222" t="str">
        <f t="shared" ref="Q497:Q500" si="295">IF(O497="","",IF(P497=1,"",I497))</f>
        <v/>
      </c>
      <c r="R497" s="74" t="str">
        <f>IF(B496="","",AVERAGE(Q496:Q500))</f>
        <v/>
      </c>
      <c r="S497" s="74" t="str">
        <f>IF(Q497="","",ABS(Q497-R497))</f>
        <v/>
      </c>
      <c r="T497" s="223" t="str">
        <f>IF(S497="","",RANK(S497,S496:S500))</f>
        <v/>
      </c>
      <c r="U497" s="224" t="str">
        <f t="shared" ref="U497:U500" si="296">IF(T497="","",IF(T497=1,"",Q497))</f>
        <v/>
      </c>
      <c r="V497" s="75" t="str">
        <f>IF(B496="","",AVERAGE(U496:U500))</f>
        <v/>
      </c>
      <c r="W497" s="225" t="str">
        <f>IF(B496="","",IF(J496&lt;0.5,J497,"NV"))</f>
        <v/>
      </c>
      <c r="X497" s="763"/>
      <c r="Y497" s="813"/>
      <c r="Z497" s="816"/>
    </row>
    <row r="498" spans="1:26" x14ac:dyDescent="0.25">
      <c r="A498" s="621"/>
      <c r="B498" s="624"/>
      <c r="C498" s="641"/>
      <c r="D498" s="18" t="s">
        <v>8</v>
      </c>
      <c r="E498" s="384" t="str">
        <f>IF(F498&lt;&gt;"",E496,"")</f>
        <v/>
      </c>
      <c r="F498" s="289"/>
      <c r="G498" s="290"/>
      <c r="H498" s="310"/>
      <c r="I498" s="218" t="str">
        <f>IF(B496="","",IF(F498=999,999,IF(F498+G498+H498=0,"",(F498*60+G498+H498/100)+E498)))</f>
        <v/>
      </c>
      <c r="J498" s="72"/>
      <c r="K498" s="72" t="str">
        <f>IF(I498="","",ABS(I498-J497))</f>
        <v/>
      </c>
      <c r="L498" s="219" t="str">
        <f>IF(K498="","",RANK(K498,K496:K500))</f>
        <v/>
      </c>
      <c r="M498" s="220" t="str">
        <f t="shared" si="294"/>
        <v/>
      </c>
      <c r="N498" s="73"/>
      <c r="O498" s="73" t="str">
        <f>IF(M498="","",ABS(M498-N497))</f>
        <v/>
      </c>
      <c r="P498" s="221" t="str">
        <f>IF(O498="","",RANK(O498,O496:O500))</f>
        <v/>
      </c>
      <c r="Q498" s="222" t="str">
        <f t="shared" si="295"/>
        <v/>
      </c>
      <c r="R498" s="74"/>
      <c r="S498" s="74" t="str">
        <f>IF(Q498="","",ABS(Q498-R497))</f>
        <v/>
      </c>
      <c r="T498" s="223" t="str">
        <f>IF(S498="","",RANK(S498,S496:S500))</f>
        <v/>
      </c>
      <c r="U498" s="224" t="str">
        <f t="shared" si="296"/>
        <v/>
      </c>
      <c r="V498" s="75"/>
      <c r="W498" s="225" t="str">
        <f>IF(B496="","",IF(J496&lt;0.5,J497,IF(N496&lt;0.5,N497,"NV")))</f>
        <v/>
      </c>
      <c r="X498" s="763"/>
      <c r="Y498" s="813"/>
      <c r="Z498" s="816"/>
    </row>
    <row r="499" spans="1:26" x14ac:dyDescent="0.25">
      <c r="A499" s="621"/>
      <c r="B499" s="624"/>
      <c r="C499" s="641"/>
      <c r="D499" s="18" t="s">
        <v>5</v>
      </c>
      <c r="E499" s="384" t="str">
        <f>IF(F499&lt;&gt;"",E496,"")</f>
        <v/>
      </c>
      <c r="F499" s="289"/>
      <c r="G499" s="290"/>
      <c r="H499" s="310"/>
      <c r="I499" s="218" t="str">
        <f>IF(B496="","",IF(F499=999,999,IF(F499+G499+H499=0,"",(F499*60+G499+H499/100)+E499)))</f>
        <v/>
      </c>
      <c r="J499" s="72"/>
      <c r="K499" s="72" t="str">
        <f>IF(I499="","",ABS(I499-J497))</f>
        <v/>
      </c>
      <c r="L499" s="219" t="str">
        <f>IF(K499="","",RANK(K499,K496:K500))</f>
        <v/>
      </c>
      <c r="M499" s="220" t="str">
        <f t="shared" si="294"/>
        <v/>
      </c>
      <c r="N499" s="73"/>
      <c r="O499" s="73" t="str">
        <f>IF(M499="","",ABS(M499-N497))</f>
        <v/>
      </c>
      <c r="P499" s="221" t="str">
        <f>IF(O499="","",RANK(O499,O496:O500))</f>
        <v/>
      </c>
      <c r="Q499" s="222" t="str">
        <f t="shared" si="295"/>
        <v/>
      </c>
      <c r="R499" s="74"/>
      <c r="S499" s="74" t="str">
        <f>IF(Q499="","",ABS(Q499-R497))</f>
        <v/>
      </c>
      <c r="T499" s="223" t="str">
        <f>IF(S499="","",RANK(S499,S496:S500))</f>
        <v/>
      </c>
      <c r="U499" s="224" t="str">
        <f t="shared" si="296"/>
        <v/>
      </c>
      <c r="V499" s="75"/>
      <c r="W499" s="225" t="str">
        <f>IF(B496="","",IF(N496=0,J497,IF(N496&lt;0.5,N497,IF(R496&lt;0.5,R497,"NV"))))</f>
        <v/>
      </c>
      <c r="X499" s="763"/>
      <c r="Y499" s="813"/>
      <c r="Z499" s="816"/>
    </row>
    <row r="500" spans="1:26" ht="15.75" thickBot="1" x14ac:dyDescent="0.3">
      <c r="A500" s="622"/>
      <c r="B500" s="625"/>
      <c r="C500" s="825"/>
      <c r="D500" s="24" t="s">
        <v>6</v>
      </c>
      <c r="E500" s="389" t="str">
        <f>IF(F500&lt;&gt;"",E496,"")</f>
        <v/>
      </c>
      <c r="F500" s="295"/>
      <c r="G500" s="296"/>
      <c r="H500" s="335"/>
      <c r="I500" s="226" t="str">
        <f>IF(B496="","",IF(F500=999,999,IF(F500+G500+H500=0,"",(F500*60+G500+H500/100)+E500)))</f>
        <v/>
      </c>
      <c r="J500" s="76"/>
      <c r="K500" s="76" t="str">
        <f>IF(I500="","",ABS(I500-J497))</f>
        <v/>
      </c>
      <c r="L500" s="227" t="str">
        <f>IF(K500="","",RANK(K500,K496:K500))</f>
        <v/>
      </c>
      <c r="M500" s="228" t="str">
        <f t="shared" si="294"/>
        <v/>
      </c>
      <c r="N500" s="77"/>
      <c r="O500" s="77" t="str">
        <f>IF(M500="","",ABS(M500-N497))</f>
        <v/>
      </c>
      <c r="P500" s="229" t="str">
        <f>IF(O500="","",RANK(O500,O496:O500))</f>
        <v/>
      </c>
      <c r="Q500" s="230" t="str">
        <f t="shared" si="295"/>
        <v/>
      </c>
      <c r="R500" s="78"/>
      <c r="S500" s="78" t="str">
        <f>IF(Q500="","",ABS(Q500-R497))</f>
        <v/>
      </c>
      <c r="T500" s="231" t="str">
        <f>IF(S500="","",RANK(S500,S496:S500))</f>
        <v/>
      </c>
      <c r="U500" s="232" t="str">
        <f t="shared" si="296"/>
        <v/>
      </c>
      <c r="V500" s="79"/>
      <c r="W500" s="233" t="str">
        <f>IF(B496="","",IF(R496&lt;0.5,TRIMMEAN(I496:I500,0.4),IF(V496&lt;0.5,V497,"NV")))</f>
        <v/>
      </c>
      <c r="X500" s="811"/>
      <c r="Y500" s="814"/>
      <c r="Z500" s="817"/>
    </row>
    <row r="501" spans="1:26" x14ac:dyDescent="0.25">
      <c r="A501" s="626" t="str">
        <f>IF('Names And Totals'!A104="","",'Names And Totals'!A104)</f>
        <v/>
      </c>
      <c r="B501" s="629" t="str">
        <f>IF('Names And Totals'!B104="","",'Names And Totals'!B104)</f>
        <v/>
      </c>
      <c r="C501" s="821" t="str">
        <f>IF(B501="","",IF(Y501="DQ","DQ",IF(Y501="TO","TO",IF(Y501="NV","NV",IF(Y501="","",RANK(Y501,$Y$6:$Y$501,0))))))</f>
        <v/>
      </c>
      <c r="D501" s="20" t="s">
        <v>7</v>
      </c>
      <c r="E501" s="342"/>
      <c r="F501" s="311"/>
      <c r="G501" s="312"/>
      <c r="H501" s="313"/>
      <c r="I501" s="263" t="str">
        <f>IF(B501="","",IF(F501=999,999,IF(F501+G501+H501=0,"",(F501*60+G501+H501/100)+E501)))</f>
        <v/>
      </c>
      <c r="J501" s="80" t="str">
        <f>IF(B501="","",MAX(I501:I505)-MIN(I501:I505))</f>
        <v/>
      </c>
      <c r="K501" s="80" t="str">
        <f>IF(I501="","",ABS(I501-J502))</f>
        <v/>
      </c>
      <c r="L501" s="214" t="str">
        <f>IF(K501="","",RANK(K501,K501:K505))</f>
        <v/>
      </c>
      <c r="M501" s="80" t="str">
        <f>IF(I501="","",IF(L501=1,"",I501))</f>
        <v/>
      </c>
      <c r="N501" s="82" t="str">
        <f>IF(B501="","",MAX(M501:M505)-MIN(M501:M505))</f>
        <v/>
      </c>
      <c r="O501" s="82" t="str">
        <f>IF(M501="","",ABS(M501-N502))</f>
        <v/>
      </c>
      <c r="P501" s="215" t="str">
        <f>IF(O501="","",RANK(O501,O501:O505))</f>
        <v/>
      </c>
      <c r="Q501" s="82" t="str">
        <f>IF(O501="","",IF(P501=1,"",I501))</f>
        <v/>
      </c>
      <c r="R501" s="83" t="str">
        <f>IF(B501="","",MAX(Q501:Q505)-MIN(Q501:Q505))</f>
        <v/>
      </c>
      <c r="S501" s="83" t="str">
        <f>IF(Q501="","",ABS(Q501-R502))</f>
        <v/>
      </c>
      <c r="T501" s="216" t="str">
        <f>IF(S501="","",RANK(S501,S501:S505))</f>
        <v/>
      </c>
      <c r="U501" s="83" t="str">
        <f>IF(T501="","",IF(T501=1,"",Q501))</f>
        <v/>
      </c>
      <c r="V501" s="84" t="str">
        <f>IF(B501="","",MAX(U501:U505)-MIN(U501:U505))</f>
        <v/>
      </c>
      <c r="W501" s="217" t="str">
        <f>IF(B501="","",I501)</f>
        <v/>
      </c>
      <c r="X501" s="614" t="str">
        <f>IF(B501="","",IF(Z501="DQ","DQ",IF(I501=999,"TO",IF(I501="","",IF(I502="",W501,IF(I503="",W502,IF(I504="",W503,IF(I505="",W504,W505))))))))</f>
        <v/>
      </c>
      <c r="Y501" s="818" t="str">
        <f>IF(B501="","",IF(Z501="DQ","DQ",IF(X501="TO","TO",IF(X501="","",IF(X501="NV","NV",IF((20-(X501-$Y$3))&gt;0,(20-(X501-$Y$3)),0))))))</f>
        <v/>
      </c>
      <c r="Z501" s="638"/>
    </row>
    <row r="502" spans="1:26" x14ac:dyDescent="0.25">
      <c r="A502" s="627"/>
      <c r="B502" s="630"/>
      <c r="C502" s="822"/>
      <c r="D502" s="21" t="s">
        <v>4</v>
      </c>
      <c r="E502" s="387" t="str">
        <f>IF(F502&lt;&gt;"",E501,"")</f>
        <v/>
      </c>
      <c r="F502" s="292"/>
      <c r="G502" s="293"/>
      <c r="H502" s="314"/>
      <c r="I502" s="234" t="str">
        <f>IF(B501="","",IF(F502=999,999,IF(F502+G502+H502=0,"",(F502*60+G502+H502/100)+E502)))</f>
        <v/>
      </c>
      <c r="J502" s="72" t="str">
        <f>IF(B501="","",AVERAGE(I501:I505))</f>
        <v/>
      </c>
      <c r="K502" s="72" t="str">
        <f>IF(I502="","",ABS(I502-J502))</f>
        <v/>
      </c>
      <c r="L502" s="219" t="str">
        <f>IF(K502="","",RANK(K502,K501:K505))</f>
        <v/>
      </c>
      <c r="M502" s="220" t="str">
        <f t="shared" ref="M502:M505" si="297">IF(I502="","",IF(L502=1,"",I502))</f>
        <v/>
      </c>
      <c r="N502" s="73" t="str">
        <f>IF(B501="","",AVERAGE(M501:M505))</f>
        <v/>
      </c>
      <c r="O502" s="73" t="str">
        <f>IF(M502="","",ABS(M502-N502))</f>
        <v/>
      </c>
      <c r="P502" s="221" t="str">
        <f>IF(O502="","",RANK(O502,O501:O505))</f>
        <v/>
      </c>
      <c r="Q502" s="222" t="str">
        <f t="shared" ref="Q502:Q505" si="298">IF(O502="","",IF(P502=1,"",I502))</f>
        <v/>
      </c>
      <c r="R502" s="74" t="str">
        <f>IF(B501="","",AVERAGE(Q501:Q505))</f>
        <v/>
      </c>
      <c r="S502" s="74" t="str">
        <f>IF(Q502="","",ABS(Q502-R502))</f>
        <v/>
      </c>
      <c r="T502" s="223" t="str">
        <f>IF(S502="","",RANK(S502,S501:S505))</f>
        <v/>
      </c>
      <c r="U502" s="224" t="str">
        <f t="shared" ref="U502:U505" si="299">IF(T502="","",IF(T502=1,"",Q502))</f>
        <v/>
      </c>
      <c r="V502" s="75" t="str">
        <f>IF(B501="","",AVERAGE(U501:U505))</f>
        <v/>
      </c>
      <c r="W502" s="225" t="str">
        <f>IF(B501="","",IF(J501&lt;0.5,J502,"NV"))</f>
        <v/>
      </c>
      <c r="X502" s="615"/>
      <c r="Y502" s="819"/>
      <c r="Z502" s="639"/>
    </row>
    <row r="503" spans="1:26" x14ac:dyDescent="0.25">
      <c r="A503" s="627"/>
      <c r="B503" s="630"/>
      <c r="C503" s="822"/>
      <c r="D503" s="21" t="s">
        <v>8</v>
      </c>
      <c r="E503" s="387" t="str">
        <f>IF(F503&lt;&gt;"",E501,"")</f>
        <v/>
      </c>
      <c r="F503" s="292"/>
      <c r="G503" s="293"/>
      <c r="H503" s="314"/>
      <c r="I503" s="234" t="str">
        <f>IF(B501="","",IF(F503=999,999,IF(F503+G503+H503=0,"",(F503*60+G503+H503/100)+E503)))</f>
        <v/>
      </c>
      <c r="J503" s="72"/>
      <c r="K503" s="72" t="str">
        <f>IF(I503="","",ABS(I503-J502))</f>
        <v/>
      </c>
      <c r="L503" s="219" t="str">
        <f>IF(K503="","",RANK(K503,K501:K505))</f>
        <v/>
      </c>
      <c r="M503" s="220" t="str">
        <f t="shared" si="297"/>
        <v/>
      </c>
      <c r="N503" s="73"/>
      <c r="O503" s="73" t="str">
        <f>IF(M503="","",ABS(M503-N502))</f>
        <v/>
      </c>
      <c r="P503" s="221" t="str">
        <f>IF(O503="","",RANK(O503,O501:O505))</f>
        <v/>
      </c>
      <c r="Q503" s="222" t="str">
        <f t="shared" si="298"/>
        <v/>
      </c>
      <c r="R503" s="74"/>
      <c r="S503" s="74" t="str">
        <f>IF(Q503="","",ABS(Q503-R502))</f>
        <v/>
      </c>
      <c r="T503" s="223" t="str">
        <f>IF(S503="","",RANK(S503,S501:S505))</f>
        <v/>
      </c>
      <c r="U503" s="224" t="str">
        <f t="shared" si="299"/>
        <v/>
      </c>
      <c r="V503" s="75"/>
      <c r="W503" s="225" t="str">
        <f>IF(B501="","",IF(J501&lt;0.5,J502,IF(N501&lt;0.5,N502,"NV")))</f>
        <v/>
      </c>
      <c r="X503" s="615"/>
      <c r="Y503" s="819"/>
      <c r="Z503" s="639"/>
    </row>
    <row r="504" spans="1:26" x14ac:dyDescent="0.25">
      <c r="A504" s="627"/>
      <c r="B504" s="630"/>
      <c r="C504" s="822"/>
      <c r="D504" s="21" t="s">
        <v>5</v>
      </c>
      <c r="E504" s="387" t="str">
        <f>IF(F504&lt;&gt;"",E501,"")</f>
        <v/>
      </c>
      <c r="F504" s="292"/>
      <c r="G504" s="293"/>
      <c r="H504" s="314"/>
      <c r="I504" s="234" t="str">
        <f>IF(B501="","",IF(F504=999,999,IF(F504+G504+H504=0,"",(F504*60+G504+H504/100)+E504)))</f>
        <v/>
      </c>
      <c r="J504" s="72"/>
      <c r="K504" s="72" t="str">
        <f>IF(I504="","",ABS(I504-J502))</f>
        <v/>
      </c>
      <c r="L504" s="219" t="str">
        <f>IF(K504="","",RANK(K504,K501:K505))</f>
        <v/>
      </c>
      <c r="M504" s="220" t="str">
        <f t="shared" si="297"/>
        <v/>
      </c>
      <c r="N504" s="73"/>
      <c r="O504" s="73" t="str">
        <f>IF(M504="","",ABS(M504-N502))</f>
        <v/>
      </c>
      <c r="P504" s="221" t="str">
        <f>IF(O504="","",RANK(O504,O501:O505))</f>
        <v/>
      </c>
      <c r="Q504" s="222" t="str">
        <f t="shared" si="298"/>
        <v/>
      </c>
      <c r="R504" s="74"/>
      <c r="S504" s="74" t="str">
        <f>IF(Q504="","",ABS(Q504-R502))</f>
        <v/>
      </c>
      <c r="T504" s="223" t="str">
        <f>IF(S504="","",RANK(S504,S501:S505))</f>
        <v/>
      </c>
      <c r="U504" s="224" t="str">
        <f t="shared" si="299"/>
        <v/>
      </c>
      <c r="V504" s="75"/>
      <c r="W504" s="225" t="str">
        <f>IF(B501="","",IF(N501=0,J502,IF(N501&lt;0.5,N502,IF(R501&lt;0.5,R502,"NV"))))</f>
        <v/>
      </c>
      <c r="X504" s="615"/>
      <c r="Y504" s="819"/>
      <c r="Z504" s="639"/>
    </row>
    <row r="505" spans="1:26" ht="15.75" thickBot="1" x14ac:dyDescent="0.3">
      <c r="A505" s="628"/>
      <c r="B505" s="631"/>
      <c r="C505" s="823"/>
      <c r="D505" s="22" t="s">
        <v>6</v>
      </c>
      <c r="E505" s="387" t="str">
        <f>IF(F505&lt;&gt;"",E501,"")</f>
        <v/>
      </c>
      <c r="F505" s="346"/>
      <c r="G505" s="332"/>
      <c r="H505" s="345"/>
      <c r="I505" s="264" t="str">
        <f>IF(B501="","",IF(F505=999,999,IF(F505+G505+H505=0,"",(F505*60+G505+H505/100)+E505)))</f>
        <v/>
      </c>
      <c r="J505" s="76"/>
      <c r="K505" s="76" t="str">
        <f>IF(I505="","",ABS(I505-J502))</f>
        <v/>
      </c>
      <c r="L505" s="227" t="str">
        <f>IF(K505="","",RANK(K505,K501:K505))</f>
        <v/>
      </c>
      <c r="M505" s="228" t="str">
        <f t="shared" si="297"/>
        <v/>
      </c>
      <c r="N505" s="77"/>
      <c r="O505" s="77" t="str">
        <f>IF(M505="","",ABS(M505-N502))</f>
        <v/>
      </c>
      <c r="P505" s="229" t="str">
        <f>IF(O505="","",RANK(O505,O501:O505))</f>
        <v/>
      </c>
      <c r="Q505" s="230" t="str">
        <f t="shared" si="298"/>
        <v/>
      </c>
      <c r="R505" s="78"/>
      <c r="S505" s="78" t="str">
        <f>IF(Q505="","",ABS(Q505-R502))</f>
        <v/>
      </c>
      <c r="T505" s="231" t="str">
        <f>IF(S505="","",RANK(S505,S501:S505))</f>
        <v/>
      </c>
      <c r="U505" s="232" t="str">
        <f t="shared" si="299"/>
        <v/>
      </c>
      <c r="V505" s="79"/>
      <c r="W505" s="233" t="str">
        <f>IF(B501="","",IF(R501&lt;0.5,TRIMMEAN(I501:I505,0.4),IF(V501&lt;0.5,V502,"NV")))</f>
        <v/>
      </c>
      <c r="X505" s="616"/>
      <c r="Y505" s="820"/>
      <c r="Z505" s="640"/>
    </row>
  </sheetData>
  <sheetProtection algorithmName="SHA-512" hashValue="LPPuBuiIfw+FYz5hYG+4zVra+JBJi1m8jNDHZ3NEQeN2X2+5QDUAHAJiYImmmy1wKFAlWiBXPaQvaZCmprAJKw==" saltValue="8j8pZG3GtrIWqghRPYptsQ==" spinCount="100000" sheet="1" objects="1" scenarios="1"/>
  <dataConsolidate link="1"/>
  <mergeCells count="615">
    <mergeCell ref="J4:W5"/>
    <mergeCell ref="Z136:Z140"/>
    <mergeCell ref="Y3:Z3"/>
    <mergeCell ref="X1:Z1"/>
    <mergeCell ref="E4:E5"/>
    <mergeCell ref="Z91:Z95"/>
    <mergeCell ref="Z96:Z100"/>
    <mergeCell ref="Z101:Z105"/>
    <mergeCell ref="Z106:Z110"/>
    <mergeCell ref="Z111:Z115"/>
    <mergeCell ref="Z116:Z120"/>
    <mergeCell ref="Z121:Z125"/>
    <mergeCell ref="Z126:Z130"/>
    <mergeCell ref="Z131:Z135"/>
    <mergeCell ref="Z46:Z50"/>
    <mergeCell ref="Z51:Z55"/>
    <mergeCell ref="Z56:Z60"/>
    <mergeCell ref="Z61:Z65"/>
    <mergeCell ref="Z66:Z70"/>
    <mergeCell ref="Z71:Z75"/>
    <mergeCell ref="Z76:Z80"/>
    <mergeCell ref="Z81:Z85"/>
    <mergeCell ref="Z86:Z90"/>
    <mergeCell ref="Y46:Y50"/>
    <mergeCell ref="Z4:Z5"/>
    <mergeCell ref="Z6:Z10"/>
    <mergeCell ref="Z11:Z15"/>
    <mergeCell ref="Z16:Z20"/>
    <mergeCell ref="Z21:Z25"/>
    <mergeCell ref="Z26:Z30"/>
    <mergeCell ref="Z31:Z35"/>
    <mergeCell ref="Z36:Z40"/>
    <mergeCell ref="Z41:Z45"/>
    <mergeCell ref="X16:X20"/>
    <mergeCell ref="X21:X25"/>
    <mergeCell ref="X26:X30"/>
    <mergeCell ref="X31:X35"/>
    <mergeCell ref="X4:X5"/>
    <mergeCell ref="X6:X10"/>
    <mergeCell ref="Y41:Y45"/>
    <mergeCell ref="Y36:Y40"/>
    <mergeCell ref="Y31:Y35"/>
    <mergeCell ref="Y26:Y30"/>
    <mergeCell ref="Y21:Y25"/>
    <mergeCell ref="Y6:Y10"/>
    <mergeCell ref="Y4:Y5"/>
    <mergeCell ref="X36:X40"/>
    <mergeCell ref="X41:X45"/>
    <mergeCell ref="Y81:Y85"/>
    <mergeCell ref="Y76:Y80"/>
    <mergeCell ref="Y71:Y75"/>
    <mergeCell ref="Y116:Y120"/>
    <mergeCell ref="Y111:Y115"/>
    <mergeCell ref="Y106:Y110"/>
    <mergeCell ref="Y101:Y105"/>
    <mergeCell ref="Y96:Y100"/>
    <mergeCell ref="X51:X55"/>
    <mergeCell ref="X56:X60"/>
    <mergeCell ref="Y56:Y60"/>
    <mergeCell ref="Y51:Y55"/>
    <mergeCell ref="Y66:Y70"/>
    <mergeCell ref="Y61:Y65"/>
    <mergeCell ref="X96:X100"/>
    <mergeCell ref="X101:X105"/>
    <mergeCell ref="X106:X110"/>
    <mergeCell ref="X61:X65"/>
    <mergeCell ref="X66:X70"/>
    <mergeCell ref="X71:X75"/>
    <mergeCell ref="X76:X80"/>
    <mergeCell ref="X81:X85"/>
    <mergeCell ref="X86:X90"/>
    <mergeCell ref="X91:X95"/>
    <mergeCell ref="Y136:Y140"/>
    <mergeCell ref="Y131:Y135"/>
    <mergeCell ref="Y126:Y130"/>
    <mergeCell ref="Y121:Y125"/>
    <mergeCell ref="X111:X115"/>
    <mergeCell ref="X116:X120"/>
    <mergeCell ref="X121:X125"/>
    <mergeCell ref="X126:X130"/>
    <mergeCell ref="X131:X135"/>
    <mergeCell ref="X136:X140"/>
    <mergeCell ref="Y91:Y95"/>
    <mergeCell ref="Y86:Y90"/>
    <mergeCell ref="C131:C135"/>
    <mergeCell ref="C136:C140"/>
    <mergeCell ref="B136:B140"/>
    <mergeCell ref="A136:A140"/>
    <mergeCell ref="A131:A135"/>
    <mergeCell ref="B131:B135"/>
    <mergeCell ref="C116:C120"/>
    <mergeCell ref="B116:B120"/>
    <mergeCell ref="A116:A120"/>
    <mergeCell ref="C121:C125"/>
    <mergeCell ref="C126:C130"/>
    <mergeCell ref="A126:A130"/>
    <mergeCell ref="A121:A125"/>
    <mergeCell ref="B121:B125"/>
    <mergeCell ref="B126:B130"/>
    <mergeCell ref="C96:C100"/>
    <mergeCell ref="C101:C105"/>
    <mergeCell ref="A106:A110"/>
    <mergeCell ref="C106:C110"/>
    <mergeCell ref="A111:A115"/>
    <mergeCell ref="C111:C115"/>
    <mergeCell ref="A101:A105"/>
    <mergeCell ref="B111:B115"/>
    <mergeCell ref="B101:B105"/>
    <mergeCell ref="B106:B110"/>
    <mergeCell ref="B96:B100"/>
    <mergeCell ref="B91:B95"/>
    <mergeCell ref="C66:C70"/>
    <mergeCell ref="C71:C75"/>
    <mergeCell ref="C76:C80"/>
    <mergeCell ref="A76:A80"/>
    <mergeCell ref="A71:A75"/>
    <mergeCell ref="A66:A70"/>
    <mergeCell ref="C81:C85"/>
    <mergeCell ref="C86:C90"/>
    <mergeCell ref="C91:C95"/>
    <mergeCell ref="A86:A90"/>
    <mergeCell ref="A91:A95"/>
    <mergeCell ref="B81:B85"/>
    <mergeCell ref="B86:B90"/>
    <mergeCell ref="A81:A85"/>
    <mergeCell ref="A96:A100"/>
    <mergeCell ref="C51:C55"/>
    <mergeCell ref="C56:C60"/>
    <mergeCell ref="A56:A60"/>
    <mergeCell ref="B76:B80"/>
    <mergeCell ref="B71:B75"/>
    <mergeCell ref="B66:B70"/>
    <mergeCell ref="B31:B35"/>
    <mergeCell ref="B36:B40"/>
    <mergeCell ref="B41:B45"/>
    <mergeCell ref="A51:A55"/>
    <mergeCell ref="B51:B55"/>
    <mergeCell ref="B56:B60"/>
    <mergeCell ref="B61:B65"/>
    <mergeCell ref="A61:A65"/>
    <mergeCell ref="C61:C65"/>
    <mergeCell ref="A41:A45"/>
    <mergeCell ref="A46:A50"/>
    <mergeCell ref="B46:B50"/>
    <mergeCell ref="B6:B10"/>
    <mergeCell ref="A6:A10"/>
    <mergeCell ref="C21:C25"/>
    <mergeCell ref="C26:C30"/>
    <mergeCell ref="A26:A30"/>
    <mergeCell ref="A31:A35"/>
    <mergeCell ref="A36:A40"/>
    <mergeCell ref="C36:C40"/>
    <mergeCell ref="C31:C35"/>
    <mergeCell ref="X46:X50"/>
    <mergeCell ref="Y16:Y20"/>
    <mergeCell ref="Y11:Y15"/>
    <mergeCell ref="B21:B25"/>
    <mergeCell ref="B26:B30"/>
    <mergeCell ref="C41:C45"/>
    <mergeCell ref="C46:C50"/>
    <mergeCell ref="X11:X15"/>
    <mergeCell ref="A1:C1"/>
    <mergeCell ref="C6:C10"/>
    <mergeCell ref="B11:B15"/>
    <mergeCell ref="B16:B20"/>
    <mergeCell ref="A11:A15"/>
    <mergeCell ref="A16:A20"/>
    <mergeCell ref="C11:C15"/>
    <mergeCell ref="C16:C20"/>
    <mergeCell ref="A4:B4"/>
    <mergeCell ref="C4:C5"/>
    <mergeCell ref="A3:I3"/>
    <mergeCell ref="D4:D5"/>
    <mergeCell ref="F4:H4"/>
    <mergeCell ref="I4:I5"/>
    <mergeCell ref="D1:H1"/>
    <mergeCell ref="A21:A25"/>
    <mergeCell ref="A141:A145"/>
    <mergeCell ref="B141:B145"/>
    <mergeCell ref="A146:A150"/>
    <mergeCell ref="B146:B150"/>
    <mergeCell ref="A151:A155"/>
    <mergeCell ref="B151:B155"/>
    <mergeCell ref="A156:A160"/>
    <mergeCell ref="B156:B160"/>
    <mergeCell ref="A161:A165"/>
    <mergeCell ref="B161:B165"/>
    <mergeCell ref="A166:A170"/>
    <mergeCell ref="B166:B170"/>
    <mergeCell ref="A171:A175"/>
    <mergeCell ref="B171:B175"/>
    <mergeCell ref="A176:A180"/>
    <mergeCell ref="B176:B180"/>
    <mergeCell ref="A181:A185"/>
    <mergeCell ref="B181:B185"/>
    <mergeCell ref="A186:A190"/>
    <mergeCell ref="B186:B190"/>
    <mergeCell ref="A191:A195"/>
    <mergeCell ref="B191:B195"/>
    <mergeCell ref="A196:A200"/>
    <mergeCell ref="B196:B200"/>
    <mergeCell ref="A201:A205"/>
    <mergeCell ref="B201:B205"/>
    <mergeCell ref="A206:A210"/>
    <mergeCell ref="B206:B210"/>
    <mergeCell ref="A211:A215"/>
    <mergeCell ref="B211:B215"/>
    <mergeCell ref="A216:A220"/>
    <mergeCell ref="B216:B220"/>
    <mergeCell ref="A221:A225"/>
    <mergeCell ref="B221:B225"/>
    <mergeCell ref="A226:A230"/>
    <mergeCell ref="B226:B230"/>
    <mergeCell ref="A231:A235"/>
    <mergeCell ref="B231:B235"/>
    <mergeCell ref="A236:A240"/>
    <mergeCell ref="B236:B240"/>
    <mergeCell ref="A241:A245"/>
    <mergeCell ref="B241:B245"/>
    <mergeCell ref="A246:A250"/>
    <mergeCell ref="B246:B250"/>
    <mergeCell ref="A251:A255"/>
    <mergeCell ref="B251:B255"/>
    <mergeCell ref="A256:A260"/>
    <mergeCell ref="B256:B260"/>
    <mergeCell ref="A261:A265"/>
    <mergeCell ref="B261:B265"/>
    <mergeCell ref="A266:A270"/>
    <mergeCell ref="B266:B270"/>
    <mergeCell ref="A271:A275"/>
    <mergeCell ref="B271:B275"/>
    <mergeCell ref="A276:A280"/>
    <mergeCell ref="B276:B280"/>
    <mergeCell ref="A281:A285"/>
    <mergeCell ref="B281:B285"/>
    <mergeCell ref="A286:A290"/>
    <mergeCell ref="B286:B290"/>
    <mergeCell ref="A291:A295"/>
    <mergeCell ref="B291:B295"/>
    <mergeCell ref="A296:A300"/>
    <mergeCell ref="B296:B300"/>
    <mergeCell ref="A301:A305"/>
    <mergeCell ref="B301:B305"/>
    <mergeCell ref="A306:A310"/>
    <mergeCell ref="B306:B310"/>
    <mergeCell ref="A311:A315"/>
    <mergeCell ref="B311:B315"/>
    <mergeCell ref="A316:A320"/>
    <mergeCell ref="B316:B320"/>
    <mergeCell ref="A321:A325"/>
    <mergeCell ref="B321:B325"/>
    <mergeCell ref="A326:A330"/>
    <mergeCell ref="B326:B330"/>
    <mergeCell ref="A331:A335"/>
    <mergeCell ref="B331:B335"/>
    <mergeCell ref="A336:A340"/>
    <mergeCell ref="B336:B340"/>
    <mergeCell ref="A341:A345"/>
    <mergeCell ref="B341:B345"/>
    <mergeCell ref="A346:A350"/>
    <mergeCell ref="B346:B350"/>
    <mergeCell ref="A351:A355"/>
    <mergeCell ref="B351:B355"/>
    <mergeCell ref="A356:A360"/>
    <mergeCell ref="B356:B360"/>
    <mergeCell ref="A361:A365"/>
    <mergeCell ref="B361:B365"/>
    <mergeCell ref="A366:A370"/>
    <mergeCell ref="B366:B370"/>
    <mergeCell ref="A371:A375"/>
    <mergeCell ref="B371:B375"/>
    <mergeCell ref="A376:A380"/>
    <mergeCell ref="B376:B380"/>
    <mergeCell ref="A381:A385"/>
    <mergeCell ref="B381:B385"/>
    <mergeCell ref="A386:A390"/>
    <mergeCell ref="B386:B390"/>
    <mergeCell ref="A391:A395"/>
    <mergeCell ref="B391:B395"/>
    <mergeCell ref="A396:A400"/>
    <mergeCell ref="B396:B400"/>
    <mergeCell ref="A401:A405"/>
    <mergeCell ref="B401:B405"/>
    <mergeCell ref="A406:A410"/>
    <mergeCell ref="B406:B410"/>
    <mergeCell ref="A411:A415"/>
    <mergeCell ref="B411:B415"/>
    <mergeCell ref="A416:A420"/>
    <mergeCell ref="B416:B420"/>
    <mergeCell ref="A421:A425"/>
    <mergeCell ref="B421:B425"/>
    <mergeCell ref="A426:A430"/>
    <mergeCell ref="B426:B430"/>
    <mergeCell ref="A431:A435"/>
    <mergeCell ref="B431:B435"/>
    <mergeCell ref="A436:A440"/>
    <mergeCell ref="B436:B440"/>
    <mergeCell ref="A441:A445"/>
    <mergeCell ref="B441:B445"/>
    <mergeCell ref="A446:A450"/>
    <mergeCell ref="B446:B450"/>
    <mergeCell ref="A451:A455"/>
    <mergeCell ref="B451:B455"/>
    <mergeCell ref="A456:A460"/>
    <mergeCell ref="B456:B460"/>
    <mergeCell ref="A461:A465"/>
    <mergeCell ref="B461:B465"/>
    <mergeCell ref="A466:A470"/>
    <mergeCell ref="B466:B470"/>
    <mergeCell ref="A471:A475"/>
    <mergeCell ref="B471:B475"/>
    <mergeCell ref="A476:A480"/>
    <mergeCell ref="B476:B480"/>
    <mergeCell ref="A481:A485"/>
    <mergeCell ref="B481:B485"/>
    <mergeCell ref="A486:A490"/>
    <mergeCell ref="B486:B490"/>
    <mergeCell ref="A491:A495"/>
    <mergeCell ref="B491:B495"/>
    <mergeCell ref="A496:A500"/>
    <mergeCell ref="B496:B500"/>
    <mergeCell ref="A501:A505"/>
    <mergeCell ref="B501:B505"/>
    <mergeCell ref="C141:C145"/>
    <mergeCell ref="C146:C150"/>
    <mergeCell ref="C151:C155"/>
    <mergeCell ref="C156:C160"/>
    <mergeCell ref="C161:C165"/>
    <mergeCell ref="C166:C170"/>
    <mergeCell ref="C171:C175"/>
    <mergeCell ref="C176:C180"/>
    <mergeCell ref="C181:C185"/>
    <mergeCell ref="C186:C190"/>
    <mergeCell ref="C191:C195"/>
    <mergeCell ref="C196:C200"/>
    <mergeCell ref="C201:C205"/>
    <mergeCell ref="C206:C210"/>
    <mergeCell ref="C211:C215"/>
    <mergeCell ref="C216:C220"/>
    <mergeCell ref="C221:C225"/>
    <mergeCell ref="C226:C230"/>
    <mergeCell ref="C231:C235"/>
    <mergeCell ref="C236:C240"/>
    <mergeCell ref="C241:C245"/>
    <mergeCell ref="C246:C250"/>
    <mergeCell ref="C251:C255"/>
    <mergeCell ref="C256:C260"/>
    <mergeCell ref="C261:C265"/>
    <mergeCell ref="C266:C270"/>
    <mergeCell ref="C271:C275"/>
    <mergeCell ref="C276:C280"/>
    <mergeCell ref="C281:C285"/>
    <mergeCell ref="C286:C290"/>
    <mergeCell ref="C291:C295"/>
    <mergeCell ref="C296:C300"/>
    <mergeCell ref="C301:C305"/>
    <mergeCell ref="C306:C310"/>
    <mergeCell ref="C311:C315"/>
    <mergeCell ref="C316:C320"/>
    <mergeCell ref="C321:C325"/>
    <mergeCell ref="C326:C330"/>
    <mergeCell ref="C331:C335"/>
    <mergeCell ref="C336:C340"/>
    <mergeCell ref="C341:C345"/>
    <mergeCell ref="C346:C350"/>
    <mergeCell ref="C351:C355"/>
    <mergeCell ref="C356:C360"/>
    <mergeCell ref="C361:C365"/>
    <mergeCell ref="C366:C370"/>
    <mergeCell ref="C371:C375"/>
    <mergeCell ref="C376:C380"/>
    <mergeCell ref="C381:C385"/>
    <mergeCell ref="C386:C390"/>
    <mergeCell ref="C391:C395"/>
    <mergeCell ref="C396:C400"/>
    <mergeCell ref="C401:C405"/>
    <mergeCell ref="C406:C410"/>
    <mergeCell ref="C411:C415"/>
    <mergeCell ref="C416:C420"/>
    <mergeCell ref="C421:C425"/>
    <mergeCell ref="C426:C430"/>
    <mergeCell ref="C431:C435"/>
    <mergeCell ref="C436:C440"/>
    <mergeCell ref="C441:C445"/>
    <mergeCell ref="C446:C450"/>
    <mergeCell ref="C451:C455"/>
    <mergeCell ref="C456:C460"/>
    <mergeCell ref="C461:C465"/>
    <mergeCell ref="C466:C470"/>
    <mergeCell ref="C471:C475"/>
    <mergeCell ref="C476:C480"/>
    <mergeCell ref="C481:C485"/>
    <mergeCell ref="C486:C490"/>
    <mergeCell ref="C491:C495"/>
    <mergeCell ref="C496:C500"/>
    <mergeCell ref="C501:C505"/>
    <mergeCell ref="X141:X145"/>
    <mergeCell ref="Y141:Y145"/>
    <mergeCell ref="Z141:Z145"/>
    <mergeCell ref="X146:X150"/>
    <mergeCell ref="Y146:Y150"/>
    <mergeCell ref="Z146:Z150"/>
    <mergeCell ref="X151:X155"/>
    <mergeCell ref="Y151:Y155"/>
    <mergeCell ref="Z151:Z155"/>
    <mergeCell ref="X156:X160"/>
    <mergeCell ref="Y156:Y160"/>
    <mergeCell ref="Z156:Z160"/>
    <mergeCell ref="X161:X165"/>
    <mergeCell ref="Y161:Y165"/>
    <mergeCell ref="Z161:Z165"/>
    <mergeCell ref="X166:X170"/>
    <mergeCell ref="Y166:Y170"/>
    <mergeCell ref="Z166:Z170"/>
    <mergeCell ref="X171:X175"/>
    <mergeCell ref="Y171:Y175"/>
    <mergeCell ref="Z171:Z175"/>
    <mergeCell ref="X176:X180"/>
    <mergeCell ref="Y176:Y180"/>
    <mergeCell ref="Z176:Z180"/>
    <mergeCell ref="X181:X185"/>
    <mergeCell ref="Y181:Y185"/>
    <mergeCell ref="Z181:Z185"/>
    <mergeCell ref="X186:X190"/>
    <mergeCell ref="Y186:Y190"/>
    <mergeCell ref="Z186:Z190"/>
    <mergeCell ref="X191:X195"/>
    <mergeCell ref="Y191:Y195"/>
    <mergeCell ref="Z191:Z195"/>
    <mergeCell ref="X196:X200"/>
    <mergeCell ref="Y196:Y200"/>
    <mergeCell ref="Z196:Z200"/>
    <mergeCell ref="X201:X205"/>
    <mergeCell ref="Y201:Y205"/>
    <mergeCell ref="Z201:Z205"/>
    <mergeCell ref="X206:X210"/>
    <mergeCell ref="Y206:Y210"/>
    <mergeCell ref="Z206:Z210"/>
    <mergeCell ref="X211:X215"/>
    <mergeCell ref="Y211:Y215"/>
    <mergeCell ref="Z211:Z215"/>
    <mergeCell ref="X216:X220"/>
    <mergeCell ref="Y216:Y220"/>
    <mergeCell ref="Z216:Z220"/>
    <mergeCell ref="X221:X225"/>
    <mergeCell ref="Y221:Y225"/>
    <mergeCell ref="Z221:Z225"/>
    <mergeCell ref="X226:X230"/>
    <mergeCell ref="Y226:Y230"/>
    <mergeCell ref="Z226:Z230"/>
    <mergeCell ref="X231:X235"/>
    <mergeCell ref="Y231:Y235"/>
    <mergeCell ref="Z231:Z235"/>
    <mergeCell ref="X236:X240"/>
    <mergeCell ref="Y236:Y240"/>
    <mergeCell ref="Z236:Z240"/>
    <mergeCell ref="X241:X245"/>
    <mergeCell ref="Y241:Y245"/>
    <mergeCell ref="Z241:Z245"/>
    <mergeCell ref="X246:X250"/>
    <mergeCell ref="Y246:Y250"/>
    <mergeCell ref="Z246:Z250"/>
    <mergeCell ref="X251:X255"/>
    <mergeCell ref="Y251:Y255"/>
    <mergeCell ref="Z251:Z255"/>
    <mergeCell ref="X256:X260"/>
    <mergeCell ref="Y256:Y260"/>
    <mergeCell ref="Z256:Z260"/>
    <mergeCell ref="X261:X265"/>
    <mergeCell ref="Y261:Y265"/>
    <mergeCell ref="Z261:Z265"/>
    <mergeCell ref="X266:X270"/>
    <mergeCell ref="Y266:Y270"/>
    <mergeCell ref="Z266:Z270"/>
    <mergeCell ref="X271:X275"/>
    <mergeCell ref="Y271:Y275"/>
    <mergeCell ref="Z271:Z275"/>
    <mergeCell ref="X276:X280"/>
    <mergeCell ref="Y276:Y280"/>
    <mergeCell ref="Z276:Z280"/>
    <mergeCell ref="X281:X285"/>
    <mergeCell ref="Y281:Y285"/>
    <mergeCell ref="Z281:Z285"/>
    <mergeCell ref="X286:X290"/>
    <mergeCell ref="Y286:Y290"/>
    <mergeCell ref="Z286:Z290"/>
    <mergeCell ref="X291:X295"/>
    <mergeCell ref="Y291:Y295"/>
    <mergeCell ref="Z291:Z295"/>
    <mergeCell ref="X296:X300"/>
    <mergeCell ref="Y296:Y300"/>
    <mergeCell ref="Z296:Z300"/>
    <mergeCell ref="X301:X305"/>
    <mergeCell ref="Y301:Y305"/>
    <mergeCell ref="Z301:Z305"/>
    <mergeCell ref="X306:X310"/>
    <mergeCell ref="Y306:Y310"/>
    <mergeCell ref="Z306:Z310"/>
    <mergeCell ref="X311:X315"/>
    <mergeCell ref="Y311:Y315"/>
    <mergeCell ref="Z311:Z315"/>
    <mergeCell ref="X316:X320"/>
    <mergeCell ref="Y316:Y320"/>
    <mergeCell ref="Z316:Z320"/>
    <mergeCell ref="X321:X325"/>
    <mergeCell ref="Y321:Y325"/>
    <mergeCell ref="Z321:Z325"/>
    <mergeCell ref="X326:X330"/>
    <mergeCell ref="Y326:Y330"/>
    <mergeCell ref="Z326:Z330"/>
    <mergeCell ref="X331:X335"/>
    <mergeCell ref="Y331:Y335"/>
    <mergeCell ref="Z331:Z335"/>
    <mergeCell ref="X336:X340"/>
    <mergeCell ref="Y336:Y340"/>
    <mergeCell ref="Z336:Z340"/>
    <mergeCell ref="X341:X345"/>
    <mergeCell ref="Y341:Y345"/>
    <mergeCell ref="Z341:Z345"/>
    <mergeCell ref="X346:X350"/>
    <mergeCell ref="Y346:Y350"/>
    <mergeCell ref="Z346:Z350"/>
    <mergeCell ref="X351:X355"/>
    <mergeCell ref="Y351:Y355"/>
    <mergeCell ref="Z351:Z355"/>
    <mergeCell ref="X356:X360"/>
    <mergeCell ref="Y356:Y360"/>
    <mergeCell ref="Z356:Z360"/>
    <mergeCell ref="X361:X365"/>
    <mergeCell ref="Y361:Y365"/>
    <mergeCell ref="Z361:Z365"/>
    <mergeCell ref="X366:X370"/>
    <mergeCell ref="Y366:Y370"/>
    <mergeCell ref="Z366:Z370"/>
    <mergeCell ref="X371:X375"/>
    <mergeCell ref="Y371:Y375"/>
    <mergeCell ref="Z371:Z375"/>
    <mergeCell ref="X376:X380"/>
    <mergeCell ref="Y376:Y380"/>
    <mergeCell ref="Z376:Z380"/>
    <mergeCell ref="X381:X385"/>
    <mergeCell ref="Y381:Y385"/>
    <mergeCell ref="Z381:Z385"/>
    <mergeCell ref="X386:X390"/>
    <mergeCell ref="Y386:Y390"/>
    <mergeCell ref="Z386:Z390"/>
    <mergeCell ref="X391:X395"/>
    <mergeCell ref="Y391:Y395"/>
    <mergeCell ref="Z391:Z395"/>
    <mergeCell ref="X396:X400"/>
    <mergeCell ref="Y396:Y400"/>
    <mergeCell ref="Z396:Z400"/>
    <mergeCell ref="X401:X405"/>
    <mergeCell ref="Y401:Y405"/>
    <mergeCell ref="Z401:Z405"/>
    <mergeCell ref="X406:X410"/>
    <mergeCell ref="Y406:Y410"/>
    <mergeCell ref="Z406:Z410"/>
    <mergeCell ref="X411:X415"/>
    <mergeCell ref="Y411:Y415"/>
    <mergeCell ref="Z411:Z415"/>
    <mergeCell ref="X416:X420"/>
    <mergeCell ref="Y416:Y420"/>
    <mergeCell ref="Z416:Z420"/>
    <mergeCell ref="X421:X425"/>
    <mergeCell ref="Y421:Y425"/>
    <mergeCell ref="Z421:Z425"/>
    <mergeCell ref="X426:X430"/>
    <mergeCell ref="Y426:Y430"/>
    <mergeCell ref="Z426:Z430"/>
    <mergeCell ref="X431:X435"/>
    <mergeCell ref="Y431:Y435"/>
    <mergeCell ref="Z431:Z435"/>
    <mergeCell ref="X436:X440"/>
    <mergeCell ref="Y436:Y440"/>
    <mergeCell ref="Z436:Z440"/>
    <mergeCell ref="X441:X445"/>
    <mergeCell ref="Y441:Y445"/>
    <mergeCell ref="Z441:Z445"/>
    <mergeCell ref="X446:X450"/>
    <mergeCell ref="Y446:Y450"/>
    <mergeCell ref="Z446:Z450"/>
    <mergeCell ref="X451:X455"/>
    <mergeCell ref="Y451:Y455"/>
    <mergeCell ref="Z451:Z455"/>
    <mergeCell ref="X456:X460"/>
    <mergeCell ref="Y456:Y460"/>
    <mergeCell ref="Z456:Z460"/>
    <mergeCell ref="X461:X465"/>
    <mergeCell ref="Y461:Y465"/>
    <mergeCell ref="Z461:Z465"/>
    <mergeCell ref="X466:X470"/>
    <mergeCell ref="Y466:Y470"/>
    <mergeCell ref="Z466:Z470"/>
    <mergeCell ref="X471:X475"/>
    <mergeCell ref="Y471:Y475"/>
    <mergeCell ref="Z471:Z475"/>
    <mergeCell ref="X476:X480"/>
    <mergeCell ref="Y476:Y480"/>
    <mergeCell ref="Z476:Z480"/>
    <mergeCell ref="X496:X500"/>
    <mergeCell ref="Y496:Y500"/>
    <mergeCell ref="Z496:Z500"/>
    <mergeCell ref="X501:X505"/>
    <mergeCell ref="Y501:Y505"/>
    <mergeCell ref="Z501:Z505"/>
    <mergeCell ref="X481:X485"/>
    <mergeCell ref="Y481:Y485"/>
    <mergeCell ref="Z481:Z485"/>
    <mergeCell ref="X486:X490"/>
    <mergeCell ref="Y486:Y490"/>
    <mergeCell ref="Z486:Z490"/>
    <mergeCell ref="X491:X495"/>
    <mergeCell ref="Y491:Y495"/>
    <mergeCell ref="Z491:Z495"/>
  </mergeCells>
  <conditionalFormatting sqref="F6:H140">
    <cfRule type="containsBlanks" dxfId="1279" priority="287">
      <formula>LEN(TRIM(F6))=0</formula>
    </cfRule>
  </conditionalFormatting>
  <conditionalFormatting sqref="E6">
    <cfRule type="containsBlanks" dxfId="1278" priority="286">
      <formula>LEN(TRIM(E6))=0</formula>
    </cfRule>
  </conditionalFormatting>
  <conditionalFormatting sqref="E11">
    <cfRule type="containsBlanks" dxfId="1277" priority="285">
      <formula>LEN(TRIM(E11))=0</formula>
    </cfRule>
  </conditionalFormatting>
  <conditionalFormatting sqref="E16">
    <cfRule type="containsBlanks" dxfId="1276" priority="284">
      <formula>LEN(TRIM(E16))=0</formula>
    </cfRule>
  </conditionalFormatting>
  <conditionalFormatting sqref="E21 E26 E31 E36">
    <cfRule type="containsBlanks" dxfId="1275" priority="283">
      <formula>LEN(TRIM(E21))=0</formula>
    </cfRule>
  </conditionalFormatting>
  <conditionalFormatting sqref="E136">
    <cfRule type="containsBlanks" dxfId="1274" priority="282">
      <formula>LEN(TRIM(E136))=0</formula>
    </cfRule>
  </conditionalFormatting>
  <conditionalFormatting sqref="E111 E106 E126 E121 E116 E131">
    <cfRule type="containsBlanks" dxfId="1273" priority="281">
      <formula>LEN(TRIM(E106))=0</formula>
    </cfRule>
  </conditionalFormatting>
  <conditionalFormatting sqref="AL7181 E76 E71 E66 E61 E56 E51 E46 E41">
    <cfRule type="containsBlanks" dxfId="1272" priority="280">
      <formula>LEN(TRIM(E41))=0</formula>
    </cfRule>
  </conditionalFormatting>
  <conditionalFormatting sqref="E81">
    <cfRule type="containsBlanks" dxfId="1271" priority="279">
      <formula>LEN(TRIM(E81))=0</formula>
    </cfRule>
  </conditionalFormatting>
  <conditionalFormatting sqref="E86">
    <cfRule type="containsBlanks" dxfId="1270" priority="278">
      <formula>LEN(TRIM(E86))=0</formula>
    </cfRule>
  </conditionalFormatting>
  <conditionalFormatting sqref="E91">
    <cfRule type="containsBlanks" dxfId="1269" priority="277">
      <formula>LEN(TRIM(E91))=0</formula>
    </cfRule>
  </conditionalFormatting>
  <conditionalFormatting sqref="E96">
    <cfRule type="containsBlanks" dxfId="1268" priority="276">
      <formula>LEN(TRIM(E96))=0</formula>
    </cfRule>
  </conditionalFormatting>
  <conditionalFormatting sqref="E101">
    <cfRule type="containsBlanks" dxfId="1267" priority="275">
      <formula>LEN(TRIM(E101))=0</formula>
    </cfRule>
  </conditionalFormatting>
  <conditionalFormatting sqref="C6:C135">
    <cfRule type="cellIs" dxfId="1266" priority="274" operator="lessThan">
      <formula>4</formula>
    </cfRule>
  </conditionalFormatting>
  <conditionalFormatting sqref="E7:E10 E12:E15 E137:E140 E127:E130 E117:E120 E107:E110 E97:E100 E87:E90 E77:E80 E67:E70 E57:E60 E37:E40 E27:E30 E17:E20 E22:E25 E32:E35 E42:E45 E52:E55 E62:E65 E72:E75 E82:E85 E92:E95 E102:E105 E112:E115 E122:E125 E132:E135 E47:E50">
    <cfRule type="containsBlanks" dxfId="1265" priority="273">
      <formula>LEN(TRIM(E7))=0</formula>
    </cfRule>
  </conditionalFormatting>
  <conditionalFormatting sqref="C136:C145">
    <cfRule type="cellIs" dxfId="1264" priority="272" operator="lessThan">
      <formula>4</formula>
    </cfRule>
  </conditionalFormatting>
  <conditionalFormatting sqref="C146:C155">
    <cfRule type="cellIs" dxfId="1263" priority="271" operator="lessThan">
      <formula>4</formula>
    </cfRule>
  </conditionalFormatting>
  <conditionalFormatting sqref="C156:C165">
    <cfRule type="cellIs" dxfId="1262" priority="270" operator="lessThan">
      <formula>4</formula>
    </cfRule>
  </conditionalFormatting>
  <conditionalFormatting sqref="C166:C175">
    <cfRule type="cellIs" dxfId="1261" priority="269" operator="lessThan">
      <formula>4</formula>
    </cfRule>
  </conditionalFormatting>
  <conditionalFormatting sqref="C176:C185">
    <cfRule type="cellIs" dxfId="1260" priority="268" operator="lessThan">
      <formula>4</formula>
    </cfRule>
  </conditionalFormatting>
  <conditionalFormatting sqref="C186:C195">
    <cfRule type="cellIs" dxfId="1259" priority="267" operator="lessThan">
      <formula>4</formula>
    </cfRule>
  </conditionalFormatting>
  <conditionalFormatting sqref="C196:C205">
    <cfRule type="cellIs" dxfId="1258" priority="266" operator="lessThan">
      <formula>4</formula>
    </cfRule>
  </conditionalFormatting>
  <conditionalFormatting sqref="C206:C215">
    <cfRule type="cellIs" dxfId="1257" priority="265" operator="lessThan">
      <formula>4</formula>
    </cfRule>
  </conditionalFormatting>
  <conditionalFormatting sqref="C216:C225">
    <cfRule type="cellIs" dxfId="1256" priority="264" operator="lessThan">
      <formula>4</formula>
    </cfRule>
  </conditionalFormatting>
  <conditionalFormatting sqref="C226:C235">
    <cfRule type="cellIs" dxfId="1255" priority="263" operator="lessThan">
      <formula>4</formula>
    </cfRule>
  </conditionalFormatting>
  <conditionalFormatting sqref="C236:C245">
    <cfRule type="cellIs" dxfId="1254" priority="262" operator="lessThan">
      <formula>4</formula>
    </cfRule>
  </conditionalFormatting>
  <conditionalFormatting sqref="C246:C255">
    <cfRule type="cellIs" dxfId="1253" priority="261" operator="lessThan">
      <formula>4</formula>
    </cfRule>
  </conditionalFormatting>
  <conditionalFormatting sqref="C256:C265">
    <cfRule type="cellIs" dxfId="1252" priority="260" operator="lessThan">
      <formula>4</formula>
    </cfRule>
  </conditionalFormatting>
  <conditionalFormatting sqref="C266:C275">
    <cfRule type="cellIs" dxfId="1251" priority="259" operator="lessThan">
      <formula>4</formula>
    </cfRule>
  </conditionalFormatting>
  <conditionalFormatting sqref="C276:C285">
    <cfRule type="cellIs" dxfId="1250" priority="258" operator="lessThan">
      <formula>4</formula>
    </cfRule>
  </conditionalFormatting>
  <conditionalFormatting sqref="C286:C295">
    <cfRule type="cellIs" dxfId="1249" priority="257" operator="lessThan">
      <formula>4</formula>
    </cfRule>
  </conditionalFormatting>
  <conditionalFormatting sqref="C296:C305">
    <cfRule type="cellIs" dxfId="1248" priority="256" operator="lessThan">
      <formula>4</formula>
    </cfRule>
  </conditionalFormatting>
  <conditionalFormatting sqref="C306:C315">
    <cfRule type="cellIs" dxfId="1247" priority="255" operator="lessThan">
      <formula>4</formula>
    </cfRule>
  </conditionalFormatting>
  <conditionalFormatting sqref="C316:C325">
    <cfRule type="cellIs" dxfId="1246" priority="254" operator="lessThan">
      <formula>4</formula>
    </cfRule>
  </conditionalFormatting>
  <conditionalFormatting sqref="C326:C335">
    <cfRule type="cellIs" dxfId="1245" priority="253" operator="lessThan">
      <formula>4</formula>
    </cfRule>
  </conditionalFormatting>
  <conditionalFormatting sqref="C336:C345">
    <cfRule type="cellIs" dxfId="1244" priority="252" operator="lessThan">
      <formula>4</formula>
    </cfRule>
  </conditionalFormatting>
  <conditionalFormatting sqref="C346:C355">
    <cfRule type="cellIs" dxfId="1243" priority="251" operator="lessThan">
      <formula>4</formula>
    </cfRule>
  </conditionalFormatting>
  <conditionalFormatting sqref="C356:C365">
    <cfRule type="cellIs" dxfId="1242" priority="250" operator="lessThan">
      <formula>4</formula>
    </cfRule>
  </conditionalFormatting>
  <conditionalFormatting sqref="C366:C375">
    <cfRule type="cellIs" dxfId="1241" priority="249" operator="lessThan">
      <formula>4</formula>
    </cfRule>
  </conditionalFormatting>
  <conditionalFormatting sqref="C376:C385">
    <cfRule type="cellIs" dxfId="1240" priority="248" operator="lessThan">
      <formula>4</formula>
    </cfRule>
  </conditionalFormatting>
  <conditionalFormatting sqref="C386:C395">
    <cfRule type="cellIs" dxfId="1239" priority="247" operator="lessThan">
      <formula>4</formula>
    </cfRule>
  </conditionalFormatting>
  <conditionalFormatting sqref="C396:C405">
    <cfRule type="cellIs" dxfId="1238" priority="246" operator="lessThan">
      <formula>4</formula>
    </cfRule>
  </conditionalFormatting>
  <conditionalFormatting sqref="C406:C415">
    <cfRule type="cellIs" dxfId="1237" priority="245" operator="lessThan">
      <formula>4</formula>
    </cfRule>
  </conditionalFormatting>
  <conditionalFormatting sqref="C416:C425">
    <cfRule type="cellIs" dxfId="1236" priority="244" operator="lessThan">
      <formula>4</formula>
    </cfRule>
  </conditionalFormatting>
  <conditionalFormatting sqref="C426:C435">
    <cfRule type="cellIs" dxfId="1235" priority="243" operator="lessThan">
      <formula>4</formula>
    </cfRule>
  </conditionalFormatting>
  <conditionalFormatting sqref="C436:C445">
    <cfRule type="cellIs" dxfId="1234" priority="242" operator="lessThan">
      <formula>4</formula>
    </cfRule>
  </conditionalFormatting>
  <conditionalFormatting sqref="C446:C455">
    <cfRule type="cellIs" dxfId="1233" priority="241" operator="lessThan">
      <formula>4</formula>
    </cfRule>
  </conditionalFormatting>
  <conditionalFormatting sqref="C456:C465">
    <cfRule type="cellIs" dxfId="1232" priority="240" operator="lessThan">
      <formula>4</formula>
    </cfRule>
  </conditionalFormatting>
  <conditionalFormatting sqref="C466:C475">
    <cfRule type="cellIs" dxfId="1231" priority="239" operator="lessThan">
      <formula>4</formula>
    </cfRule>
  </conditionalFormatting>
  <conditionalFormatting sqref="C476:C485">
    <cfRule type="cellIs" dxfId="1230" priority="238" operator="lessThan">
      <formula>4</formula>
    </cfRule>
  </conditionalFormatting>
  <conditionalFormatting sqref="C486:C495">
    <cfRule type="cellIs" dxfId="1229" priority="237" operator="lessThan">
      <formula>4</formula>
    </cfRule>
  </conditionalFormatting>
  <conditionalFormatting sqref="C496:C505">
    <cfRule type="cellIs" dxfId="1228" priority="236" operator="lessThan">
      <formula>4</formula>
    </cfRule>
  </conditionalFormatting>
  <conditionalFormatting sqref="F141:H150">
    <cfRule type="containsBlanks" dxfId="1227" priority="235">
      <formula>LEN(TRIM(F141))=0</formula>
    </cfRule>
  </conditionalFormatting>
  <conditionalFormatting sqref="E146">
    <cfRule type="containsBlanks" dxfId="1226" priority="234">
      <formula>LEN(TRIM(E146))=0</formula>
    </cfRule>
  </conditionalFormatting>
  <conditionalFormatting sqref="E141">
    <cfRule type="containsBlanks" dxfId="1225" priority="233">
      <formula>LEN(TRIM(E141))=0</formula>
    </cfRule>
  </conditionalFormatting>
  <conditionalFormatting sqref="E142:E145 E147:E150">
    <cfRule type="containsBlanks" dxfId="1224" priority="232">
      <formula>LEN(TRIM(E142))=0</formula>
    </cfRule>
  </conditionalFormatting>
  <conditionalFormatting sqref="F151:H160">
    <cfRule type="containsBlanks" dxfId="1223" priority="231">
      <formula>LEN(TRIM(F151))=0</formula>
    </cfRule>
  </conditionalFormatting>
  <conditionalFormatting sqref="E156">
    <cfRule type="containsBlanks" dxfId="1222" priority="230">
      <formula>LEN(TRIM(E156))=0</formula>
    </cfRule>
  </conditionalFormatting>
  <conditionalFormatting sqref="E151">
    <cfRule type="containsBlanks" dxfId="1221" priority="229">
      <formula>LEN(TRIM(E151))=0</formula>
    </cfRule>
  </conditionalFormatting>
  <conditionalFormatting sqref="E152:E155 E157:E160">
    <cfRule type="containsBlanks" dxfId="1220" priority="228">
      <formula>LEN(TRIM(E152))=0</formula>
    </cfRule>
  </conditionalFormatting>
  <conditionalFormatting sqref="F161:H170">
    <cfRule type="containsBlanks" dxfId="1219" priority="227">
      <formula>LEN(TRIM(F161))=0</formula>
    </cfRule>
  </conditionalFormatting>
  <conditionalFormatting sqref="E166">
    <cfRule type="containsBlanks" dxfId="1218" priority="226">
      <formula>LEN(TRIM(E166))=0</formula>
    </cfRule>
  </conditionalFormatting>
  <conditionalFormatting sqref="E161">
    <cfRule type="containsBlanks" dxfId="1217" priority="225">
      <formula>LEN(TRIM(E161))=0</formula>
    </cfRule>
  </conditionalFormatting>
  <conditionalFormatting sqref="E162:E165 E167:E170">
    <cfRule type="containsBlanks" dxfId="1216" priority="224">
      <formula>LEN(TRIM(E162))=0</formula>
    </cfRule>
  </conditionalFormatting>
  <conditionalFormatting sqref="F171:H180">
    <cfRule type="containsBlanks" dxfId="1215" priority="223">
      <formula>LEN(TRIM(F171))=0</formula>
    </cfRule>
  </conditionalFormatting>
  <conditionalFormatting sqref="E176">
    <cfRule type="containsBlanks" dxfId="1214" priority="222">
      <formula>LEN(TRIM(E176))=0</formula>
    </cfRule>
  </conditionalFormatting>
  <conditionalFormatting sqref="E171">
    <cfRule type="containsBlanks" dxfId="1213" priority="221">
      <formula>LEN(TRIM(E171))=0</formula>
    </cfRule>
  </conditionalFormatting>
  <conditionalFormatting sqref="E172:E175 E177:E180">
    <cfRule type="containsBlanks" dxfId="1212" priority="220">
      <formula>LEN(TRIM(E172))=0</formula>
    </cfRule>
  </conditionalFormatting>
  <conditionalFormatting sqref="F181:H190">
    <cfRule type="containsBlanks" dxfId="1211" priority="219">
      <formula>LEN(TRIM(F181))=0</formula>
    </cfRule>
  </conditionalFormatting>
  <conditionalFormatting sqref="E186">
    <cfRule type="containsBlanks" dxfId="1210" priority="218">
      <formula>LEN(TRIM(E186))=0</formula>
    </cfRule>
  </conditionalFormatting>
  <conditionalFormatting sqref="E181">
    <cfRule type="containsBlanks" dxfId="1209" priority="217">
      <formula>LEN(TRIM(E181))=0</formula>
    </cfRule>
  </conditionalFormatting>
  <conditionalFormatting sqref="E182:E185 E187:E190">
    <cfRule type="containsBlanks" dxfId="1208" priority="216">
      <formula>LEN(TRIM(E182))=0</formula>
    </cfRule>
  </conditionalFormatting>
  <conditionalFormatting sqref="F191:H200">
    <cfRule type="containsBlanks" dxfId="1207" priority="215">
      <formula>LEN(TRIM(F191))=0</formula>
    </cfRule>
  </conditionalFormatting>
  <conditionalFormatting sqref="E196">
    <cfRule type="containsBlanks" dxfId="1206" priority="214">
      <formula>LEN(TRIM(E196))=0</formula>
    </cfRule>
  </conditionalFormatting>
  <conditionalFormatting sqref="E191">
    <cfRule type="containsBlanks" dxfId="1205" priority="213">
      <formula>LEN(TRIM(E191))=0</formula>
    </cfRule>
  </conditionalFormatting>
  <conditionalFormatting sqref="E192:E195 E197:E200">
    <cfRule type="containsBlanks" dxfId="1204" priority="212">
      <formula>LEN(TRIM(E192))=0</formula>
    </cfRule>
  </conditionalFormatting>
  <conditionalFormatting sqref="F201:H210">
    <cfRule type="containsBlanks" dxfId="1203" priority="211">
      <formula>LEN(TRIM(F201))=0</formula>
    </cfRule>
  </conditionalFormatting>
  <conditionalFormatting sqref="E206">
    <cfRule type="containsBlanks" dxfId="1202" priority="210">
      <formula>LEN(TRIM(E206))=0</formula>
    </cfRule>
  </conditionalFormatting>
  <conditionalFormatting sqref="E201">
    <cfRule type="containsBlanks" dxfId="1201" priority="209">
      <formula>LEN(TRIM(E201))=0</formula>
    </cfRule>
  </conditionalFormatting>
  <conditionalFormatting sqref="E202:E205 E207:E210">
    <cfRule type="containsBlanks" dxfId="1200" priority="208">
      <formula>LEN(TRIM(E202))=0</formula>
    </cfRule>
  </conditionalFormatting>
  <conditionalFormatting sqref="F211:H220">
    <cfRule type="containsBlanks" dxfId="1199" priority="207">
      <formula>LEN(TRIM(F211))=0</formula>
    </cfRule>
  </conditionalFormatting>
  <conditionalFormatting sqref="E216">
    <cfRule type="containsBlanks" dxfId="1198" priority="206">
      <formula>LEN(TRIM(E216))=0</formula>
    </cfRule>
  </conditionalFormatting>
  <conditionalFormatting sqref="E211">
    <cfRule type="containsBlanks" dxfId="1197" priority="205">
      <formula>LEN(TRIM(E211))=0</formula>
    </cfRule>
  </conditionalFormatting>
  <conditionalFormatting sqref="E212:E215 E217:E220">
    <cfRule type="containsBlanks" dxfId="1196" priority="204">
      <formula>LEN(TRIM(E212))=0</formula>
    </cfRule>
  </conditionalFormatting>
  <conditionalFormatting sqref="F221:H230">
    <cfRule type="containsBlanks" dxfId="1195" priority="203">
      <formula>LEN(TRIM(F221))=0</formula>
    </cfRule>
  </conditionalFormatting>
  <conditionalFormatting sqref="E226">
    <cfRule type="containsBlanks" dxfId="1194" priority="202">
      <formula>LEN(TRIM(E226))=0</formula>
    </cfRule>
  </conditionalFormatting>
  <conditionalFormatting sqref="E221">
    <cfRule type="containsBlanks" dxfId="1193" priority="201">
      <formula>LEN(TRIM(E221))=0</formula>
    </cfRule>
  </conditionalFormatting>
  <conditionalFormatting sqref="E227:E230 E222:E225">
    <cfRule type="containsBlanks" dxfId="1192" priority="200">
      <formula>LEN(TRIM(E222))=0</formula>
    </cfRule>
  </conditionalFormatting>
  <conditionalFormatting sqref="F231:H240">
    <cfRule type="containsBlanks" dxfId="1191" priority="199">
      <formula>LEN(TRIM(F231))=0</formula>
    </cfRule>
  </conditionalFormatting>
  <conditionalFormatting sqref="E236">
    <cfRule type="containsBlanks" dxfId="1190" priority="198">
      <formula>LEN(TRIM(E236))=0</formula>
    </cfRule>
  </conditionalFormatting>
  <conditionalFormatting sqref="E231">
    <cfRule type="containsBlanks" dxfId="1189" priority="197">
      <formula>LEN(TRIM(E231))=0</formula>
    </cfRule>
  </conditionalFormatting>
  <conditionalFormatting sqref="E232:E235 E237:E240">
    <cfRule type="containsBlanks" dxfId="1188" priority="196">
      <formula>LEN(TRIM(E232))=0</formula>
    </cfRule>
  </conditionalFormatting>
  <conditionalFormatting sqref="F241:H250">
    <cfRule type="containsBlanks" dxfId="1187" priority="195">
      <formula>LEN(TRIM(F241))=0</formula>
    </cfRule>
  </conditionalFormatting>
  <conditionalFormatting sqref="E246">
    <cfRule type="containsBlanks" dxfId="1186" priority="194">
      <formula>LEN(TRIM(E246))=0</formula>
    </cfRule>
  </conditionalFormatting>
  <conditionalFormatting sqref="E241">
    <cfRule type="containsBlanks" dxfId="1185" priority="193">
      <formula>LEN(TRIM(E241))=0</formula>
    </cfRule>
  </conditionalFormatting>
  <conditionalFormatting sqref="E242:E245 E247:E250">
    <cfRule type="containsBlanks" dxfId="1184" priority="192">
      <formula>LEN(TRIM(E242))=0</formula>
    </cfRule>
  </conditionalFormatting>
  <conditionalFormatting sqref="F251:H260">
    <cfRule type="containsBlanks" dxfId="1183" priority="191">
      <formula>LEN(TRIM(F251))=0</formula>
    </cfRule>
  </conditionalFormatting>
  <conditionalFormatting sqref="E256">
    <cfRule type="containsBlanks" dxfId="1182" priority="190">
      <formula>LEN(TRIM(E256))=0</formula>
    </cfRule>
  </conditionalFormatting>
  <conditionalFormatting sqref="E251">
    <cfRule type="containsBlanks" dxfId="1181" priority="189">
      <formula>LEN(TRIM(E251))=0</formula>
    </cfRule>
  </conditionalFormatting>
  <conditionalFormatting sqref="E252:E255 E257:E260">
    <cfRule type="containsBlanks" dxfId="1180" priority="188">
      <formula>LEN(TRIM(E252))=0</formula>
    </cfRule>
  </conditionalFormatting>
  <conditionalFormatting sqref="F261:H270">
    <cfRule type="containsBlanks" dxfId="1179" priority="187">
      <formula>LEN(TRIM(F261))=0</formula>
    </cfRule>
  </conditionalFormatting>
  <conditionalFormatting sqref="E266">
    <cfRule type="containsBlanks" dxfId="1178" priority="186">
      <formula>LEN(TRIM(E266))=0</formula>
    </cfRule>
  </conditionalFormatting>
  <conditionalFormatting sqref="E261">
    <cfRule type="containsBlanks" dxfId="1177" priority="185">
      <formula>LEN(TRIM(E261))=0</formula>
    </cfRule>
  </conditionalFormatting>
  <conditionalFormatting sqref="E262:E265 E267:E270">
    <cfRule type="containsBlanks" dxfId="1176" priority="184">
      <formula>LEN(TRIM(E262))=0</formula>
    </cfRule>
  </conditionalFormatting>
  <conditionalFormatting sqref="F271:H280">
    <cfRule type="containsBlanks" dxfId="1175" priority="183">
      <formula>LEN(TRIM(F271))=0</formula>
    </cfRule>
  </conditionalFormatting>
  <conditionalFormatting sqref="E276">
    <cfRule type="containsBlanks" dxfId="1174" priority="182">
      <formula>LEN(TRIM(E276))=0</formula>
    </cfRule>
  </conditionalFormatting>
  <conditionalFormatting sqref="E271">
    <cfRule type="containsBlanks" dxfId="1173" priority="181">
      <formula>LEN(TRIM(E271))=0</formula>
    </cfRule>
  </conditionalFormatting>
  <conditionalFormatting sqref="E272:E275 E277:E280">
    <cfRule type="containsBlanks" dxfId="1172" priority="180">
      <formula>LEN(TRIM(E272))=0</formula>
    </cfRule>
  </conditionalFormatting>
  <conditionalFormatting sqref="F281:H290">
    <cfRule type="containsBlanks" dxfId="1171" priority="179">
      <formula>LEN(TRIM(F281))=0</formula>
    </cfRule>
  </conditionalFormatting>
  <conditionalFormatting sqref="E281">
    <cfRule type="containsBlanks" dxfId="1170" priority="177">
      <formula>LEN(TRIM(E281))=0</formula>
    </cfRule>
  </conditionalFormatting>
  <conditionalFormatting sqref="E282:E285">
    <cfRule type="containsBlanks" dxfId="1169" priority="176">
      <formula>LEN(TRIM(E282))=0</formula>
    </cfRule>
  </conditionalFormatting>
  <conditionalFormatting sqref="F291:H300">
    <cfRule type="containsBlanks" dxfId="1168" priority="175">
      <formula>LEN(TRIM(F291))=0</formula>
    </cfRule>
  </conditionalFormatting>
  <conditionalFormatting sqref="F301:H310">
    <cfRule type="containsBlanks" dxfId="1167" priority="171">
      <formula>LEN(TRIM(F301))=0</formula>
    </cfRule>
  </conditionalFormatting>
  <conditionalFormatting sqref="F311:H320">
    <cfRule type="containsBlanks" dxfId="1166" priority="167">
      <formula>LEN(TRIM(F311))=0</formula>
    </cfRule>
  </conditionalFormatting>
  <conditionalFormatting sqref="F321:H330">
    <cfRule type="containsBlanks" dxfId="1165" priority="163">
      <formula>LEN(TRIM(F321))=0</formula>
    </cfRule>
  </conditionalFormatting>
  <conditionalFormatting sqref="F331:H340">
    <cfRule type="containsBlanks" dxfId="1164" priority="159">
      <formula>LEN(TRIM(F331))=0</formula>
    </cfRule>
  </conditionalFormatting>
  <conditionalFormatting sqref="F341:H350">
    <cfRule type="containsBlanks" dxfId="1163" priority="155">
      <formula>LEN(TRIM(F341))=0</formula>
    </cfRule>
  </conditionalFormatting>
  <conditionalFormatting sqref="F351:H360">
    <cfRule type="containsBlanks" dxfId="1162" priority="151">
      <formula>LEN(TRIM(F351))=0</formula>
    </cfRule>
  </conditionalFormatting>
  <conditionalFormatting sqref="F361:H370">
    <cfRule type="containsBlanks" dxfId="1161" priority="147">
      <formula>LEN(TRIM(F361))=0</formula>
    </cfRule>
  </conditionalFormatting>
  <conditionalFormatting sqref="F371:H380">
    <cfRule type="containsBlanks" dxfId="1160" priority="143">
      <formula>LEN(TRIM(F371))=0</formula>
    </cfRule>
  </conditionalFormatting>
  <conditionalFormatting sqref="F381:H390">
    <cfRule type="containsBlanks" dxfId="1159" priority="139">
      <formula>LEN(TRIM(F381))=0</formula>
    </cfRule>
  </conditionalFormatting>
  <conditionalFormatting sqref="F391:H400">
    <cfRule type="containsBlanks" dxfId="1158" priority="135">
      <formula>LEN(TRIM(F391))=0</formula>
    </cfRule>
  </conditionalFormatting>
  <conditionalFormatting sqref="F401:H410">
    <cfRule type="containsBlanks" dxfId="1157" priority="131">
      <formula>LEN(TRIM(F401))=0</formula>
    </cfRule>
  </conditionalFormatting>
  <conditionalFormatting sqref="F411:H420">
    <cfRule type="containsBlanks" dxfId="1156" priority="127">
      <formula>LEN(TRIM(F411))=0</formula>
    </cfRule>
  </conditionalFormatting>
  <conditionalFormatting sqref="F421:H430">
    <cfRule type="containsBlanks" dxfId="1155" priority="123">
      <formula>LEN(TRIM(F421))=0</formula>
    </cfRule>
  </conditionalFormatting>
  <conditionalFormatting sqref="F431:H440">
    <cfRule type="containsBlanks" dxfId="1154" priority="119">
      <formula>LEN(TRIM(F431))=0</formula>
    </cfRule>
  </conditionalFormatting>
  <conditionalFormatting sqref="F441:H450">
    <cfRule type="containsBlanks" dxfId="1153" priority="115">
      <formula>LEN(TRIM(F441))=0</formula>
    </cfRule>
  </conditionalFormatting>
  <conditionalFormatting sqref="F451:H460">
    <cfRule type="containsBlanks" dxfId="1152" priority="111">
      <formula>LEN(TRIM(F451))=0</formula>
    </cfRule>
  </conditionalFormatting>
  <conditionalFormatting sqref="F461:H470">
    <cfRule type="containsBlanks" dxfId="1151" priority="107">
      <formula>LEN(TRIM(F461))=0</formula>
    </cfRule>
  </conditionalFormatting>
  <conditionalFormatting sqref="F471:H480">
    <cfRule type="containsBlanks" dxfId="1150" priority="103">
      <formula>LEN(TRIM(F471))=0</formula>
    </cfRule>
  </conditionalFormatting>
  <conditionalFormatting sqref="F481:H490">
    <cfRule type="containsBlanks" dxfId="1149" priority="99">
      <formula>LEN(TRIM(F481))=0</formula>
    </cfRule>
  </conditionalFormatting>
  <conditionalFormatting sqref="F491:H500">
    <cfRule type="containsBlanks" dxfId="1148" priority="95">
      <formula>LEN(TRIM(F491))=0</formula>
    </cfRule>
  </conditionalFormatting>
  <conditionalFormatting sqref="F501:H505">
    <cfRule type="containsBlanks" dxfId="1147" priority="91">
      <formula>LEN(TRIM(F501))=0</formula>
    </cfRule>
  </conditionalFormatting>
  <conditionalFormatting sqref="E286">
    <cfRule type="containsBlanks" dxfId="1146" priority="88">
      <formula>LEN(TRIM(E286))=0</formula>
    </cfRule>
  </conditionalFormatting>
  <conditionalFormatting sqref="E287:E290">
    <cfRule type="containsBlanks" dxfId="1145" priority="87">
      <formula>LEN(TRIM(E287))=0</formula>
    </cfRule>
  </conditionalFormatting>
  <conditionalFormatting sqref="E291">
    <cfRule type="containsBlanks" dxfId="1144" priority="86">
      <formula>LEN(TRIM(E291))=0</formula>
    </cfRule>
  </conditionalFormatting>
  <conditionalFormatting sqref="E292:E295">
    <cfRule type="containsBlanks" dxfId="1143" priority="85">
      <formula>LEN(TRIM(E292))=0</formula>
    </cfRule>
  </conditionalFormatting>
  <conditionalFormatting sqref="E296">
    <cfRule type="containsBlanks" dxfId="1142" priority="84">
      <formula>LEN(TRIM(E296))=0</formula>
    </cfRule>
  </conditionalFormatting>
  <conditionalFormatting sqref="E297:E300">
    <cfRule type="containsBlanks" dxfId="1141" priority="83">
      <formula>LEN(TRIM(E297))=0</formula>
    </cfRule>
  </conditionalFormatting>
  <conditionalFormatting sqref="E301">
    <cfRule type="containsBlanks" dxfId="1140" priority="82">
      <formula>LEN(TRIM(E301))=0</formula>
    </cfRule>
  </conditionalFormatting>
  <conditionalFormatting sqref="E302:E305">
    <cfRule type="containsBlanks" dxfId="1139" priority="81">
      <formula>LEN(TRIM(E302))=0</formula>
    </cfRule>
  </conditionalFormatting>
  <conditionalFormatting sqref="E306">
    <cfRule type="containsBlanks" dxfId="1138" priority="80">
      <formula>LEN(TRIM(E306))=0</formula>
    </cfRule>
  </conditionalFormatting>
  <conditionalFormatting sqref="E307:E310">
    <cfRule type="containsBlanks" dxfId="1137" priority="79">
      <formula>LEN(TRIM(E307))=0</formula>
    </cfRule>
  </conditionalFormatting>
  <conditionalFormatting sqref="E311">
    <cfRule type="containsBlanks" dxfId="1136" priority="78">
      <formula>LEN(TRIM(E311))=0</formula>
    </cfRule>
  </conditionalFormatting>
  <conditionalFormatting sqref="E312:E315">
    <cfRule type="containsBlanks" dxfId="1135" priority="77">
      <formula>LEN(TRIM(E312))=0</formula>
    </cfRule>
  </conditionalFormatting>
  <conditionalFormatting sqref="E316">
    <cfRule type="containsBlanks" dxfId="1134" priority="76">
      <formula>LEN(TRIM(E316))=0</formula>
    </cfRule>
  </conditionalFormatting>
  <conditionalFormatting sqref="E317:E320">
    <cfRule type="containsBlanks" dxfId="1133" priority="75">
      <formula>LEN(TRIM(E317))=0</formula>
    </cfRule>
  </conditionalFormatting>
  <conditionalFormatting sqref="E321">
    <cfRule type="containsBlanks" dxfId="1132" priority="74">
      <formula>LEN(TRIM(E321))=0</formula>
    </cfRule>
  </conditionalFormatting>
  <conditionalFormatting sqref="E322:E325">
    <cfRule type="containsBlanks" dxfId="1131" priority="73">
      <formula>LEN(TRIM(E322))=0</formula>
    </cfRule>
  </conditionalFormatting>
  <conditionalFormatting sqref="E326">
    <cfRule type="containsBlanks" dxfId="1130" priority="72">
      <formula>LEN(TRIM(E326))=0</formula>
    </cfRule>
  </conditionalFormatting>
  <conditionalFormatting sqref="E327:E330">
    <cfRule type="containsBlanks" dxfId="1129" priority="71">
      <formula>LEN(TRIM(E327))=0</formula>
    </cfRule>
  </conditionalFormatting>
  <conditionalFormatting sqref="E331">
    <cfRule type="containsBlanks" dxfId="1128" priority="70">
      <formula>LEN(TRIM(E331))=0</formula>
    </cfRule>
  </conditionalFormatting>
  <conditionalFormatting sqref="E332:E335">
    <cfRule type="containsBlanks" dxfId="1127" priority="69">
      <formula>LEN(TRIM(E332))=0</formula>
    </cfRule>
  </conditionalFormatting>
  <conditionalFormatting sqref="E336">
    <cfRule type="containsBlanks" dxfId="1126" priority="68">
      <formula>LEN(TRIM(E336))=0</formula>
    </cfRule>
  </conditionalFormatting>
  <conditionalFormatting sqref="E337:E340">
    <cfRule type="containsBlanks" dxfId="1125" priority="67">
      <formula>LEN(TRIM(E337))=0</formula>
    </cfRule>
  </conditionalFormatting>
  <conditionalFormatting sqref="E341">
    <cfRule type="containsBlanks" dxfId="1124" priority="66">
      <formula>LEN(TRIM(E341))=0</formula>
    </cfRule>
  </conditionalFormatting>
  <conditionalFormatting sqref="E342:E345">
    <cfRule type="containsBlanks" dxfId="1123" priority="65">
      <formula>LEN(TRIM(E342))=0</formula>
    </cfRule>
  </conditionalFormatting>
  <conditionalFormatting sqref="E346">
    <cfRule type="containsBlanks" dxfId="1122" priority="64">
      <formula>LEN(TRIM(E346))=0</formula>
    </cfRule>
  </conditionalFormatting>
  <conditionalFormatting sqref="E347:E350">
    <cfRule type="containsBlanks" dxfId="1121" priority="63">
      <formula>LEN(TRIM(E347))=0</formula>
    </cfRule>
  </conditionalFormatting>
  <conditionalFormatting sqref="E351">
    <cfRule type="containsBlanks" dxfId="1120" priority="62">
      <formula>LEN(TRIM(E351))=0</formula>
    </cfRule>
  </conditionalFormatting>
  <conditionalFormatting sqref="E352:E355">
    <cfRule type="containsBlanks" dxfId="1119" priority="61">
      <formula>LEN(TRIM(E352))=0</formula>
    </cfRule>
  </conditionalFormatting>
  <conditionalFormatting sqref="E356">
    <cfRule type="containsBlanks" dxfId="1118" priority="60">
      <formula>LEN(TRIM(E356))=0</formula>
    </cfRule>
  </conditionalFormatting>
  <conditionalFormatting sqref="E357:E360">
    <cfRule type="containsBlanks" dxfId="1117" priority="59">
      <formula>LEN(TRIM(E357))=0</formula>
    </cfRule>
  </conditionalFormatting>
  <conditionalFormatting sqref="E361">
    <cfRule type="containsBlanks" dxfId="1116" priority="58">
      <formula>LEN(TRIM(E361))=0</formula>
    </cfRule>
  </conditionalFormatting>
  <conditionalFormatting sqref="E362:E365">
    <cfRule type="containsBlanks" dxfId="1115" priority="57">
      <formula>LEN(TRIM(E362))=0</formula>
    </cfRule>
  </conditionalFormatting>
  <conditionalFormatting sqref="E366">
    <cfRule type="containsBlanks" dxfId="1114" priority="56">
      <formula>LEN(TRIM(E366))=0</formula>
    </cfRule>
  </conditionalFormatting>
  <conditionalFormatting sqref="E367:E370">
    <cfRule type="containsBlanks" dxfId="1113" priority="55">
      <formula>LEN(TRIM(E367))=0</formula>
    </cfRule>
  </conditionalFormatting>
  <conditionalFormatting sqref="E371">
    <cfRule type="containsBlanks" dxfId="1112" priority="54">
      <formula>LEN(TRIM(E371))=0</formula>
    </cfRule>
  </conditionalFormatting>
  <conditionalFormatting sqref="E372:E375">
    <cfRule type="containsBlanks" dxfId="1111" priority="53">
      <formula>LEN(TRIM(E372))=0</formula>
    </cfRule>
  </conditionalFormatting>
  <conditionalFormatting sqref="E376">
    <cfRule type="containsBlanks" dxfId="1110" priority="52">
      <formula>LEN(TRIM(E376))=0</formula>
    </cfRule>
  </conditionalFormatting>
  <conditionalFormatting sqref="E377:E380">
    <cfRule type="containsBlanks" dxfId="1109" priority="51">
      <formula>LEN(TRIM(E377))=0</formula>
    </cfRule>
  </conditionalFormatting>
  <conditionalFormatting sqref="E381">
    <cfRule type="containsBlanks" dxfId="1108" priority="50">
      <formula>LEN(TRIM(E381))=0</formula>
    </cfRule>
  </conditionalFormatting>
  <conditionalFormatting sqref="E382:E385">
    <cfRule type="containsBlanks" dxfId="1107" priority="49">
      <formula>LEN(TRIM(E382))=0</formula>
    </cfRule>
  </conditionalFormatting>
  <conditionalFormatting sqref="E386">
    <cfRule type="containsBlanks" dxfId="1106" priority="48">
      <formula>LEN(TRIM(E386))=0</formula>
    </cfRule>
  </conditionalFormatting>
  <conditionalFormatting sqref="E387:E390">
    <cfRule type="containsBlanks" dxfId="1105" priority="47">
      <formula>LEN(TRIM(E387))=0</formula>
    </cfRule>
  </conditionalFormatting>
  <conditionalFormatting sqref="E391">
    <cfRule type="containsBlanks" dxfId="1104" priority="46">
      <formula>LEN(TRIM(E391))=0</formula>
    </cfRule>
  </conditionalFormatting>
  <conditionalFormatting sqref="E392:E395">
    <cfRule type="containsBlanks" dxfId="1103" priority="45">
      <formula>LEN(TRIM(E392))=0</formula>
    </cfRule>
  </conditionalFormatting>
  <conditionalFormatting sqref="E396">
    <cfRule type="containsBlanks" dxfId="1102" priority="44">
      <formula>LEN(TRIM(E396))=0</formula>
    </cfRule>
  </conditionalFormatting>
  <conditionalFormatting sqref="E397:E400">
    <cfRule type="containsBlanks" dxfId="1101" priority="43">
      <formula>LEN(TRIM(E397))=0</formula>
    </cfRule>
  </conditionalFormatting>
  <conditionalFormatting sqref="E401">
    <cfRule type="containsBlanks" dxfId="1100" priority="42">
      <formula>LEN(TRIM(E401))=0</formula>
    </cfRule>
  </conditionalFormatting>
  <conditionalFormatting sqref="E402:E405">
    <cfRule type="containsBlanks" dxfId="1099" priority="41">
      <formula>LEN(TRIM(E402))=0</formula>
    </cfRule>
  </conditionalFormatting>
  <conditionalFormatting sqref="E406">
    <cfRule type="containsBlanks" dxfId="1098" priority="40">
      <formula>LEN(TRIM(E406))=0</formula>
    </cfRule>
  </conditionalFormatting>
  <conditionalFormatting sqref="E407:E410">
    <cfRule type="containsBlanks" dxfId="1097" priority="39">
      <formula>LEN(TRIM(E407))=0</formula>
    </cfRule>
  </conditionalFormatting>
  <conditionalFormatting sqref="E411">
    <cfRule type="containsBlanks" dxfId="1096" priority="38">
      <formula>LEN(TRIM(E411))=0</formula>
    </cfRule>
  </conditionalFormatting>
  <conditionalFormatting sqref="E412:E415">
    <cfRule type="containsBlanks" dxfId="1095" priority="37">
      <formula>LEN(TRIM(E412))=0</formula>
    </cfRule>
  </conditionalFormatting>
  <conditionalFormatting sqref="E416">
    <cfRule type="containsBlanks" dxfId="1094" priority="36">
      <formula>LEN(TRIM(E416))=0</formula>
    </cfRule>
  </conditionalFormatting>
  <conditionalFormatting sqref="E417:E420">
    <cfRule type="containsBlanks" dxfId="1093" priority="35">
      <formula>LEN(TRIM(E417))=0</formula>
    </cfRule>
  </conditionalFormatting>
  <conditionalFormatting sqref="E421">
    <cfRule type="containsBlanks" dxfId="1092" priority="34">
      <formula>LEN(TRIM(E421))=0</formula>
    </cfRule>
  </conditionalFormatting>
  <conditionalFormatting sqref="E422:E425">
    <cfRule type="containsBlanks" dxfId="1091" priority="33">
      <formula>LEN(TRIM(E422))=0</formula>
    </cfRule>
  </conditionalFormatting>
  <conditionalFormatting sqref="E426">
    <cfRule type="containsBlanks" dxfId="1090" priority="32">
      <formula>LEN(TRIM(E426))=0</formula>
    </cfRule>
  </conditionalFormatting>
  <conditionalFormatting sqref="E427:E430">
    <cfRule type="containsBlanks" dxfId="1089" priority="31">
      <formula>LEN(TRIM(E427))=0</formula>
    </cfRule>
  </conditionalFormatting>
  <conditionalFormatting sqref="E431">
    <cfRule type="containsBlanks" dxfId="1088" priority="30">
      <formula>LEN(TRIM(E431))=0</formula>
    </cfRule>
  </conditionalFormatting>
  <conditionalFormatting sqref="E432:E435">
    <cfRule type="containsBlanks" dxfId="1087" priority="29">
      <formula>LEN(TRIM(E432))=0</formula>
    </cfRule>
  </conditionalFormatting>
  <conditionalFormatting sqref="E436">
    <cfRule type="containsBlanks" dxfId="1086" priority="28">
      <formula>LEN(TRIM(E436))=0</formula>
    </cfRule>
  </conditionalFormatting>
  <conditionalFormatting sqref="E437:E440">
    <cfRule type="containsBlanks" dxfId="1085" priority="27">
      <formula>LEN(TRIM(E437))=0</formula>
    </cfRule>
  </conditionalFormatting>
  <conditionalFormatting sqref="E441">
    <cfRule type="containsBlanks" dxfId="1084" priority="26">
      <formula>LEN(TRIM(E441))=0</formula>
    </cfRule>
  </conditionalFormatting>
  <conditionalFormatting sqref="E442:E445">
    <cfRule type="containsBlanks" dxfId="1083" priority="25">
      <formula>LEN(TRIM(E442))=0</formula>
    </cfRule>
  </conditionalFormatting>
  <conditionalFormatting sqref="E446">
    <cfRule type="containsBlanks" dxfId="1082" priority="24">
      <formula>LEN(TRIM(E446))=0</formula>
    </cfRule>
  </conditionalFormatting>
  <conditionalFormatting sqref="E447:E450">
    <cfRule type="containsBlanks" dxfId="1081" priority="23">
      <formula>LEN(TRIM(E447))=0</formula>
    </cfRule>
  </conditionalFormatting>
  <conditionalFormatting sqref="E451">
    <cfRule type="containsBlanks" dxfId="1080" priority="22">
      <formula>LEN(TRIM(E451))=0</formula>
    </cfRule>
  </conditionalFormatting>
  <conditionalFormatting sqref="E452:E455">
    <cfRule type="containsBlanks" dxfId="1079" priority="21">
      <formula>LEN(TRIM(E452))=0</formula>
    </cfRule>
  </conditionalFormatting>
  <conditionalFormatting sqref="E456">
    <cfRule type="containsBlanks" dxfId="1078" priority="20">
      <formula>LEN(TRIM(E456))=0</formula>
    </cfRule>
  </conditionalFormatting>
  <conditionalFormatting sqref="E457:E460">
    <cfRule type="containsBlanks" dxfId="1077" priority="19">
      <formula>LEN(TRIM(E457))=0</formula>
    </cfRule>
  </conditionalFormatting>
  <conditionalFormatting sqref="E461">
    <cfRule type="containsBlanks" dxfId="1076" priority="18">
      <formula>LEN(TRIM(E461))=0</formula>
    </cfRule>
  </conditionalFormatting>
  <conditionalFormatting sqref="E462:E465">
    <cfRule type="containsBlanks" dxfId="1075" priority="17">
      <formula>LEN(TRIM(E462))=0</formula>
    </cfRule>
  </conditionalFormatting>
  <conditionalFormatting sqref="E466">
    <cfRule type="containsBlanks" dxfId="1074" priority="16">
      <formula>LEN(TRIM(E466))=0</formula>
    </cfRule>
  </conditionalFormatting>
  <conditionalFormatting sqref="E467:E470">
    <cfRule type="containsBlanks" dxfId="1073" priority="15">
      <formula>LEN(TRIM(E467))=0</formula>
    </cfRule>
  </conditionalFormatting>
  <conditionalFormatting sqref="E471">
    <cfRule type="containsBlanks" dxfId="1072" priority="14">
      <formula>LEN(TRIM(E471))=0</formula>
    </cfRule>
  </conditionalFormatting>
  <conditionalFormatting sqref="E472:E475">
    <cfRule type="containsBlanks" dxfId="1071" priority="13">
      <formula>LEN(TRIM(E472))=0</formula>
    </cfRule>
  </conditionalFormatting>
  <conditionalFormatting sqref="E476">
    <cfRule type="containsBlanks" dxfId="1070" priority="12">
      <formula>LEN(TRIM(E476))=0</formula>
    </cfRule>
  </conditionalFormatting>
  <conditionalFormatting sqref="E477:E480">
    <cfRule type="containsBlanks" dxfId="1069" priority="11">
      <formula>LEN(TRIM(E477))=0</formula>
    </cfRule>
  </conditionalFormatting>
  <conditionalFormatting sqref="E481">
    <cfRule type="containsBlanks" dxfId="1068" priority="10">
      <formula>LEN(TRIM(E481))=0</formula>
    </cfRule>
  </conditionalFormatting>
  <conditionalFormatting sqref="E482:E485">
    <cfRule type="containsBlanks" dxfId="1067" priority="9">
      <formula>LEN(TRIM(E482))=0</formula>
    </cfRule>
  </conditionalFormatting>
  <conditionalFormatting sqref="E486">
    <cfRule type="containsBlanks" dxfId="1066" priority="8">
      <formula>LEN(TRIM(E486))=0</formula>
    </cfRule>
  </conditionalFormatting>
  <conditionalFormatting sqref="E487:E490">
    <cfRule type="containsBlanks" dxfId="1065" priority="7">
      <formula>LEN(TRIM(E487))=0</formula>
    </cfRule>
  </conditionalFormatting>
  <conditionalFormatting sqref="E491">
    <cfRule type="containsBlanks" dxfId="1064" priority="6">
      <formula>LEN(TRIM(E491))=0</formula>
    </cfRule>
  </conditionalFormatting>
  <conditionalFormatting sqref="E492:E495">
    <cfRule type="containsBlanks" dxfId="1063" priority="5">
      <formula>LEN(TRIM(E492))=0</formula>
    </cfRule>
  </conditionalFormatting>
  <conditionalFormatting sqref="E496">
    <cfRule type="containsBlanks" dxfId="1062" priority="4">
      <formula>LEN(TRIM(E496))=0</formula>
    </cfRule>
  </conditionalFormatting>
  <conditionalFormatting sqref="E497:E500">
    <cfRule type="containsBlanks" dxfId="1061" priority="3">
      <formula>LEN(TRIM(E497))=0</formula>
    </cfRule>
  </conditionalFormatting>
  <conditionalFormatting sqref="E501">
    <cfRule type="containsBlanks" dxfId="1060" priority="2">
      <formula>LEN(TRIM(E501))=0</formula>
    </cfRule>
  </conditionalFormatting>
  <conditionalFormatting sqref="E502:E505">
    <cfRule type="containsBlanks" dxfId="1059" priority="1">
      <formula>LEN(TRIM(E502))=0</formula>
    </cfRule>
  </conditionalFormatting>
  <dataValidations count="6">
    <dataValidation type="list" allowBlank="1" showInputMessage="1" showErrorMessage="1" errorTitle="Entry Error" error="Entries must be 0 or 3." sqref="E6 E11 E16 E21 E41 E36 E46 E51 E56 E61 E66 E71 E76 E91 E96 E101 E106 E111 E116 E121 E126 E131 E31 E26 E136 E141 E146 E151 E156 E161 E166 E171 E176 E181 E186 E191 E196 E201 E206 E211 E216 E221 E226 E231 E236 E241 E246 E251 E256 E261 E266 E271 E276 E281 E486 E491 E286 E291 E296 E301 E306 E311 E316 E321 E326 E331 E336 E341 E346 E351 E356 E361 E366 E371 E376 E381 E386 E391 E396 E401 E406 E411 E416 E421 E426 E431 E436 E441 E446 E451 E456 E461 E466 E471 E476 E481 E496 E501">
      <formula1>"0,3"</formula1>
    </dataValidation>
    <dataValidation type="list" allowBlank="1" showInputMessage="1" showErrorMessage="1" errorTitle="Entry Error" error="Entries must be 0,1, or 999." sqref="F6:F505">
      <formula1>"0,1,999"</formula1>
    </dataValidation>
    <dataValidation type="whole" allowBlank="1" showInputMessage="1" showErrorMessage="1" errorTitle="Entry Error" error="Entries must be between 0 and 59" sqref="G6:G505">
      <formula1>0</formula1>
      <formula2>59</formula2>
    </dataValidation>
    <dataValidation type="whole" allowBlank="1" showInputMessage="1" showErrorMessage="1" errorTitle="Entry Error" error="Entries must be between 0 and 99." sqref="H6:H505">
      <formula1>0</formula1>
      <formula2>99</formula2>
    </dataValidation>
    <dataValidation type="list" allowBlank="1" showInputMessage="1" showErrorMessage="1" errorTitle="Error Entry" error="Entries must be 0 or 3." sqref="E81 E86">
      <formula1>"0,3"</formula1>
    </dataValidation>
    <dataValidation type="list" allowBlank="1" showInputMessage="1" showErrorMessage="1" errorTitle="Entry Error" error="This cell is only to be filled if the competitor disqualified from the event." sqref="Z6:Z505">
      <formula1>"DQ"</formula1>
    </dataValidation>
  </dataValidation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5"/>
  <sheetViews>
    <sheetView zoomScale="110" zoomScaleNormal="110" workbookViewId="0">
      <pane xSplit="3" ySplit="5" topLeftCell="D6" activePane="bottomRight" state="frozen"/>
      <selection pane="topRight" activeCell="D1" sqref="D1"/>
      <selection pane="bottomLeft" activeCell="A6" sqref="A6"/>
      <selection pane="bottomRight" activeCell="J10" sqref="J10"/>
    </sheetView>
  </sheetViews>
  <sheetFormatPr defaultRowHeight="15" x14ac:dyDescent="0.25"/>
  <cols>
    <col min="1" max="1" width="5" style="1" customWidth="1"/>
    <col min="2" max="2" width="25" style="1" customWidth="1"/>
    <col min="3" max="3" width="11" style="1" hidden="1" customWidth="1"/>
    <col min="4" max="4" width="11.85546875" style="1" customWidth="1"/>
    <col min="5" max="5" width="8.7109375" style="1" customWidth="1"/>
    <col min="6" max="6" width="8.85546875" style="1" customWidth="1"/>
    <col min="7" max="10" width="6.7109375" style="1" customWidth="1"/>
    <col min="11" max="11" width="6.7109375" style="1" hidden="1" customWidth="1"/>
    <col min="12" max="14" width="6.7109375" style="1" customWidth="1"/>
    <col min="15" max="15" width="8.85546875" style="1" customWidth="1"/>
    <col min="16" max="16" width="8.7109375" style="1" customWidth="1"/>
    <col min="17" max="17" width="8.85546875" style="1" customWidth="1"/>
    <col min="18" max="18" width="8.140625" style="1" customWidth="1"/>
    <col min="19" max="19" width="5.7109375" style="1" customWidth="1"/>
    <col min="20" max="20" width="10" customWidth="1"/>
  </cols>
  <sheetData>
    <row r="1" spans="1:19" ht="22.5" customHeight="1" thickBot="1" x14ac:dyDescent="0.3">
      <c r="A1" s="665" t="s">
        <v>3</v>
      </c>
      <c r="B1" s="666"/>
      <c r="C1" s="666"/>
      <c r="D1" s="667"/>
      <c r="E1" s="697">
        <f>'Names And Totals'!C2</f>
        <v>0</v>
      </c>
      <c r="F1" s="697"/>
      <c r="G1" s="697"/>
      <c r="H1" s="697"/>
      <c r="I1" s="697"/>
      <c r="J1" s="697"/>
      <c r="K1" s="144"/>
      <c r="L1" s="238"/>
      <c r="M1" s="142"/>
      <c r="N1" s="142"/>
      <c r="O1" s="142"/>
      <c r="P1" s="142"/>
      <c r="Q1" s="3" t="s">
        <v>0</v>
      </c>
      <c r="R1" s="732">
        <f>'Names And Totals'!H2</f>
        <v>0</v>
      </c>
      <c r="S1" s="733"/>
    </row>
    <row r="2" spans="1:19" ht="6" customHeight="1" thickBot="1" x14ac:dyDescent="0.3">
      <c r="A2" s="859"/>
      <c r="B2" s="860"/>
      <c r="C2" s="860"/>
      <c r="D2" s="860"/>
      <c r="E2" s="860"/>
      <c r="F2" s="860"/>
      <c r="G2" s="860"/>
      <c r="H2" s="860"/>
      <c r="I2" s="860"/>
      <c r="J2" s="860"/>
      <c r="K2" s="860"/>
      <c r="L2" s="860"/>
      <c r="M2" s="860"/>
      <c r="N2" s="860"/>
      <c r="O2" s="860"/>
      <c r="P2" s="860"/>
      <c r="Q2" s="860"/>
      <c r="R2" s="860"/>
      <c r="S2" s="861"/>
    </row>
    <row r="3" spans="1:19" s="7" customFormat="1" ht="25.5" customHeight="1" thickBot="1" x14ac:dyDescent="0.4">
      <c r="A3" s="440" t="s">
        <v>151</v>
      </c>
      <c r="B3" s="441"/>
      <c r="C3" s="441"/>
      <c r="D3" s="441"/>
      <c r="E3" s="441"/>
      <c r="F3" s="441"/>
      <c r="G3" s="441"/>
      <c r="H3" s="441"/>
      <c r="I3" s="441"/>
      <c r="J3" s="441"/>
      <c r="K3" s="441"/>
      <c r="L3" s="441"/>
      <c r="N3" s="867" t="s">
        <v>120</v>
      </c>
      <c r="O3" s="867"/>
      <c r="P3" s="868"/>
      <c r="Q3" s="869">
        <v>360</v>
      </c>
      <c r="R3" s="870"/>
      <c r="S3" s="871"/>
    </row>
    <row r="4" spans="1:19" ht="15.75" customHeight="1" x14ac:dyDescent="0.25">
      <c r="A4" s="855" t="s">
        <v>9</v>
      </c>
      <c r="B4" s="856"/>
      <c r="C4" s="862" t="s">
        <v>57</v>
      </c>
      <c r="D4" s="835" t="s">
        <v>139</v>
      </c>
      <c r="E4" s="857" t="s">
        <v>10</v>
      </c>
      <c r="F4" s="866"/>
      <c r="G4" s="439"/>
      <c r="H4" s="857" t="s">
        <v>140</v>
      </c>
      <c r="I4" s="858"/>
      <c r="J4" s="858"/>
      <c r="K4" s="393"/>
      <c r="L4" s="857" t="s">
        <v>141</v>
      </c>
      <c r="M4" s="858"/>
      <c r="N4" s="866"/>
      <c r="O4" s="864" t="s">
        <v>59</v>
      </c>
      <c r="P4" s="439"/>
      <c r="Q4" s="439"/>
      <c r="R4" s="54"/>
      <c r="S4" s="843" t="s">
        <v>50</v>
      </c>
    </row>
    <row r="5" spans="1:19" ht="45.75" customHeight="1" x14ac:dyDescent="0.25">
      <c r="A5" s="12" t="s">
        <v>41</v>
      </c>
      <c r="B5" s="13" t="s">
        <v>114</v>
      </c>
      <c r="C5" s="863"/>
      <c r="D5" s="669"/>
      <c r="E5" s="58" t="s">
        <v>12</v>
      </c>
      <c r="F5" s="9" t="s">
        <v>13</v>
      </c>
      <c r="G5" s="424" t="s">
        <v>11</v>
      </c>
      <c r="H5" s="60" t="s">
        <v>14</v>
      </c>
      <c r="I5" s="8" t="s">
        <v>15</v>
      </c>
      <c r="J5" s="362" t="s">
        <v>16</v>
      </c>
      <c r="K5" s="394" t="s">
        <v>54</v>
      </c>
      <c r="L5" s="60" t="s">
        <v>14</v>
      </c>
      <c r="M5" s="8" t="s">
        <v>15</v>
      </c>
      <c r="N5" s="61" t="s">
        <v>16</v>
      </c>
      <c r="O5" s="865"/>
      <c r="P5" s="424" t="s">
        <v>19</v>
      </c>
      <c r="Q5" s="424" t="s">
        <v>17</v>
      </c>
      <c r="R5" s="55" t="s">
        <v>18</v>
      </c>
      <c r="S5" s="798"/>
    </row>
    <row r="6" spans="1:19" x14ac:dyDescent="0.25">
      <c r="A6" s="412" t="str">
        <f>IF('Names And Totals'!A5="","",'Names And Totals'!A5)</f>
        <v/>
      </c>
      <c r="B6" s="416" t="str">
        <f>IF('Names And Totals'!B5="","",'Names And Totals'!B5)</f>
        <v/>
      </c>
      <c r="C6" s="419" t="str">
        <f t="shared" ref="C6:C37" si="0">IF(B6="","",IF(R6="DQ","DQ",IF(R6="","",RANK(R6,$R$6:$R$105,0)+SUMPRODUCT(--(R6=$R$6:$R$105),--(P6&gt;$P$6:$P$105)))))</f>
        <v/>
      </c>
      <c r="D6" s="419" t="str">
        <f t="shared" ref="D6:D37" si="1">IF(B6="","",IF(R6="DQ","DQ",IF(P6="","",RANK(C6,$C$6:$C$105,1)+SUMPRODUCT(--(C6=$C$6:$C$105),--(K6&gt;$K$6:$K$105)))))</f>
        <v/>
      </c>
      <c r="E6" s="297"/>
      <c r="F6" s="461"/>
      <c r="G6" s="419" t="str">
        <f>IF(B6="","",IF(E6="","",SUM(E6:F6)))</f>
        <v/>
      </c>
      <c r="H6" s="289"/>
      <c r="I6" s="290"/>
      <c r="J6" s="461"/>
      <c r="K6" s="395" t="str">
        <f t="shared" ref="K6:K37" si="2">IF(B6="","",IF(H6="","",H6*60+I6+J6/100))</f>
        <v/>
      </c>
      <c r="L6" s="289"/>
      <c r="M6" s="290"/>
      <c r="N6" s="310"/>
      <c r="O6" s="431"/>
      <c r="P6" s="402" t="str">
        <f>IF(B6="","",IF(L6="","",IF(L6=999,999,L6*60+M6+N6/100)))</f>
        <v/>
      </c>
      <c r="Q6" s="419" t="str">
        <f t="shared" ref="Q6:Q37" si="3">IF(B6="","",IF(P6="","",IF(E6=0,0,IF(F6=0,0,IF(P6&lt;=0.33334*$Q$3,4,IF(P6&lt;=0.5*$Q$3,3,IF(P6&lt;=0.66667*$Q$3,2,IF(P6&lt;=0.833334*$Q$3,1,0))))))))</f>
        <v/>
      </c>
      <c r="R6" s="56" t="str">
        <f t="shared" ref="R6:R37" si="4">IF(B6="","",IF(S6="DQ","DQ",IF(P6="","",IF((G6+Q6-O6)&gt;0,(G6+Q6-O6),0))))</f>
        <v/>
      </c>
      <c r="S6" s="431"/>
    </row>
    <row r="7" spans="1:19" x14ac:dyDescent="0.25">
      <c r="A7" s="410" t="str">
        <f>IF('Names And Totals'!A6="","",'Names And Totals'!A6)</f>
        <v/>
      </c>
      <c r="B7" s="414" t="str">
        <f>IF('Names And Totals'!B6="","",'Names And Totals'!B6)</f>
        <v/>
      </c>
      <c r="C7" s="437" t="str">
        <f t="shared" si="0"/>
        <v/>
      </c>
      <c r="D7" s="437" t="str">
        <f t="shared" si="1"/>
        <v/>
      </c>
      <c r="E7" s="303"/>
      <c r="F7" s="463"/>
      <c r="G7" s="437" t="str">
        <f t="shared" ref="G7" si="5">IF(B7="","",IF(E7="","",SUM(E7:F7)))</f>
        <v/>
      </c>
      <c r="H7" s="292"/>
      <c r="I7" s="293"/>
      <c r="J7" s="463"/>
      <c r="K7" s="396" t="str">
        <f t="shared" si="2"/>
        <v/>
      </c>
      <c r="L7" s="292"/>
      <c r="M7" s="293"/>
      <c r="N7" s="314"/>
      <c r="O7" s="433"/>
      <c r="P7" s="400" t="str">
        <f t="shared" ref="P7" si="6">IF(B7="","",IF(L7="","",IF(L7=999,999,L7*60+M7+N7/100)))</f>
        <v/>
      </c>
      <c r="Q7" s="437" t="str">
        <f t="shared" si="3"/>
        <v/>
      </c>
      <c r="R7" s="59" t="str">
        <f t="shared" si="4"/>
        <v/>
      </c>
      <c r="S7" s="433"/>
    </row>
    <row r="8" spans="1:19" x14ac:dyDescent="0.25">
      <c r="A8" s="412" t="str">
        <f>IF('Names And Totals'!A7="","",'Names And Totals'!A7)</f>
        <v/>
      </c>
      <c r="B8" s="416" t="str">
        <f>IF('Names And Totals'!B7="","",'Names And Totals'!B7)</f>
        <v/>
      </c>
      <c r="C8" s="419" t="str">
        <f t="shared" si="0"/>
        <v/>
      </c>
      <c r="D8" s="419" t="str">
        <f t="shared" si="1"/>
        <v/>
      </c>
      <c r="E8" s="297"/>
      <c r="F8" s="461"/>
      <c r="G8" s="419" t="str">
        <f>IF(B8="","",IF(E8="","",SUM(E8:F8)))</f>
        <v/>
      </c>
      <c r="H8" s="289"/>
      <c r="I8" s="290"/>
      <c r="J8" s="461"/>
      <c r="K8" s="395" t="str">
        <f t="shared" si="2"/>
        <v/>
      </c>
      <c r="L8" s="289"/>
      <c r="M8" s="290"/>
      <c r="N8" s="310"/>
      <c r="O8" s="431"/>
      <c r="P8" s="402" t="str">
        <f>IF(B8="","",IF(L8="","",IF(L8=999,999,L8*60+M8+N8/100)))</f>
        <v/>
      </c>
      <c r="Q8" s="419" t="str">
        <f t="shared" si="3"/>
        <v/>
      </c>
      <c r="R8" s="56" t="str">
        <f t="shared" si="4"/>
        <v/>
      </c>
      <c r="S8" s="431"/>
    </row>
    <row r="9" spans="1:19" x14ac:dyDescent="0.25">
      <c r="A9" s="410" t="str">
        <f>IF('Names And Totals'!A8="","",'Names And Totals'!A8)</f>
        <v/>
      </c>
      <c r="B9" s="414" t="str">
        <f>IF('Names And Totals'!B8="","",'Names And Totals'!B8)</f>
        <v/>
      </c>
      <c r="C9" s="437" t="str">
        <f t="shared" si="0"/>
        <v/>
      </c>
      <c r="D9" s="437" t="str">
        <f t="shared" si="1"/>
        <v/>
      </c>
      <c r="E9" s="303"/>
      <c r="F9" s="463"/>
      <c r="G9" s="437" t="str">
        <f t="shared" ref="G9" si="7">IF(B9="","",IF(E9="","",SUM(E9:F9)))</f>
        <v/>
      </c>
      <c r="H9" s="292"/>
      <c r="I9" s="293"/>
      <c r="J9" s="463"/>
      <c r="K9" s="396" t="str">
        <f t="shared" si="2"/>
        <v/>
      </c>
      <c r="L9" s="292"/>
      <c r="M9" s="293"/>
      <c r="N9" s="314"/>
      <c r="O9" s="433"/>
      <c r="P9" s="400" t="str">
        <f t="shared" ref="P9" si="8">IF(B9="","",IF(L9="","",IF(L9=999,999,L9*60+M9+N9/100)))</f>
        <v/>
      </c>
      <c r="Q9" s="437" t="str">
        <f t="shared" si="3"/>
        <v/>
      </c>
      <c r="R9" s="59" t="str">
        <f t="shared" si="4"/>
        <v/>
      </c>
      <c r="S9" s="433"/>
    </row>
    <row r="10" spans="1:19" x14ac:dyDescent="0.25">
      <c r="A10" s="412" t="str">
        <f>IF('Names And Totals'!A9="","",'Names And Totals'!A9)</f>
        <v/>
      </c>
      <c r="B10" s="416" t="str">
        <f>IF('Names And Totals'!B9="","",'Names And Totals'!B9)</f>
        <v/>
      </c>
      <c r="C10" s="419" t="str">
        <f t="shared" si="0"/>
        <v/>
      </c>
      <c r="D10" s="419" t="str">
        <f t="shared" si="1"/>
        <v/>
      </c>
      <c r="E10" s="297"/>
      <c r="F10" s="461"/>
      <c r="G10" s="419" t="str">
        <f>IF(B10="","",IF(E10="","",SUM(E10:F10)))</f>
        <v/>
      </c>
      <c r="H10" s="289"/>
      <c r="I10" s="290"/>
      <c r="J10" s="461"/>
      <c r="K10" s="395" t="str">
        <f t="shared" si="2"/>
        <v/>
      </c>
      <c r="L10" s="289"/>
      <c r="M10" s="290"/>
      <c r="N10" s="310"/>
      <c r="O10" s="431"/>
      <c r="P10" s="402" t="str">
        <f>IF(B10="","",IF(L10="","",IF(L10=999,999,L10*60+M10+N10/100)))</f>
        <v/>
      </c>
      <c r="Q10" s="419" t="str">
        <f t="shared" si="3"/>
        <v/>
      </c>
      <c r="R10" s="56" t="str">
        <f t="shared" si="4"/>
        <v/>
      </c>
      <c r="S10" s="431"/>
    </row>
    <row r="11" spans="1:19" x14ac:dyDescent="0.25">
      <c r="A11" s="410" t="str">
        <f>IF('Names And Totals'!A10="","",'Names And Totals'!A10)</f>
        <v/>
      </c>
      <c r="B11" s="414" t="str">
        <f>IF('Names And Totals'!B10="","",'Names And Totals'!B10)</f>
        <v/>
      </c>
      <c r="C11" s="437" t="str">
        <f t="shared" si="0"/>
        <v/>
      </c>
      <c r="D11" s="437" t="str">
        <f t="shared" si="1"/>
        <v/>
      </c>
      <c r="E11" s="303"/>
      <c r="F11" s="463"/>
      <c r="G11" s="437" t="str">
        <f t="shared" ref="G11" si="9">IF(B11="","",IF(E11="","",SUM(E11:F11)))</f>
        <v/>
      </c>
      <c r="H11" s="292"/>
      <c r="I11" s="293"/>
      <c r="J11" s="463"/>
      <c r="K11" s="396" t="str">
        <f t="shared" si="2"/>
        <v/>
      </c>
      <c r="L11" s="292"/>
      <c r="M11" s="293"/>
      <c r="N11" s="314"/>
      <c r="O11" s="433"/>
      <c r="P11" s="400" t="str">
        <f t="shared" ref="P11" si="10">IF(B11="","",IF(L11="","",IF(L11=999,999,L11*60+M11+N11/100)))</f>
        <v/>
      </c>
      <c r="Q11" s="437" t="str">
        <f t="shared" si="3"/>
        <v/>
      </c>
      <c r="R11" s="59" t="str">
        <f t="shared" si="4"/>
        <v/>
      </c>
      <c r="S11" s="433"/>
    </row>
    <row r="12" spans="1:19" x14ac:dyDescent="0.25">
      <c r="A12" s="412" t="str">
        <f>IF('Names And Totals'!A11="","",'Names And Totals'!A11)</f>
        <v/>
      </c>
      <c r="B12" s="416" t="str">
        <f>IF('Names And Totals'!B11="","",'Names And Totals'!B11)</f>
        <v/>
      </c>
      <c r="C12" s="419" t="str">
        <f t="shared" si="0"/>
        <v/>
      </c>
      <c r="D12" s="419" t="str">
        <f t="shared" si="1"/>
        <v/>
      </c>
      <c r="E12" s="297"/>
      <c r="F12" s="461"/>
      <c r="G12" s="419" t="str">
        <f>IF(B12="","",IF(E12="","",SUM(E12:F12)))</f>
        <v/>
      </c>
      <c r="H12" s="289"/>
      <c r="I12" s="290"/>
      <c r="J12" s="461"/>
      <c r="K12" s="395" t="str">
        <f t="shared" si="2"/>
        <v/>
      </c>
      <c r="L12" s="289"/>
      <c r="M12" s="290"/>
      <c r="N12" s="310"/>
      <c r="O12" s="431"/>
      <c r="P12" s="402" t="str">
        <f>IF(B12="","",IF(L12="","",IF(L12=999,999,L12*60+M12+N12/100)))</f>
        <v/>
      </c>
      <c r="Q12" s="419" t="str">
        <f t="shared" si="3"/>
        <v/>
      </c>
      <c r="R12" s="56" t="str">
        <f t="shared" si="4"/>
        <v/>
      </c>
      <c r="S12" s="431"/>
    </row>
    <row r="13" spans="1:19" x14ac:dyDescent="0.25">
      <c r="A13" s="410" t="str">
        <f>IF('Names And Totals'!A12="","",'Names And Totals'!A12)</f>
        <v/>
      </c>
      <c r="B13" s="414" t="str">
        <f>IF('Names And Totals'!B12="","",'Names And Totals'!B12)</f>
        <v/>
      </c>
      <c r="C13" s="437" t="str">
        <f t="shared" si="0"/>
        <v/>
      </c>
      <c r="D13" s="437" t="str">
        <f t="shared" si="1"/>
        <v/>
      </c>
      <c r="E13" s="303"/>
      <c r="F13" s="463"/>
      <c r="G13" s="437" t="str">
        <f t="shared" ref="G13" si="11">IF(B13="","",IF(E13="","",SUM(E13:F13)))</f>
        <v/>
      </c>
      <c r="H13" s="292"/>
      <c r="I13" s="293"/>
      <c r="J13" s="463"/>
      <c r="K13" s="396" t="str">
        <f t="shared" si="2"/>
        <v/>
      </c>
      <c r="L13" s="292"/>
      <c r="M13" s="293"/>
      <c r="N13" s="314"/>
      <c r="O13" s="433"/>
      <c r="P13" s="400" t="str">
        <f t="shared" ref="P13" si="12">IF(B13="","",IF(L13="","",IF(L13=999,999,L13*60+M13+N13/100)))</f>
        <v/>
      </c>
      <c r="Q13" s="437" t="str">
        <f t="shared" si="3"/>
        <v/>
      </c>
      <c r="R13" s="59" t="str">
        <f t="shared" si="4"/>
        <v/>
      </c>
      <c r="S13" s="433"/>
    </row>
    <row r="14" spans="1:19" x14ac:dyDescent="0.25">
      <c r="A14" s="412" t="str">
        <f>IF('Names And Totals'!A13="","",'Names And Totals'!A13)</f>
        <v/>
      </c>
      <c r="B14" s="416" t="str">
        <f>IF('Names And Totals'!B13="","",'Names And Totals'!B13)</f>
        <v/>
      </c>
      <c r="C14" s="419" t="str">
        <f t="shared" si="0"/>
        <v/>
      </c>
      <c r="D14" s="419" t="str">
        <f t="shared" si="1"/>
        <v/>
      </c>
      <c r="E14" s="297"/>
      <c r="F14" s="461"/>
      <c r="G14" s="419" t="str">
        <f>IF(B14="","",IF(E14="","",SUM(E14:F14)))</f>
        <v/>
      </c>
      <c r="H14" s="289"/>
      <c r="I14" s="290"/>
      <c r="J14" s="461"/>
      <c r="K14" s="395" t="str">
        <f t="shared" si="2"/>
        <v/>
      </c>
      <c r="L14" s="289"/>
      <c r="M14" s="290"/>
      <c r="N14" s="310"/>
      <c r="O14" s="431"/>
      <c r="P14" s="402" t="str">
        <f>IF(B14="","",IF(L14="","",IF(L14=999,999,L14*60+M14+N14/100)))</f>
        <v/>
      </c>
      <c r="Q14" s="419" t="str">
        <f t="shared" si="3"/>
        <v/>
      </c>
      <c r="R14" s="56" t="str">
        <f t="shared" si="4"/>
        <v/>
      </c>
      <c r="S14" s="431"/>
    </row>
    <row r="15" spans="1:19" x14ac:dyDescent="0.25">
      <c r="A15" s="410" t="str">
        <f>IF('Names And Totals'!A14="","",'Names And Totals'!A14)</f>
        <v/>
      </c>
      <c r="B15" s="414" t="str">
        <f>IF('Names And Totals'!B14="","",'Names And Totals'!B14)</f>
        <v/>
      </c>
      <c r="C15" s="437" t="str">
        <f t="shared" si="0"/>
        <v/>
      </c>
      <c r="D15" s="437" t="str">
        <f t="shared" si="1"/>
        <v/>
      </c>
      <c r="E15" s="303"/>
      <c r="F15" s="463"/>
      <c r="G15" s="437" t="str">
        <f t="shared" ref="G15" si="13">IF(B15="","",IF(E15="","",SUM(E15:F15)))</f>
        <v/>
      </c>
      <c r="H15" s="292"/>
      <c r="I15" s="293"/>
      <c r="J15" s="463"/>
      <c r="K15" s="396" t="str">
        <f t="shared" si="2"/>
        <v/>
      </c>
      <c r="L15" s="292"/>
      <c r="M15" s="293"/>
      <c r="N15" s="314"/>
      <c r="O15" s="433"/>
      <c r="P15" s="400" t="str">
        <f t="shared" ref="P15" si="14">IF(B15="","",IF(L15="","",IF(L15=999,999,L15*60+M15+N15/100)))</f>
        <v/>
      </c>
      <c r="Q15" s="437" t="str">
        <f t="shared" si="3"/>
        <v/>
      </c>
      <c r="R15" s="59" t="str">
        <f t="shared" si="4"/>
        <v/>
      </c>
      <c r="S15" s="433"/>
    </row>
    <row r="16" spans="1:19" x14ac:dyDescent="0.25">
      <c r="A16" s="412" t="str">
        <f>IF('Names And Totals'!A15="","",'Names And Totals'!A15)</f>
        <v/>
      </c>
      <c r="B16" s="416" t="str">
        <f>IF('Names And Totals'!B15="","",'Names And Totals'!B15)</f>
        <v/>
      </c>
      <c r="C16" s="419" t="str">
        <f t="shared" si="0"/>
        <v/>
      </c>
      <c r="D16" s="419" t="str">
        <f t="shared" si="1"/>
        <v/>
      </c>
      <c r="E16" s="297"/>
      <c r="F16" s="461"/>
      <c r="G16" s="419" t="str">
        <f>IF(B16="","",IF(E16="","",SUM(E16:F16)))</f>
        <v/>
      </c>
      <c r="H16" s="289"/>
      <c r="I16" s="290"/>
      <c r="J16" s="461"/>
      <c r="K16" s="395" t="str">
        <f t="shared" si="2"/>
        <v/>
      </c>
      <c r="L16" s="289"/>
      <c r="M16" s="290"/>
      <c r="N16" s="310"/>
      <c r="O16" s="431"/>
      <c r="P16" s="402" t="str">
        <f>IF(B16="","",IF(L16="","",IF(L16=999,999,L16*60+M16+N16/100)))</f>
        <v/>
      </c>
      <c r="Q16" s="419" t="str">
        <f t="shared" si="3"/>
        <v/>
      </c>
      <c r="R16" s="56" t="str">
        <f t="shared" si="4"/>
        <v/>
      </c>
      <c r="S16" s="431"/>
    </row>
    <row r="17" spans="1:19" x14ac:dyDescent="0.25">
      <c r="A17" s="410" t="str">
        <f>IF('Names And Totals'!A16="","",'Names And Totals'!A16)</f>
        <v/>
      </c>
      <c r="B17" s="414" t="str">
        <f>IF('Names And Totals'!B16="","",'Names And Totals'!B16)</f>
        <v/>
      </c>
      <c r="C17" s="437" t="str">
        <f t="shared" si="0"/>
        <v/>
      </c>
      <c r="D17" s="437" t="str">
        <f t="shared" si="1"/>
        <v/>
      </c>
      <c r="E17" s="303"/>
      <c r="F17" s="463"/>
      <c r="G17" s="437" t="str">
        <f t="shared" ref="G17" si="15">IF(B17="","",IF(E17="","",SUM(E17:F17)))</f>
        <v/>
      </c>
      <c r="H17" s="292"/>
      <c r="I17" s="293"/>
      <c r="J17" s="463"/>
      <c r="K17" s="396" t="str">
        <f t="shared" si="2"/>
        <v/>
      </c>
      <c r="L17" s="292"/>
      <c r="M17" s="293"/>
      <c r="N17" s="314"/>
      <c r="O17" s="433"/>
      <c r="P17" s="400" t="str">
        <f t="shared" ref="P17" si="16">IF(B17="","",IF(L17="","",IF(L17=999,999,L17*60+M17+N17/100)))</f>
        <v/>
      </c>
      <c r="Q17" s="437" t="str">
        <f t="shared" si="3"/>
        <v/>
      </c>
      <c r="R17" s="59" t="str">
        <f t="shared" si="4"/>
        <v/>
      </c>
      <c r="S17" s="433"/>
    </row>
    <row r="18" spans="1:19" x14ac:dyDescent="0.25">
      <c r="A18" s="412" t="str">
        <f>IF('Names And Totals'!A17="","",'Names And Totals'!A17)</f>
        <v/>
      </c>
      <c r="B18" s="416" t="str">
        <f>IF('Names And Totals'!B17="","",'Names And Totals'!B17)</f>
        <v/>
      </c>
      <c r="C18" s="419" t="str">
        <f t="shared" si="0"/>
        <v/>
      </c>
      <c r="D18" s="419" t="str">
        <f t="shared" si="1"/>
        <v/>
      </c>
      <c r="E18" s="297"/>
      <c r="F18" s="461"/>
      <c r="G18" s="419" t="str">
        <f>IF(B18="","",IF(E18="","",SUM(E18:F18)))</f>
        <v/>
      </c>
      <c r="H18" s="289"/>
      <c r="I18" s="290"/>
      <c r="J18" s="461"/>
      <c r="K18" s="395" t="str">
        <f t="shared" si="2"/>
        <v/>
      </c>
      <c r="L18" s="289"/>
      <c r="M18" s="290"/>
      <c r="N18" s="310"/>
      <c r="O18" s="431"/>
      <c r="P18" s="402" t="str">
        <f>IF(B18="","",IF(L18="","",IF(L18=999,999,L18*60+M18+N18/100)))</f>
        <v/>
      </c>
      <c r="Q18" s="419" t="str">
        <f t="shared" si="3"/>
        <v/>
      </c>
      <c r="R18" s="56" t="str">
        <f t="shared" si="4"/>
        <v/>
      </c>
      <c r="S18" s="431"/>
    </row>
    <row r="19" spans="1:19" x14ac:dyDescent="0.25">
      <c r="A19" s="410" t="str">
        <f>IF('Names And Totals'!A18="","",'Names And Totals'!A18)</f>
        <v/>
      </c>
      <c r="B19" s="414" t="str">
        <f>IF('Names And Totals'!B18="","",'Names And Totals'!B18)</f>
        <v/>
      </c>
      <c r="C19" s="437" t="str">
        <f t="shared" si="0"/>
        <v/>
      </c>
      <c r="D19" s="437" t="str">
        <f t="shared" si="1"/>
        <v/>
      </c>
      <c r="E19" s="303"/>
      <c r="F19" s="463"/>
      <c r="G19" s="437" t="str">
        <f t="shared" ref="G19" si="17">IF(B19="","",IF(E19="","",SUM(E19:F19)))</f>
        <v/>
      </c>
      <c r="H19" s="292"/>
      <c r="I19" s="293"/>
      <c r="J19" s="463"/>
      <c r="K19" s="396" t="str">
        <f t="shared" si="2"/>
        <v/>
      </c>
      <c r="L19" s="292"/>
      <c r="M19" s="293"/>
      <c r="N19" s="314"/>
      <c r="O19" s="433"/>
      <c r="P19" s="400" t="str">
        <f t="shared" ref="P19" si="18">IF(B19="","",IF(L19="","",IF(L19=999,999,L19*60+M19+N19/100)))</f>
        <v/>
      </c>
      <c r="Q19" s="437" t="str">
        <f t="shared" si="3"/>
        <v/>
      </c>
      <c r="R19" s="59" t="str">
        <f t="shared" si="4"/>
        <v/>
      </c>
      <c r="S19" s="433"/>
    </row>
    <row r="20" spans="1:19" x14ac:dyDescent="0.25">
      <c r="A20" s="412" t="str">
        <f>IF('Names And Totals'!A19="","",'Names And Totals'!A19)</f>
        <v/>
      </c>
      <c r="B20" s="416" t="str">
        <f>IF('Names And Totals'!B19="","",'Names And Totals'!B19)</f>
        <v/>
      </c>
      <c r="C20" s="419" t="str">
        <f t="shared" si="0"/>
        <v/>
      </c>
      <c r="D20" s="419" t="str">
        <f t="shared" si="1"/>
        <v/>
      </c>
      <c r="E20" s="297"/>
      <c r="F20" s="461"/>
      <c r="G20" s="419" t="str">
        <f>IF(B20="","",IF(E20="","",SUM(E20:F20)))</f>
        <v/>
      </c>
      <c r="H20" s="289"/>
      <c r="I20" s="290"/>
      <c r="J20" s="461"/>
      <c r="K20" s="395" t="str">
        <f t="shared" si="2"/>
        <v/>
      </c>
      <c r="L20" s="289"/>
      <c r="M20" s="290"/>
      <c r="N20" s="310"/>
      <c r="O20" s="431"/>
      <c r="P20" s="402" t="str">
        <f>IF(B20="","",IF(L20="","",IF(L20=999,999,L20*60+M20+N20/100)))</f>
        <v/>
      </c>
      <c r="Q20" s="419" t="str">
        <f t="shared" si="3"/>
        <v/>
      </c>
      <c r="R20" s="56" t="str">
        <f t="shared" si="4"/>
        <v/>
      </c>
      <c r="S20" s="431"/>
    </row>
    <row r="21" spans="1:19" x14ac:dyDescent="0.25">
      <c r="A21" s="410" t="str">
        <f>IF('Names And Totals'!A20="","",'Names And Totals'!A20)</f>
        <v/>
      </c>
      <c r="B21" s="414" t="str">
        <f>IF('Names And Totals'!B20="","",'Names And Totals'!B20)</f>
        <v/>
      </c>
      <c r="C21" s="437" t="str">
        <f t="shared" si="0"/>
        <v/>
      </c>
      <c r="D21" s="437" t="str">
        <f t="shared" si="1"/>
        <v/>
      </c>
      <c r="E21" s="303"/>
      <c r="F21" s="463"/>
      <c r="G21" s="437" t="str">
        <f t="shared" ref="G21" si="19">IF(B21="","",IF(E21="","",SUM(E21:F21)))</f>
        <v/>
      </c>
      <c r="H21" s="292"/>
      <c r="I21" s="293"/>
      <c r="J21" s="463"/>
      <c r="K21" s="396" t="str">
        <f t="shared" si="2"/>
        <v/>
      </c>
      <c r="L21" s="292"/>
      <c r="M21" s="293"/>
      <c r="N21" s="314"/>
      <c r="O21" s="433"/>
      <c r="P21" s="400" t="str">
        <f t="shared" ref="P21" si="20">IF(B21="","",IF(L21="","",IF(L21=999,999,L21*60+M21+N21/100)))</f>
        <v/>
      </c>
      <c r="Q21" s="437" t="str">
        <f t="shared" si="3"/>
        <v/>
      </c>
      <c r="R21" s="59" t="str">
        <f t="shared" si="4"/>
        <v/>
      </c>
      <c r="S21" s="433"/>
    </row>
    <row r="22" spans="1:19" x14ac:dyDescent="0.25">
      <c r="A22" s="412" t="str">
        <f>IF('Names And Totals'!A21="","",'Names And Totals'!A21)</f>
        <v/>
      </c>
      <c r="B22" s="416" t="str">
        <f>IF('Names And Totals'!B21="","",'Names And Totals'!B21)</f>
        <v/>
      </c>
      <c r="C22" s="419" t="str">
        <f t="shared" si="0"/>
        <v/>
      </c>
      <c r="D22" s="419" t="str">
        <f t="shared" si="1"/>
        <v/>
      </c>
      <c r="E22" s="297"/>
      <c r="F22" s="461"/>
      <c r="G22" s="419" t="str">
        <f>IF(B22="","",IF(E22="","",SUM(E22:F22)))</f>
        <v/>
      </c>
      <c r="H22" s="289"/>
      <c r="I22" s="290"/>
      <c r="J22" s="461"/>
      <c r="K22" s="395" t="str">
        <f t="shared" si="2"/>
        <v/>
      </c>
      <c r="L22" s="289"/>
      <c r="M22" s="290"/>
      <c r="N22" s="310"/>
      <c r="O22" s="431"/>
      <c r="P22" s="402" t="str">
        <f>IF(B22="","",IF(L22="","",IF(L22=999,999,L22*60+M22+N22/100)))</f>
        <v/>
      </c>
      <c r="Q22" s="419" t="str">
        <f t="shared" si="3"/>
        <v/>
      </c>
      <c r="R22" s="56" t="str">
        <f t="shared" si="4"/>
        <v/>
      </c>
      <c r="S22" s="431"/>
    </row>
    <row r="23" spans="1:19" x14ac:dyDescent="0.25">
      <c r="A23" s="410" t="str">
        <f>IF('Names And Totals'!A22="","",'Names And Totals'!A22)</f>
        <v/>
      </c>
      <c r="B23" s="414" t="str">
        <f>IF('Names And Totals'!B22="","",'Names And Totals'!B22)</f>
        <v/>
      </c>
      <c r="C23" s="437" t="str">
        <f t="shared" si="0"/>
        <v/>
      </c>
      <c r="D23" s="437" t="str">
        <f t="shared" si="1"/>
        <v/>
      </c>
      <c r="E23" s="303"/>
      <c r="F23" s="463"/>
      <c r="G23" s="437" t="str">
        <f t="shared" ref="G23" si="21">IF(B23="","",IF(E23="","",SUM(E23:F23)))</f>
        <v/>
      </c>
      <c r="H23" s="292"/>
      <c r="I23" s="293"/>
      <c r="J23" s="463"/>
      <c r="K23" s="396" t="str">
        <f t="shared" si="2"/>
        <v/>
      </c>
      <c r="L23" s="292"/>
      <c r="M23" s="293"/>
      <c r="N23" s="314"/>
      <c r="O23" s="433"/>
      <c r="P23" s="400" t="str">
        <f t="shared" ref="P23" si="22">IF(B23="","",IF(L23="","",IF(L23=999,999,L23*60+M23+N23/100)))</f>
        <v/>
      </c>
      <c r="Q23" s="437" t="str">
        <f t="shared" si="3"/>
        <v/>
      </c>
      <c r="R23" s="59" t="str">
        <f t="shared" si="4"/>
        <v/>
      </c>
      <c r="S23" s="433"/>
    </row>
    <row r="24" spans="1:19" x14ac:dyDescent="0.25">
      <c r="A24" s="412" t="str">
        <f>IF('Names And Totals'!A23="","",'Names And Totals'!A23)</f>
        <v/>
      </c>
      <c r="B24" s="416" t="str">
        <f>IF('Names And Totals'!B23="","",'Names And Totals'!B23)</f>
        <v/>
      </c>
      <c r="C24" s="419" t="str">
        <f t="shared" si="0"/>
        <v/>
      </c>
      <c r="D24" s="419" t="str">
        <f t="shared" si="1"/>
        <v/>
      </c>
      <c r="E24" s="297"/>
      <c r="F24" s="461"/>
      <c r="G24" s="419" t="str">
        <f>IF(B24="","",IF(E24="","",SUM(E24:F24)))</f>
        <v/>
      </c>
      <c r="H24" s="289"/>
      <c r="I24" s="290"/>
      <c r="J24" s="461"/>
      <c r="K24" s="395" t="str">
        <f t="shared" si="2"/>
        <v/>
      </c>
      <c r="L24" s="289"/>
      <c r="M24" s="290"/>
      <c r="N24" s="310"/>
      <c r="O24" s="431"/>
      <c r="P24" s="402" t="str">
        <f>IF(B24="","",IF(L24="","",IF(L24=999,999,L24*60+M24+N24/100)))</f>
        <v/>
      </c>
      <c r="Q24" s="419" t="str">
        <f t="shared" si="3"/>
        <v/>
      </c>
      <c r="R24" s="56" t="str">
        <f t="shared" si="4"/>
        <v/>
      </c>
      <c r="S24" s="431"/>
    </row>
    <row r="25" spans="1:19" x14ac:dyDescent="0.25">
      <c r="A25" s="410" t="str">
        <f>IF('Names And Totals'!A24="","",'Names And Totals'!A24)</f>
        <v/>
      </c>
      <c r="B25" s="414" t="str">
        <f>IF('Names And Totals'!B24="","",'Names And Totals'!B24)</f>
        <v/>
      </c>
      <c r="C25" s="437" t="str">
        <f t="shared" si="0"/>
        <v/>
      </c>
      <c r="D25" s="437" t="str">
        <f t="shared" si="1"/>
        <v/>
      </c>
      <c r="E25" s="303"/>
      <c r="F25" s="463"/>
      <c r="G25" s="437" t="str">
        <f t="shared" ref="G25" si="23">IF(B25="","",IF(E25="","",SUM(E25:F25)))</f>
        <v/>
      </c>
      <c r="H25" s="292"/>
      <c r="I25" s="293"/>
      <c r="J25" s="463"/>
      <c r="K25" s="396" t="str">
        <f t="shared" si="2"/>
        <v/>
      </c>
      <c r="L25" s="292"/>
      <c r="M25" s="293"/>
      <c r="N25" s="314"/>
      <c r="O25" s="433"/>
      <c r="P25" s="400" t="str">
        <f t="shared" ref="P25" si="24">IF(B25="","",IF(L25="","",IF(L25=999,999,L25*60+M25+N25/100)))</f>
        <v/>
      </c>
      <c r="Q25" s="437" t="str">
        <f t="shared" si="3"/>
        <v/>
      </c>
      <c r="R25" s="59" t="str">
        <f t="shared" si="4"/>
        <v/>
      </c>
      <c r="S25" s="433"/>
    </row>
    <row r="26" spans="1:19" x14ac:dyDescent="0.25">
      <c r="A26" s="412" t="str">
        <f>IF('Names And Totals'!A25="","",'Names And Totals'!A25)</f>
        <v/>
      </c>
      <c r="B26" s="416" t="str">
        <f>IF('Names And Totals'!B25="","",'Names And Totals'!B25)</f>
        <v/>
      </c>
      <c r="C26" s="419" t="str">
        <f t="shared" si="0"/>
        <v/>
      </c>
      <c r="D26" s="419" t="str">
        <f t="shared" si="1"/>
        <v/>
      </c>
      <c r="E26" s="297"/>
      <c r="F26" s="461"/>
      <c r="G26" s="419" t="str">
        <f>IF(B26="","",IF(E26="","",SUM(E26:F26)))</f>
        <v/>
      </c>
      <c r="H26" s="289"/>
      <c r="I26" s="290"/>
      <c r="J26" s="461"/>
      <c r="K26" s="395" t="str">
        <f t="shared" si="2"/>
        <v/>
      </c>
      <c r="L26" s="289"/>
      <c r="M26" s="290"/>
      <c r="N26" s="310"/>
      <c r="O26" s="431"/>
      <c r="P26" s="402" t="str">
        <f>IF(B26="","",IF(L26="","",IF(L26=999,999,L26*60+M26+N26/100)))</f>
        <v/>
      </c>
      <c r="Q26" s="419" t="str">
        <f t="shared" si="3"/>
        <v/>
      </c>
      <c r="R26" s="56" t="str">
        <f t="shared" si="4"/>
        <v/>
      </c>
      <c r="S26" s="431"/>
    </row>
    <row r="27" spans="1:19" x14ac:dyDescent="0.25">
      <c r="A27" s="410" t="str">
        <f>IF('Names And Totals'!A26="","",'Names And Totals'!A26)</f>
        <v/>
      </c>
      <c r="B27" s="414" t="str">
        <f>IF('Names And Totals'!B26="","",'Names And Totals'!B26)</f>
        <v/>
      </c>
      <c r="C27" s="437" t="str">
        <f t="shared" si="0"/>
        <v/>
      </c>
      <c r="D27" s="437" t="str">
        <f t="shared" si="1"/>
        <v/>
      </c>
      <c r="E27" s="303"/>
      <c r="F27" s="463"/>
      <c r="G27" s="437" t="str">
        <f t="shared" ref="G27" si="25">IF(B27="","",IF(E27="","",SUM(E27:F27)))</f>
        <v/>
      </c>
      <c r="H27" s="292"/>
      <c r="I27" s="293"/>
      <c r="J27" s="463"/>
      <c r="K27" s="396" t="str">
        <f t="shared" si="2"/>
        <v/>
      </c>
      <c r="L27" s="292"/>
      <c r="M27" s="293"/>
      <c r="N27" s="314"/>
      <c r="O27" s="433"/>
      <c r="P27" s="400" t="str">
        <f t="shared" ref="P27" si="26">IF(B27="","",IF(L27="","",IF(L27=999,999,L27*60+M27+N27/100)))</f>
        <v/>
      </c>
      <c r="Q27" s="437" t="str">
        <f t="shared" si="3"/>
        <v/>
      </c>
      <c r="R27" s="59" t="str">
        <f t="shared" si="4"/>
        <v/>
      </c>
      <c r="S27" s="433"/>
    </row>
    <row r="28" spans="1:19" x14ac:dyDescent="0.25">
      <c r="A28" s="412" t="str">
        <f>IF('Names And Totals'!A27="","",'Names And Totals'!A27)</f>
        <v/>
      </c>
      <c r="B28" s="416" t="str">
        <f>IF('Names And Totals'!B27="","",'Names And Totals'!B27)</f>
        <v/>
      </c>
      <c r="C28" s="419" t="str">
        <f t="shared" si="0"/>
        <v/>
      </c>
      <c r="D28" s="419" t="str">
        <f t="shared" si="1"/>
        <v/>
      </c>
      <c r="E28" s="297"/>
      <c r="F28" s="461"/>
      <c r="G28" s="419" t="str">
        <f>IF(B28="","",IF(E28="","",SUM(E28:F28)))</f>
        <v/>
      </c>
      <c r="H28" s="289"/>
      <c r="I28" s="290"/>
      <c r="J28" s="461"/>
      <c r="K28" s="395" t="str">
        <f t="shared" si="2"/>
        <v/>
      </c>
      <c r="L28" s="289"/>
      <c r="M28" s="290"/>
      <c r="N28" s="310"/>
      <c r="O28" s="431"/>
      <c r="P28" s="402" t="str">
        <f>IF(B28="","",IF(L28="","",IF(L28=999,999,L28*60+M28+N28/100)))</f>
        <v/>
      </c>
      <c r="Q28" s="419" t="str">
        <f t="shared" si="3"/>
        <v/>
      </c>
      <c r="R28" s="56" t="str">
        <f t="shared" si="4"/>
        <v/>
      </c>
      <c r="S28" s="431"/>
    </row>
    <row r="29" spans="1:19" x14ac:dyDescent="0.25">
      <c r="A29" s="410" t="str">
        <f>IF('Names And Totals'!A28="","",'Names And Totals'!A28)</f>
        <v/>
      </c>
      <c r="B29" s="414" t="str">
        <f>IF('Names And Totals'!B28="","",'Names And Totals'!B28)</f>
        <v/>
      </c>
      <c r="C29" s="437" t="str">
        <f t="shared" si="0"/>
        <v/>
      </c>
      <c r="D29" s="437" t="str">
        <f t="shared" si="1"/>
        <v/>
      </c>
      <c r="E29" s="303"/>
      <c r="F29" s="463"/>
      <c r="G29" s="437" t="str">
        <f t="shared" ref="G29" si="27">IF(B29="","",IF(E29="","",SUM(E29:F29)))</f>
        <v/>
      </c>
      <c r="H29" s="292"/>
      <c r="I29" s="293"/>
      <c r="J29" s="463"/>
      <c r="K29" s="396" t="str">
        <f t="shared" si="2"/>
        <v/>
      </c>
      <c r="L29" s="292"/>
      <c r="M29" s="293"/>
      <c r="N29" s="314"/>
      <c r="O29" s="433"/>
      <c r="P29" s="400" t="str">
        <f t="shared" ref="P29" si="28">IF(B29="","",IF(L29="","",IF(L29=999,999,L29*60+M29+N29/100)))</f>
        <v/>
      </c>
      <c r="Q29" s="437" t="str">
        <f t="shared" si="3"/>
        <v/>
      </c>
      <c r="R29" s="59" t="str">
        <f t="shared" si="4"/>
        <v/>
      </c>
      <c r="S29" s="433"/>
    </row>
    <row r="30" spans="1:19" x14ac:dyDescent="0.25">
      <c r="A30" s="413" t="str">
        <f>IF('Names And Totals'!A29="","",'Names And Totals'!A29)</f>
        <v/>
      </c>
      <c r="B30" s="417" t="str">
        <f>IF('Names And Totals'!B29="","",'Names And Totals'!B29)</f>
        <v/>
      </c>
      <c r="C30" s="419" t="str">
        <f t="shared" si="0"/>
        <v/>
      </c>
      <c r="D30" s="419" t="str">
        <f t="shared" si="1"/>
        <v/>
      </c>
      <c r="E30" s="297"/>
      <c r="F30" s="461"/>
      <c r="G30" s="419" t="str">
        <f>IF(B30="","",IF(E30="","",SUM(E30:F30)))</f>
        <v/>
      </c>
      <c r="H30" s="289"/>
      <c r="I30" s="290"/>
      <c r="J30" s="461"/>
      <c r="K30" s="395" t="str">
        <f t="shared" si="2"/>
        <v/>
      </c>
      <c r="L30" s="289"/>
      <c r="M30" s="290"/>
      <c r="N30" s="310"/>
      <c r="O30" s="431"/>
      <c r="P30" s="402" t="str">
        <f>IF(B30="","",IF(L30="","",IF(L30=999,999,L30*60+M30+N30/100)))</f>
        <v/>
      </c>
      <c r="Q30" s="419" t="str">
        <f t="shared" si="3"/>
        <v/>
      </c>
      <c r="R30" s="56" t="str">
        <f t="shared" si="4"/>
        <v/>
      </c>
      <c r="S30" s="432"/>
    </row>
    <row r="31" spans="1:19" x14ac:dyDescent="0.25">
      <c r="A31" s="410" t="str">
        <f>IF('Names And Totals'!A30="","",'Names And Totals'!A30)</f>
        <v/>
      </c>
      <c r="B31" s="444" t="str">
        <f>IF('Names And Totals'!B30="","",'Names And Totals'!B30)</f>
        <v/>
      </c>
      <c r="C31" s="437" t="str">
        <f t="shared" si="0"/>
        <v/>
      </c>
      <c r="D31" s="437" t="str">
        <f t="shared" si="1"/>
        <v/>
      </c>
      <c r="E31" s="303"/>
      <c r="F31" s="463"/>
      <c r="G31" s="437" t="str">
        <f t="shared" ref="G31" si="29">IF(B31="","",IF(E31="","",SUM(E31:F31)))</f>
        <v/>
      </c>
      <c r="H31" s="292"/>
      <c r="I31" s="293"/>
      <c r="J31" s="463"/>
      <c r="K31" s="396" t="str">
        <f t="shared" si="2"/>
        <v/>
      </c>
      <c r="L31" s="292"/>
      <c r="M31" s="293"/>
      <c r="N31" s="314"/>
      <c r="O31" s="433"/>
      <c r="P31" s="400" t="str">
        <f t="shared" ref="P31" si="30">IF(B31="","",IF(L31="","",IF(L31=999,999,L31*60+M31+N31/100)))</f>
        <v/>
      </c>
      <c r="Q31" s="437" t="str">
        <f t="shared" si="3"/>
        <v/>
      </c>
      <c r="R31" s="59" t="str">
        <f t="shared" si="4"/>
        <v/>
      </c>
      <c r="S31" s="363"/>
    </row>
    <row r="32" spans="1:19" x14ac:dyDescent="0.25">
      <c r="A32" s="412" t="str">
        <f>IF('Names And Totals'!A31="","",'Names And Totals'!A31)</f>
        <v/>
      </c>
      <c r="B32" s="443" t="str">
        <f>IF('Names And Totals'!B31="","",'Names And Totals'!B31)</f>
        <v/>
      </c>
      <c r="C32" s="419" t="str">
        <f t="shared" si="0"/>
        <v/>
      </c>
      <c r="D32" s="419" t="str">
        <f t="shared" si="1"/>
        <v/>
      </c>
      <c r="E32" s="297"/>
      <c r="F32" s="461"/>
      <c r="G32" s="419" t="str">
        <f>IF(B32="","",IF(E32="","",SUM(E32:F32)))</f>
        <v/>
      </c>
      <c r="H32" s="289"/>
      <c r="I32" s="290"/>
      <c r="J32" s="461"/>
      <c r="K32" s="395" t="str">
        <f t="shared" si="2"/>
        <v/>
      </c>
      <c r="L32" s="289"/>
      <c r="M32" s="290"/>
      <c r="N32" s="310"/>
      <c r="O32" s="431"/>
      <c r="P32" s="402" t="str">
        <f>IF(B32="","",IF(L32="","",IF(L32=999,999,L32*60+M32+N32/100)))</f>
        <v/>
      </c>
      <c r="Q32" s="419" t="str">
        <f t="shared" si="3"/>
        <v/>
      </c>
      <c r="R32" s="56" t="str">
        <f t="shared" si="4"/>
        <v/>
      </c>
      <c r="S32" s="432"/>
    </row>
    <row r="33" spans="1:19" x14ac:dyDescent="0.25">
      <c r="A33" s="410" t="str">
        <f>IF('Names And Totals'!A32="","",'Names And Totals'!A32)</f>
        <v/>
      </c>
      <c r="B33" s="444" t="str">
        <f>IF('Names And Totals'!B32="","",'Names And Totals'!B32)</f>
        <v/>
      </c>
      <c r="C33" s="437" t="str">
        <f t="shared" si="0"/>
        <v/>
      </c>
      <c r="D33" s="437" t="str">
        <f t="shared" si="1"/>
        <v/>
      </c>
      <c r="E33" s="303"/>
      <c r="F33" s="463"/>
      <c r="G33" s="437" t="str">
        <f t="shared" ref="G33" si="31">IF(B33="","",IF(E33="","",SUM(E33:F33)))</f>
        <v/>
      </c>
      <c r="H33" s="292"/>
      <c r="I33" s="293"/>
      <c r="J33" s="463"/>
      <c r="K33" s="396" t="str">
        <f t="shared" si="2"/>
        <v/>
      </c>
      <c r="L33" s="292"/>
      <c r="M33" s="293"/>
      <c r="N33" s="314"/>
      <c r="O33" s="433"/>
      <c r="P33" s="400" t="str">
        <f t="shared" ref="P33" si="32">IF(B33="","",IF(L33="","",IF(L33=999,999,L33*60+M33+N33/100)))</f>
        <v/>
      </c>
      <c r="Q33" s="437" t="str">
        <f t="shared" si="3"/>
        <v/>
      </c>
      <c r="R33" s="59" t="str">
        <f t="shared" si="4"/>
        <v/>
      </c>
      <c r="S33" s="363"/>
    </row>
    <row r="34" spans="1:19" x14ac:dyDescent="0.25">
      <c r="A34" s="412" t="str">
        <f>IF('Names And Totals'!A33="","",'Names And Totals'!A33)</f>
        <v/>
      </c>
      <c r="B34" s="443" t="str">
        <f>IF('Names And Totals'!B33="","",'Names And Totals'!B33)</f>
        <v/>
      </c>
      <c r="C34" s="419" t="str">
        <f t="shared" si="0"/>
        <v/>
      </c>
      <c r="D34" s="419" t="str">
        <f t="shared" si="1"/>
        <v/>
      </c>
      <c r="E34" s="297"/>
      <c r="F34" s="461"/>
      <c r="G34" s="419" t="str">
        <f>IF(B34="","",IF(E34="","",SUM(E34:F34)))</f>
        <v/>
      </c>
      <c r="H34" s="289"/>
      <c r="I34" s="290"/>
      <c r="J34" s="461"/>
      <c r="K34" s="395" t="str">
        <f t="shared" si="2"/>
        <v/>
      </c>
      <c r="L34" s="289"/>
      <c r="M34" s="290"/>
      <c r="N34" s="310"/>
      <c r="O34" s="431"/>
      <c r="P34" s="402" t="str">
        <f>IF(B34="","",IF(L34="","",IF(L34=999,999,L34*60+M34+N34/100)))</f>
        <v/>
      </c>
      <c r="Q34" s="419" t="str">
        <f t="shared" si="3"/>
        <v/>
      </c>
      <c r="R34" s="56" t="str">
        <f t="shared" si="4"/>
        <v/>
      </c>
      <c r="S34" s="432"/>
    </row>
    <row r="35" spans="1:19" x14ac:dyDescent="0.25">
      <c r="A35" s="410" t="str">
        <f>IF('Names And Totals'!A34="","",'Names And Totals'!A34)</f>
        <v/>
      </c>
      <c r="B35" s="444" t="str">
        <f>IF('Names And Totals'!B34="","",'Names And Totals'!B34)</f>
        <v/>
      </c>
      <c r="C35" s="437" t="str">
        <f t="shared" si="0"/>
        <v/>
      </c>
      <c r="D35" s="437" t="str">
        <f t="shared" si="1"/>
        <v/>
      </c>
      <c r="E35" s="303"/>
      <c r="F35" s="463"/>
      <c r="G35" s="437" t="str">
        <f t="shared" ref="G35" si="33">IF(B35="","",IF(E35="","",SUM(E35:F35)))</f>
        <v/>
      </c>
      <c r="H35" s="292"/>
      <c r="I35" s="293"/>
      <c r="J35" s="463"/>
      <c r="K35" s="396" t="str">
        <f t="shared" si="2"/>
        <v/>
      </c>
      <c r="L35" s="292"/>
      <c r="M35" s="293"/>
      <c r="N35" s="314"/>
      <c r="O35" s="433"/>
      <c r="P35" s="400" t="str">
        <f t="shared" ref="P35" si="34">IF(B35="","",IF(L35="","",IF(L35=999,999,L35*60+M35+N35/100)))</f>
        <v/>
      </c>
      <c r="Q35" s="437" t="str">
        <f t="shared" si="3"/>
        <v/>
      </c>
      <c r="R35" s="59" t="str">
        <f t="shared" si="4"/>
        <v/>
      </c>
      <c r="S35" s="363"/>
    </row>
    <row r="36" spans="1:19" x14ac:dyDescent="0.25">
      <c r="A36" s="412" t="str">
        <f>IF('Names And Totals'!A35="","",'Names And Totals'!A35)</f>
        <v/>
      </c>
      <c r="B36" s="443" t="str">
        <f>IF('Names And Totals'!B35="","",'Names And Totals'!B35)</f>
        <v/>
      </c>
      <c r="C36" s="419" t="str">
        <f t="shared" si="0"/>
        <v/>
      </c>
      <c r="D36" s="419" t="str">
        <f t="shared" si="1"/>
        <v/>
      </c>
      <c r="E36" s="297"/>
      <c r="F36" s="461"/>
      <c r="G36" s="419" t="str">
        <f>IF(B36="","",IF(E36="","",SUM(E36:F36)))</f>
        <v/>
      </c>
      <c r="H36" s="289"/>
      <c r="I36" s="290"/>
      <c r="J36" s="461"/>
      <c r="K36" s="395" t="str">
        <f t="shared" si="2"/>
        <v/>
      </c>
      <c r="L36" s="289"/>
      <c r="M36" s="290"/>
      <c r="N36" s="310"/>
      <c r="O36" s="431"/>
      <c r="P36" s="402" t="str">
        <f>IF(B36="","",IF(L36="","",IF(L36=999,999,L36*60+M36+N36/100)))</f>
        <v/>
      </c>
      <c r="Q36" s="419" t="str">
        <f t="shared" si="3"/>
        <v/>
      </c>
      <c r="R36" s="56" t="str">
        <f t="shared" si="4"/>
        <v/>
      </c>
      <c r="S36" s="432"/>
    </row>
    <row r="37" spans="1:19" x14ac:dyDescent="0.25">
      <c r="A37" s="410" t="str">
        <f>IF('Names And Totals'!A36="","",'Names And Totals'!A36)</f>
        <v/>
      </c>
      <c r="B37" s="444" t="str">
        <f>IF('Names And Totals'!B36="","",'Names And Totals'!B36)</f>
        <v/>
      </c>
      <c r="C37" s="437" t="str">
        <f t="shared" si="0"/>
        <v/>
      </c>
      <c r="D37" s="437" t="str">
        <f t="shared" si="1"/>
        <v/>
      </c>
      <c r="E37" s="303"/>
      <c r="F37" s="463"/>
      <c r="G37" s="437" t="str">
        <f t="shared" ref="G37" si="35">IF(B37="","",IF(E37="","",SUM(E37:F37)))</f>
        <v/>
      </c>
      <c r="H37" s="292"/>
      <c r="I37" s="293"/>
      <c r="J37" s="463"/>
      <c r="K37" s="396" t="str">
        <f t="shared" si="2"/>
        <v/>
      </c>
      <c r="L37" s="292"/>
      <c r="M37" s="293"/>
      <c r="N37" s="314"/>
      <c r="O37" s="433"/>
      <c r="P37" s="400" t="str">
        <f t="shared" ref="P37" si="36">IF(B37="","",IF(L37="","",IF(L37=999,999,L37*60+M37+N37/100)))</f>
        <v/>
      </c>
      <c r="Q37" s="437" t="str">
        <f t="shared" si="3"/>
        <v/>
      </c>
      <c r="R37" s="59" t="str">
        <f t="shared" si="4"/>
        <v/>
      </c>
      <c r="S37" s="363"/>
    </row>
    <row r="38" spans="1:19" x14ac:dyDescent="0.25">
      <c r="A38" s="412" t="str">
        <f>IF('Names And Totals'!A37="","",'Names And Totals'!A37)</f>
        <v/>
      </c>
      <c r="B38" s="443" t="str">
        <f>IF('Names And Totals'!B37="","",'Names And Totals'!B37)</f>
        <v/>
      </c>
      <c r="C38" s="419" t="str">
        <f t="shared" ref="C38:C69" si="37">IF(B38="","",IF(R38="DQ","DQ",IF(R38="","",RANK(R38,$R$6:$R$105,0)+SUMPRODUCT(--(R38=$R$6:$R$105),--(P38&gt;$P$6:$P$105)))))</f>
        <v/>
      </c>
      <c r="D38" s="419" t="str">
        <f t="shared" ref="D38:D69" si="38">IF(B38="","",IF(R38="DQ","DQ",IF(P38="","",RANK(C38,$C$6:$C$105,1)+SUMPRODUCT(--(C38=$C$6:$C$105),--(K38&gt;$K$6:$K$105)))))</f>
        <v/>
      </c>
      <c r="E38" s="297"/>
      <c r="F38" s="461"/>
      <c r="G38" s="419" t="str">
        <f>IF(B38="","",IF(E38="","",SUM(E38:F38)))</f>
        <v/>
      </c>
      <c r="H38" s="289"/>
      <c r="I38" s="290"/>
      <c r="J38" s="461"/>
      <c r="K38" s="395" t="str">
        <f t="shared" ref="K38:K69" si="39">IF(B38="","",IF(H38="","",H38*60+I38+J38/100))</f>
        <v/>
      </c>
      <c r="L38" s="289"/>
      <c r="M38" s="290"/>
      <c r="N38" s="310"/>
      <c r="O38" s="431"/>
      <c r="P38" s="402" t="str">
        <f>IF(B38="","",IF(L38="","",IF(L38=999,999,L38*60+M38+N38/100)))</f>
        <v/>
      </c>
      <c r="Q38" s="419" t="str">
        <f t="shared" ref="Q38:Q69" si="40">IF(B38="","",IF(P38="","",IF(E38=0,0,IF(F38=0,0,IF(P38&lt;=0.33334*$Q$3,4,IF(P38&lt;=0.5*$Q$3,3,IF(P38&lt;=0.66667*$Q$3,2,IF(P38&lt;=0.833334*$Q$3,1,0))))))))</f>
        <v/>
      </c>
      <c r="R38" s="56" t="str">
        <f t="shared" ref="R38:R69" si="41">IF(B38="","",IF(S38="DQ","DQ",IF(P38="","",IF((G38+Q38-O38)&gt;0,(G38+Q38-O38),0))))</f>
        <v/>
      </c>
      <c r="S38" s="432"/>
    </row>
    <row r="39" spans="1:19" x14ac:dyDescent="0.25">
      <c r="A39" s="410" t="str">
        <f>IF('Names And Totals'!A38="","",'Names And Totals'!A38)</f>
        <v/>
      </c>
      <c r="B39" s="444" t="str">
        <f>IF('Names And Totals'!B38="","",'Names And Totals'!B38)</f>
        <v/>
      </c>
      <c r="C39" s="437" t="str">
        <f t="shared" si="37"/>
        <v/>
      </c>
      <c r="D39" s="437" t="str">
        <f t="shared" si="38"/>
        <v/>
      </c>
      <c r="E39" s="303"/>
      <c r="F39" s="463"/>
      <c r="G39" s="437" t="str">
        <f t="shared" ref="G39" si="42">IF(B39="","",IF(E39="","",SUM(E39:F39)))</f>
        <v/>
      </c>
      <c r="H39" s="292"/>
      <c r="I39" s="293"/>
      <c r="J39" s="463"/>
      <c r="K39" s="396" t="str">
        <f t="shared" si="39"/>
        <v/>
      </c>
      <c r="L39" s="292"/>
      <c r="M39" s="293"/>
      <c r="N39" s="314"/>
      <c r="O39" s="433"/>
      <c r="P39" s="400" t="str">
        <f t="shared" ref="P39" si="43">IF(B39="","",IF(L39="","",IF(L39=999,999,L39*60+M39+N39/100)))</f>
        <v/>
      </c>
      <c r="Q39" s="437" t="str">
        <f t="shared" si="40"/>
        <v/>
      </c>
      <c r="R39" s="59" t="str">
        <f t="shared" si="41"/>
        <v/>
      </c>
      <c r="S39" s="363"/>
    </row>
    <row r="40" spans="1:19" x14ac:dyDescent="0.25">
      <c r="A40" s="412" t="str">
        <f>IF('Names And Totals'!A39="","",'Names And Totals'!A39)</f>
        <v/>
      </c>
      <c r="B40" s="443" t="str">
        <f>IF('Names And Totals'!B39="","",'Names And Totals'!B39)</f>
        <v/>
      </c>
      <c r="C40" s="419" t="str">
        <f t="shared" si="37"/>
        <v/>
      </c>
      <c r="D40" s="419" t="str">
        <f t="shared" si="38"/>
        <v/>
      </c>
      <c r="E40" s="297"/>
      <c r="F40" s="461"/>
      <c r="G40" s="419" t="str">
        <f>IF(B40="","",IF(E40="","",SUM(E40:F40)))</f>
        <v/>
      </c>
      <c r="H40" s="289"/>
      <c r="I40" s="290"/>
      <c r="J40" s="461"/>
      <c r="K40" s="395" t="str">
        <f t="shared" si="39"/>
        <v/>
      </c>
      <c r="L40" s="289"/>
      <c r="M40" s="290"/>
      <c r="N40" s="310"/>
      <c r="O40" s="431"/>
      <c r="P40" s="402" t="str">
        <f>IF(B40="","",IF(L40="","",IF(L40=999,999,L40*60+M40+N40/100)))</f>
        <v/>
      </c>
      <c r="Q40" s="419" t="str">
        <f t="shared" si="40"/>
        <v/>
      </c>
      <c r="R40" s="56" t="str">
        <f t="shared" si="41"/>
        <v/>
      </c>
      <c r="S40" s="432"/>
    </row>
    <row r="41" spans="1:19" x14ac:dyDescent="0.25">
      <c r="A41" s="410" t="str">
        <f>IF('Names And Totals'!A40="","",'Names And Totals'!A40)</f>
        <v/>
      </c>
      <c r="B41" s="444" t="str">
        <f>IF('Names And Totals'!B40="","",'Names And Totals'!B40)</f>
        <v/>
      </c>
      <c r="C41" s="437" t="str">
        <f t="shared" si="37"/>
        <v/>
      </c>
      <c r="D41" s="437" t="str">
        <f t="shared" si="38"/>
        <v/>
      </c>
      <c r="E41" s="303"/>
      <c r="F41" s="463"/>
      <c r="G41" s="437" t="str">
        <f t="shared" ref="G41" si="44">IF(B41="","",IF(E41="","",SUM(E41:F41)))</f>
        <v/>
      </c>
      <c r="H41" s="292"/>
      <c r="I41" s="293"/>
      <c r="J41" s="463"/>
      <c r="K41" s="396" t="str">
        <f t="shared" si="39"/>
        <v/>
      </c>
      <c r="L41" s="292"/>
      <c r="M41" s="293"/>
      <c r="N41" s="314"/>
      <c r="O41" s="433"/>
      <c r="P41" s="400" t="str">
        <f t="shared" ref="P41" si="45">IF(B41="","",IF(L41="","",IF(L41=999,999,L41*60+M41+N41/100)))</f>
        <v/>
      </c>
      <c r="Q41" s="437" t="str">
        <f t="shared" si="40"/>
        <v/>
      </c>
      <c r="R41" s="59" t="str">
        <f t="shared" si="41"/>
        <v/>
      </c>
      <c r="S41" s="363"/>
    </row>
    <row r="42" spans="1:19" x14ac:dyDescent="0.25">
      <c r="A42" s="412" t="str">
        <f>IF('Names And Totals'!A41="","",'Names And Totals'!A41)</f>
        <v/>
      </c>
      <c r="B42" s="443" t="str">
        <f>IF('Names And Totals'!B41="","",'Names And Totals'!B41)</f>
        <v/>
      </c>
      <c r="C42" s="419" t="str">
        <f t="shared" si="37"/>
        <v/>
      </c>
      <c r="D42" s="419" t="str">
        <f t="shared" si="38"/>
        <v/>
      </c>
      <c r="E42" s="297"/>
      <c r="F42" s="461"/>
      <c r="G42" s="419" t="str">
        <f>IF(B42="","",IF(E42="","",SUM(E42:F42)))</f>
        <v/>
      </c>
      <c r="H42" s="289"/>
      <c r="I42" s="290"/>
      <c r="J42" s="461"/>
      <c r="K42" s="395" t="str">
        <f t="shared" si="39"/>
        <v/>
      </c>
      <c r="L42" s="289"/>
      <c r="M42" s="290"/>
      <c r="N42" s="310"/>
      <c r="O42" s="431"/>
      <c r="P42" s="402" t="str">
        <f>IF(B42="","",IF(L42="","",IF(L42=999,999,L42*60+M42+N42/100)))</f>
        <v/>
      </c>
      <c r="Q42" s="419" t="str">
        <f t="shared" si="40"/>
        <v/>
      </c>
      <c r="R42" s="56" t="str">
        <f t="shared" si="41"/>
        <v/>
      </c>
      <c r="S42" s="432"/>
    </row>
    <row r="43" spans="1:19" x14ac:dyDescent="0.25">
      <c r="A43" s="410" t="str">
        <f>IF('Names And Totals'!A42="","",'Names And Totals'!A42)</f>
        <v/>
      </c>
      <c r="B43" s="444" t="str">
        <f>IF('Names And Totals'!B42="","",'Names And Totals'!B42)</f>
        <v/>
      </c>
      <c r="C43" s="437" t="str">
        <f t="shared" si="37"/>
        <v/>
      </c>
      <c r="D43" s="437" t="str">
        <f t="shared" si="38"/>
        <v/>
      </c>
      <c r="E43" s="303"/>
      <c r="F43" s="463"/>
      <c r="G43" s="437" t="str">
        <f t="shared" ref="G43" si="46">IF(B43="","",IF(E43="","",SUM(E43:F43)))</f>
        <v/>
      </c>
      <c r="H43" s="292"/>
      <c r="I43" s="293"/>
      <c r="J43" s="463"/>
      <c r="K43" s="396" t="str">
        <f t="shared" si="39"/>
        <v/>
      </c>
      <c r="L43" s="292"/>
      <c r="M43" s="293"/>
      <c r="N43" s="314"/>
      <c r="O43" s="433"/>
      <c r="P43" s="400" t="str">
        <f t="shared" ref="P43" si="47">IF(B43="","",IF(L43="","",IF(L43=999,999,L43*60+M43+N43/100)))</f>
        <v/>
      </c>
      <c r="Q43" s="437" t="str">
        <f t="shared" si="40"/>
        <v/>
      </c>
      <c r="R43" s="59" t="str">
        <f t="shared" si="41"/>
        <v/>
      </c>
      <c r="S43" s="363"/>
    </row>
    <row r="44" spans="1:19" x14ac:dyDescent="0.25">
      <c r="A44" s="412" t="str">
        <f>IF('Names And Totals'!A43="","",'Names And Totals'!A43)</f>
        <v/>
      </c>
      <c r="B44" s="443" t="str">
        <f>IF('Names And Totals'!B43="","",'Names And Totals'!B43)</f>
        <v/>
      </c>
      <c r="C44" s="419" t="str">
        <f t="shared" si="37"/>
        <v/>
      </c>
      <c r="D44" s="419" t="str">
        <f t="shared" si="38"/>
        <v/>
      </c>
      <c r="E44" s="297"/>
      <c r="F44" s="461"/>
      <c r="G44" s="419" t="str">
        <f>IF(B44="","",IF(E44="","",SUM(E44:F44)))</f>
        <v/>
      </c>
      <c r="H44" s="289"/>
      <c r="I44" s="290"/>
      <c r="J44" s="461"/>
      <c r="K44" s="395" t="str">
        <f t="shared" si="39"/>
        <v/>
      </c>
      <c r="L44" s="289"/>
      <c r="M44" s="290"/>
      <c r="N44" s="310"/>
      <c r="O44" s="431"/>
      <c r="P44" s="402" t="str">
        <f>IF(B44="","",IF(L44="","",IF(L44=999,999,L44*60+M44+N44/100)))</f>
        <v/>
      </c>
      <c r="Q44" s="419" t="str">
        <f t="shared" si="40"/>
        <v/>
      </c>
      <c r="R44" s="56" t="str">
        <f t="shared" si="41"/>
        <v/>
      </c>
      <c r="S44" s="432"/>
    </row>
    <row r="45" spans="1:19" x14ac:dyDescent="0.25">
      <c r="A45" s="410" t="str">
        <f>IF('Names And Totals'!A44="","",'Names And Totals'!A44)</f>
        <v/>
      </c>
      <c r="B45" s="444" t="str">
        <f>IF('Names And Totals'!B44="","",'Names And Totals'!B44)</f>
        <v/>
      </c>
      <c r="C45" s="437" t="str">
        <f t="shared" si="37"/>
        <v/>
      </c>
      <c r="D45" s="437" t="str">
        <f t="shared" si="38"/>
        <v/>
      </c>
      <c r="E45" s="303"/>
      <c r="F45" s="463"/>
      <c r="G45" s="437" t="str">
        <f t="shared" ref="G45" si="48">IF(B45="","",IF(E45="","",SUM(E45:F45)))</f>
        <v/>
      </c>
      <c r="H45" s="292"/>
      <c r="I45" s="293"/>
      <c r="J45" s="463"/>
      <c r="K45" s="396" t="str">
        <f t="shared" si="39"/>
        <v/>
      </c>
      <c r="L45" s="292"/>
      <c r="M45" s="293"/>
      <c r="N45" s="314"/>
      <c r="O45" s="433"/>
      <c r="P45" s="400" t="str">
        <f t="shared" ref="P45" si="49">IF(B45="","",IF(L45="","",IF(L45=999,999,L45*60+M45+N45/100)))</f>
        <v/>
      </c>
      <c r="Q45" s="437" t="str">
        <f t="shared" si="40"/>
        <v/>
      </c>
      <c r="R45" s="59" t="str">
        <f t="shared" si="41"/>
        <v/>
      </c>
      <c r="S45" s="363"/>
    </row>
    <row r="46" spans="1:19" x14ac:dyDescent="0.25">
      <c r="A46" s="412" t="str">
        <f>IF('Names And Totals'!A45="","",'Names And Totals'!A45)</f>
        <v/>
      </c>
      <c r="B46" s="443" t="str">
        <f>IF('Names And Totals'!B45="","",'Names And Totals'!B45)</f>
        <v/>
      </c>
      <c r="C46" s="419" t="str">
        <f t="shared" si="37"/>
        <v/>
      </c>
      <c r="D46" s="419" t="str">
        <f t="shared" si="38"/>
        <v/>
      </c>
      <c r="E46" s="297"/>
      <c r="F46" s="461"/>
      <c r="G46" s="419" t="str">
        <f>IF(B46="","",IF(E46="","",SUM(E46:F46)))</f>
        <v/>
      </c>
      <c r="H46" s="289"/>
      <c r="I46" s="290"/>
      <c r="J46" s="461"/>
      <c r="K46" s="395" t="str">
        <f t="shared" si="39"/>
        <v/>
      </c>
      <c r="L46" s="289"/>
      <c r="M46" s="290"/>
      <c r="N46" s="310"/>
      <c r="O46" s="431"/>
      <c r="P46" s="402" t="str">
        <f>IF(B46="","",IF(L46="","",IF(L46=999,999,L46*60+M46+N46/100)))</f>
        <v/>
      </c>
      <c r="Q46" s="419" t="str">
        <f t="shared" si="40"/>
        <v/>
      </c>
      <c r="R46" s="56" t="str">
        <f t="shared" si="41"/>
        <v/>
      </c>
      <c r="S46" s="432"/>
    </row>
    <row r="47" spans="1:19" x14ac:dyDescent="0.25">
      <c r="A47" s="410" t="str">
        <f>IF('Names And Totals'!A46="","",'Names And Totals'!A46)</f>
        <v/>
      </c>
      <c r="B47" s="444" t="str">
        <f>IF('Names And Totals'!B46="","",'Names And Totals'!B46)</f>
        <v/>
      </c>
      <c r="C47" s="437" t="str">
        <f t="shared" si="37"/>
        <v/>
      </c>
      <c r="D47" s="437" t="str">
        <f t="shared" si="38"/>
        <v/>
      </c>
      <c r="E47" s="303"/>
      <c r="F47" s="463"/>
      <c r="G47" s="437" t="str">
        <f t="shared" ref="G47" si="50">IF(B47="","",IF(E47="","",SUM(E47:F47)))</f>
        <v/>
      </c>
      <c r="H47" s="292"/>
      <c r="I47" s="293"/>
      <c r="J47" s="463"/>
      <c r="K47" s="396" t="str">
        <f t="shared" si="39"/>
        <v/>
      </c>
      <c r="L47" s="292"/>
      <c r="M47" s="293"/>
      <c r="N47" s="314"/>
      <c r="O47" s="433"/>
      <c r="P47" s="400" t="str">
        <f t="shared" ref="P47" si="51">IF(B47="","",IF(L47="","",IF(L47=999,999,L47*60+M47+N47/100)))</f>
        <v/>
      </c>
      <c r="Q47" s="437" t="str">
        <f t="shared" si="40"/>
        <v/>
      </c>
      <c r="R47" s="59" t="str">
        <f t="shared" si="41"/>
        <v/>
      </c>
      <c r="S47" s="363"/>
    </row>
    <row r="48" spans="1:19" x14ac:dyDescent="0.25">
      <c r="A48" s="412" t="str">
        <f>IF('Names And Totals'!A47="","",'Names And Totals'!A47)</f>
        <v/>
      </c>
      <c r="B48" s="443" t="str">
        <f>IF('Names And Totals'!B47="","",'Names And Totals'!B47)</f>
        <v/>
      </c>
      <c r="C48" s="419" t="str">
        <f t="shared" si="37"/>
        <v/>
      </c>
      <c r="D48" s="419" t="str">
        <f t="shared" si="38"/>
        <v/>
      </c>
      <c r="E48" s="297"/>
      <c r="F48" s="461"/>
      <c r="G48" s="419" t="str">
        <f>IF(B48="","",IF(E48="","",SUM(E48:F48)))</f>
        <v/>
      </c>
      <c r="H48" s="289"/>
      <c r="I48" s="290"/>
      <c r="J48" s="461"/>
      <c r="K48" s="395" t="str">
        <f t="shared" si="39"/>
        <v/>
      </c>
      <c r="L48" s="289"/>
      <c r="M48" s="290"/>
      <c r="N48" s="310"/>
      <c r="O48" s="431"/>
      <c r="P48" s="402" t="str">
        <f>IF(B48="","",IF(L48="","",IF(L48=999,999,L48*60+M48+N48/100)))</f>
        <v/>
      </c>
      <c r="Q48" s="419" t="str">
        <f t="shared" si="40"/>
        <v/>
      </c>
      <c r="R48" s="56" t="str">
        <f t="shared" si="41"/>
        <v/>
      </c>
      <c r="S48" s="432"/>
    </row>
    <row r="49" spans="1:19" x14ac:dyDescent="0.25">
      <c r="A49" s="410" t="str">
        <f>IF('Names And Totals'!A48="","",'Names And Totals'!A48)</f>
        <v/>
      </c>
      <c r="B49" s="444" t="str">
        <f>IF('Names And Totals'!B48="","",'Names And Totals'!B48)</f>
        <v/>
      </c>
      <c r="C49" s="437" t="str">
        <f t="shared" si="37"/>
        <v/>
      </c>
      <c r="D49" s="437" t="str">
        <f t="shared" si="38"/>
        <v/>
      </c>
      <c r="E49" s="303"/>
      <c r="F49" s="463"/>
      <c r="G49" s="437" t="str">
        <f t="shared" ref="G49" si="52">IF(B49="","",IF(E49="","",SUM(E49:F49)))</f>
        <v/>
      </c>
      <c r="H49" s="292"/>
      <c r="I49" s="293"/>
      <c r="J49" s="463"/>
      <c r="K49" s="396" t="str">
        <f t="shared" si="39"/>
        <v/>
      </c>
      <c r="L49" s="292"/>
      <c r="M49" s="293"/>
      <c r="N49" s="314"/>
      <c r="O49" s="433"/>
      <c r="P49" s="400" t="str">
        <f t="shared" ref="P49" si="53">IF(B49="","",IF(L49="","",IF(L49=999,999,L49*60+M49+N49/100)))</f>
        <v/>
      </c>
      <c r="Q49" s="437" t="str">
        <f t="shared" si="40"/>
        <v/>
      </c>
      <c r="R49" s="59" t="str">
        <f t="shared" si="41"/>
        <v/>
      </c>
      <c r="S49" s="363"/>
    </row>
    <row r="50" spans="1:19" x14ac:dyDescent="0.25">
      <c r="A50" s="412" t="str">
        <f>IF('Names And Totals'!A49="","",'Names And Totals'!A49)</f>
        <v/>
      </c>
      <c r="B50" s="443" t="str">
        <f>IF('Names And Totals'!B49="","",'Names And Totals'!B49)</f>
        <v/>
      </c>
      <c r="C50" s="419" t="str">
        <f t="shared" si="37"/>
        <v/>
      </c>
      <c r="D50" s="419" t="str">
        <f t="shared" si="38"/>
        <v/>
      </c>
      <c r="E50" s="297"/>
      <c r="F50" s="461"/>
      <c r="G50" s="419" t="str">
        <f>IF(B50="","",IF(E50="","",SUM(E50:F50)))</f>
        <v/>
      </c>
      <c r="H50" s="289"/>
      <c r="I50" s="290"/>
      <c r="J50" s="461"/>
      <c r="K50" s="395" t="str">
        <f t="shared" si="39"/>
        <v/>
      </c>
      <c r="L50" s="289"/>
      <c r="M50" s="290"/>
      <c r="N50" s="310"/>
      <c r="O50" s="431"/>
      <c r="P50" s="402" t="str">
        <f>IF(B50="","",IF(L50="","",IF(L50=999,999,L50*60+M50+N50/100)))</f>
        <v/>
      </c>
      <c r="Q50" s="419" t="str">
        <f t="shared" si="40"/>
        <v/>
      </c>
      <c r="R50" s="56" t="str">
        <f t="shared" si="41"/>
        <v/>
      </c>
      <c r="S50" s="432"/>
    </row>
    <row r="51" spans="1:19" x14ac:dyDescent="0.25">
      <c r="A51" s="410" t="str">
        <f>IF('Names And Totals'!A50="","",'Names And Totals'!A50)</f>
        <v/>
      </c>
      <c r="B51" s="444" t="str">
        <f>IF('Names And Totals'!B50="","",'Names And Totals'!B50)</f>
        <v/>
      </c>
      <c r="C51" s="437" t="str">
        <f t="shared" si="37"/>
        <v/>
      </c>
      <c r="D51" s="437" t="str">
        <f t="shared" si="38"/>
        <v/>
      </c>
      <c r="E51" s="303"/>
      <c r="F51" s="463"/>
      <c r="G51" s="437" t="str">
        <f t="shared" ref="G51" si="54">IF(B51="","",IF(E51="","",SUM(E51:F51)))</f>
        <v/>
      </c>
      <c r="H51" s="292"/>
      <c r="I51" s="293"/>
      <c r="J51" s="463"/>
      <c r="K51" s="396" t="str">
        <f t="shared" si="39"/>
        <v/>
      </c>
      <c r="L51" s="292"/>
      <c r="M51" s="293"/>
      <c r="N51" s="314"/>
      <c r="O51" s="433"/>
      <c r="P51" s="400" t="str">
        <f t="shared" ref="P51" si="55">IF(B51="","",IF(L51="","",IF(L51=999,999,L51*60+M51+N51/100)))</f>
        <v/>
      </c>
      <c r="Q51" s="437" t="str">
        <f t="shared" si="40"/>
        <v/>
      </c>
      <c r="R51" s="59" t="str">
        <f t="shared" si="41"/>
        <v/>
      </c>
      <c r="S51" s="363"/>
    </row>
    <row r="52" spans="1:19" x14ac:dyDescent="0.25">
      <c r="A52" s="412" t="str">
        <f>IF('Names And Totals'!A51="","",'Names And Totals'!A51)</f>
        <v/>
      </c>
      <c r="B52" s="443" t="str">
        <f>IF('Names And Totals'!B51="","",'Names And Totals'!B51)</f>
        <v/>
      </c>
      <c r="C52" s="419" t="str">
        <f t="shared" si="37"/>
        <v/>
      </c>
      <c r="D52" s="419" t="str">
        <f t="shared" si="38"/>
        <v/>
      </c>
      <c r="E52" s="297"/>
      <c r="F52" s="461"/>
      <c r="G52" s="419" t="str">
        <f>IF(B52="","",IF(E52="","",SUM(E52:F52)))</f>
        <v/>
      </c>
      <c r="H52" s="289"/>
      <c r="I52" s="290"/>
      <c r="J52" s="461"/>
      <c r="K52" s="395" t="str">
        <f t="shared" si="39"/>
        <v/>
      </c>
      <c r="L52" s="289"/>
      <c r="M52" s="290"/>
      <c r="N52" s="310"/>
      <c r="O52" s="431"/>
      <c r="P52" s="402" t="str">
        <f>IF(B52="","",IF(L52="","",IF(L52=999,999,L52*60+M52+N52/100)))</f>
        <v/>
      </c>
      <c r="Q52" s="419" t="str">
        <f t="shared" si="40"/>
        <v/>
      </c>
      <c r="R52" s="56" t="str">
        <f t="shared" si="41"/>
        <v/>
      </c>
      <c r="S52" s="432"/>
    </row>
    <row r="53" spans="1:19" x14ac:dyDescent="0.25">
      <c r="A53" s="410" t="str">
        <f>IF('Names And Totals'!A52="","",'Names And Totals'!A52)</f>
        <v/>
      </c>
      <c r="B53" s="444" t="str">
        <f>IF('Names And Totals'!B52="","",'Names And Totals'!B52)</f>
        <v/>
      </c>
      <c r="C53" s="437" t="str">
        <f t="shared" si="37"/>
        <v/>
      </c>
      <c r="D53" s="437" t="str">
        <f t="shared" si="38"/>
        <v/>
      </c>
      <c r="E53" s="303"/>
      <c r="F53" s="463"/>
      <c r="G53" s="437" t="str">
        <f t="shared" ref="G53" si="56">IF(B53="","",IF(E53="","",SUM(E53:F53)))</f>
        <v/>
      </c>
      <c r="H53" s="292"/>
      <c r="I53" s="293"/>
      <c r="J53" s="463"/>
      <c r="K53" s="396" t="str">
        <f t="shared" si="39"/>
        <v/>
      </c>
      <c r="L53" s="292"/>
      <c r="M53" s="293"/>
      <c r="N53" s="314"/>
      <c r="O53" s="433"/>
      <c r="P53" s="400" t="str">
        <f t="shared" ref="P53" si="57">IF(B53="","",IF(L53="","",IF(L53=999,999,L53*60+M53+N53/100)))</f>
        <v/>
      </c>
      <c r="Q53" s="437" t="str">
        <f t="shared" si="40"/>
        <v/>
      </c>
      <c r="R53" s="59" t="str">
        <f t="shared" si="41"/>
        <v/>
      </c>
      <c r="S53" s="363"/>
    </row>
    <row r="54" spans="1:19" x14ac:dyDescent="0.25">
      <c r="A54" s="412" t="str">
        <f>IF('Names And Totals'!A53="","",'Names And Totals'!A53)</f>
        <v/>
      </c>
      <c r="B54" s="443" t="str">
        <f>IF('Names And Totals'!B53="","",'Names And Totals'!B53)</f>
        <v/>
      </c>
      <c r="C54" s="419" t="str">
        <f t="shared" si="37"/>
        <v/>
      </c>
      <c r="D54" s="419" t="str">
        <f t="shared" si="38"/>
        <v/>
      </c>
      <c r="E54" s="297"/>
      <c r="F54" s="461"/>
      <c r="G54" s="419" t="str">
        <f>IF(B54="","",IF(E54="","",SUM(E54:F54)))</f>
        <v/>
      </c>
      <c r="H54" s="289"/>
      <c r="I54" s="290"/>
      <c r="J54" s="461"/>
      <c r="K54" s="395" t="str">
        <f t="shared" si="39"/>
        <v/>
      </c>
      <c r="L54" s="289"/>
      <c r="M54" s="290"/>
      <c r="N54" s="310"/>
      <c r="O54" s="431"/>
      <c r="P54" s="402" t="str">
        <f>IF(B54="","",IF(L54="","",IF(L54=999,999,L54*60+M54+N54/100)))</f>
        <v/>
      </c>
      <c r="Q54" s="419" t="str">
        <f t="shared" si="40"/>
        <v/>
      </c>
      <c r="R54" s="56" t="str">
        <f t="shared" si="41"/>
        <v/>
      </c>
      <c r="S54" s="432"/>
    </row>
    <row r="55" spans="1:19" x14ac:dyDescent="0.25">
      <c r="A55" s="410" t="str">
        <f>IF('Names And Totals'!A54="","",'Names And Totals'!A54)</f>
        <v/>
      </c>
      <c r="B55" s="444" t="str">
        <f>IF('Names And Totals'!B54="","",'Names And Totals'!B54)</f>
        <v/>
      </c>
      <c r="C55" s="437" t="str">
        <f t="shared" si="37"/>
        <v/>
      </c>
      <c r="D55" s="437" t="str">
        <f t="shared" si="38"/>
        <v/>
      </c>
      <c r="E55" s="303"/>
      <c r="F55" s="463"/>
      <c r="G55" s="437" t="str">
        <f t="shared" ref="G55" si="58">IF(B55="","",IF(E55="","",SUM(E55:F55)))</f>
        <v/>
      </c>
      <c r="H55" s="292"/>
      <c r="I55" s="293"/>
      <c r="J55" s="463"/>
      <c r="K55" s="396" t="str">
        <f t="shared" si="39"/>
        <v/>
      </c>
      <c r="L55" s="292"/>
      <c r="M55" s="293"/>
      <c r="N55" s="314"/>
      <c r="O55" s="433"/>
      <c r="P55" s="400" t="str">
        <f t="shared" ref="P55" si="59">IF(B55="","",IF(L55="","",IF(L55=999,999,L55*60+M55+N55/100)))</f>
        <v/>
      </c>
      <c r="Q55" s="437" t="str">
        <f t="shared" si="40"/>
        <v/>
      </c>
      <c r="R55" s="59" t="str">
        <f t="shared" si="41"/>
        <v/>
      </c>
      <c r="S55" s="363"/>
    </row>
    <row r="56" spans="1:19" x14ac:dyDescent="0.25">
      <c r="A56" s="412" t="str">
        <f>IF('Names And Totals'!A55="","",'Names And Totals'!A55)</f>
        <v/>
      </c>
      <c r="B56" s="443" t="str">
        <f>IF('Names And Totals'!B55="","",'Names And Totals'!B55)</f>
        <v/>
      </c>
      <c r="C56" s="419" t="str">
        <f t="shared" si="37"/>
        <v/>
      </c>
      <c r="D56" s="419" t="str">
        <f t="shared" si="38"/>
        <v/>
      </c>
      <c r="E56" s="297"/>
      <c r="F56" s="461"/>
      <c r="G56" s="419" t="str">
        <f>IF(B56="","",IF(E56="","",SUM(E56:F56)))</f>
        <v/>
      </c>
      <c r="H56" s="289"/>
      <c r="I56" s="290"/>
      <c r="J56" s="461"/>
      <c r="K56" s="395" t="str">
        <f t="shared" si="39"/>
        <v/>
      </c>
      <c r="L56" s="289"/>
      <c r="M56" s="290"/>
      <c r="N56" s="310"/>
      <c r="O56" s="431"/>
      <c r="P56" s="402" t="str">
        <f>IF(B56="","",IF(L56="","",IF(L56=999,999,L56*60+M56+N56/100)))</f>
        <v/>
      </c>
      <c r="Q56" s="419" t="str">
        <f t="shared" si="40"/>
        <v/>
      </c>
      <c r="R56" s="56" t="str">
        <f t="shared" si="41"/>
        <v/>
      </c>
      <c r="S56" s="432"/>
    </row>
    <row r="57" spans="1:19" x14ac:dyDescent="0.25">
      <c r="A57" s="410" t="str">
        <f>IF('Names And Totals'!A56="","",'Names And Totals'!A56)</f>
        <v/>
      </c>
      <c r="B57" s="444" t="str">
        <f>IF('Names And Totals'!B56="","",'Names And Totals'!B56)</f>
        <v/>
      </c>
      <c r="C57" s="437" t="str">
        <f t="shared" si="37"/>
        <v/>
      </c>
      <c r="D57" s="437" t="str">
        <f t="shared" si="38"/>
        <v/>
      </c>
      <c r="E57" s="303"/>
      <c r="F57" s="463"/>
      <c r="G57" s="437" t="str">
        <f t="shared" ref="G57" si="60">IF(B57="","",IF(E57="","",SUM(E57:F57)))</f>
        <v/>
      </c>
      <c r="H57" s="292"/>
      <c r="I57" s="293"/>
      <c r="J57" s="463"/>
      <c r="K57" s="396" t="str">
        <f t="shared" si="39"/>
        <v/>
      </c>
      <c r="L57" s="292"/>
      <c r="M57" s="293"/>
      <c r="N57" s="314"/>
      <c r="O57" s="433"/>
      <c r="P57" s="400" t="str">
        <f t="shared" ref="P57" si="61">IF(B57="","",IF(L57="","",IF(L57=999,999,L57*60+M57+N57/100)))</f>
        <v/>
      </c>
      <c r="Q57" s="437" t="str">
        <f t="shared" si="40"/>
        <v/>
      </c>
      <c r="R57" s="59" t="str">
        <f t="shared" si="41"/>
        <v/>
      </c>
      <c r="S57" s="363"/>
    </row>
    <row r="58" spans="1:19" x14ac:dyDescent="0.25">
      <c r="A58" s="412" t="str">
        <f>IF('Names And Totals'!A57="","",'Names And Totals'!A57)</f>
        <v/>
      </c>
      <c r="B58" s="443" t="str">
        <f>IF('Names And Totals'!B57="","",'Names And Totals'!B57)</f>
        <v/>
      </c>
      <c r="C58" s="419" t="str">
        <f t="shared" si="37"/>
        <v/>
      </c>
      <c r="D58" s="419" t="str">
        <f t="shared" si="38"/>
        <v/>
      </c>
      <c r="E58" s="297"/>
      <c r="F58" s="461"/>
      <c r="G58" s="419" t="str">
        <f>IF(B58="","",IF(E58="","",SUM(E58:F58)))</f>
        <v/>
      </c>
      <c r="H58" s="289"/>
      <c r="I58" s="290"/>
      <c r="J58" s="461"/>
      <c r="K58" s="395" t="str">
        <f t="shared" si="39"/>
        <v/>
      </c>
      <c r="L58" s="289"/>
      <c r="M58" s="290"/>
      <c r="N58" s="310"/>
      <c r="O58" s="431"/>
      <c r="P58" s="402" t="str">
        <f>IF(B58="","",IF(L58="","",IF(L58=999,999,L58*60+M58+N58/100)))</f>
        <v/>
      </c>
      <c r="Q58" s="419" t="str">
        <f t="shared" si="40"/>
        <v/>
      </c>
      <c r="R58" s="56" t="str">
        <f t="shared" si="41"/>
        <v/>
      </c>
      <c r="S58" s="432"/>
    </row>
    <row r="59" spans="1:19" x14ac:dyDescent="0.25">
      <c r="A59" s="410" t="str">
        <f>IF('Names And Totals'!A58="","",'Names And Totals'!A58)</f>
        <v/>
      </c>
      <c r="B59" s="444" t="str">
        <f>IF('Names And Totals'!B58="","",'Names And Totals'!B58)</f>
        <v/>
      </c>
      <c r="C59" s="437" t="str">
        <f t="shared" si="37"/>
        <v/>
      </c>
      <c r="D59" s="437" t="str">
        <f t="shared" si="38"/>
        <v/>
      </c>
      <c r="E59" s="303"/>
      <c r="F59" s="463"/>
      <c r="G59" s="437" t="str">
        <f t="shared" ref="G59" si="62">IF(B59="","",IF(E59="","",SUM(E59:F59)))</f>
        <v/>
      </c>
      <c r="H59" s="292"/>
      <c r="I59" s="293"/>
      <c r="J59" s="463"/>
      <c r="K59" s="396" t="str">
        <f t="shared" si="39"/>
        <v/>
      </c>
      <c r="L59" s="292"/>
      <c r="M59" s="293"/>
      <c r="N59" s="314"/>
      <c r="O59" s="433"/>
      <c r="P59" s="400" t="str">
        <f t="shared" ref="P59" si="63">IF(B59="","",IF(L59="","",IF(L59=999,999,L59*60+M59+N59/100)))</f>
        <v/>
      </c>
      <c r="Q59" s="437" t="str">
        <f t="shared" si="40"/>
        <v/>
      </c>
      <c r="R59" s="59" t="str">
        <f t="shared" si="41"/>
        <v/>
      </c>
      <c r="S59" s="363"/>
    </row>
    <row r="60" spans="1:19" x14ac:dyDescent="0.25">
      <c r="A60" s="412" t="str">
        <f>IF('Names And Totals'!A59="","",'Names And Totals'!A59)</f>
        <v/>
      </c>
      <c r="B60" s="443" t="str">
        <f>IF('Names And Totals'!B59="","",'Names And Totals'!B59)</f>
        <v/>
      </c>
      <c r="C60" s="419" t="str">
        <f t="shared" si="37"/>
        <v/>
      </c>
      <c r="D60" s="419" t="str">
        <f t="shared" si="38"/>
        <v/>
      </c>
      <c r="E60" s="297"/>
      <c r="F60" s="461"/>
      <c r="G60" s="419" t="str">
        <f>IF(B60="","",IF(E60="","",SUM(E60:F60)))</f>
        <v/>
      </c>
      <c r="H60" s="289"/>
      <c r="I60" s="290"/>
      <c r="J60" s="461"/>
      <c r="K60" s="395" t="str">
        <f t="shared" si="39"/>
        <v/>
      </c>
      <c r="L60" s="289"/>
      <c r="M60" s="290"/>
      <c r="N60" s="310"/>
      <c r="O60" s="431"/>
      <c r="P60" s="402" t="str">
        <f>IF(B60="","",IF(L60="","",IF(L60=999,999,L60*60+M60+N60/100)))</f>
        <v/>
      </c>
      <c r="Q60" s="419" t="str">
        <f t="shared" si="40"/>
        <v/>
      </c>
      <c r="R60" s="56" t="str">
        <f t="shared" si="41"/>
        <v/>
      </c>
      <c r="S60" s="432"/>
    </row>
    <row r="61" spans="1:19" x14ac:dyDescent="0.25">
      <c r="A61" s="410" t="str">
        <f>IF('Names And Totals'!A60="","",'Names And Totals'!A60)</f>
        <v/>
      </c>
      <c r="B61" s="444" t="str">
        <f>IF('Names And Totals'!B60="","",'Names And Totals'!B60)</f>
        <v/>
      </c>
      <c r="C61" s="437" t="str">
        <f t="shared" si="37"/>
        <v/>
      </c>
      <c r="D61" s="437" t="str">
        <f t="shared" si="38"/>
        <v/>
      </c>
      <c r="E61" s="303"/>
      <c r="F61" s="463"/>
      <c r="G61" s="437" t="str">
        <f t="shared" ref="G61" si="64">IF(B61="","",IF(E61="","",SUM(E61:F61)))</f>
        <v/>
      </c>
      <c r="H61" s="292"/>
      <c r="I61" s="293"/>
      <c r="J61" s="463"/>
      <c r="K61" s="396" t="str">
        <f t="shared" si="39"/>
        <v/>
      </c>
      <c r="L61" s="292"/>
      <c r="M61" s="293"/>
      <c r="N61" s="314"/>
      <c r="O61" s="433"/>
      <c r="P61" s="400" t="str">
        <f t="shared" ref="P61" si="65">IF(B61="","",IF(L61="","",IF(L61=999,999,L61*60+M61+N61/100)))</f>
        <v/>
      </c>
      <c r="Q61" s="437" t="str">
        <f t="shared" si="40"/>
        <v/>
      </c>
      <c r="R61" s="59" t="str">
        <f t="shared" si="41"/>
        <v/>
      </c>
      <c r="S61" s="363"/>
    </row>
    <row r="62" spans="1:19" x14ac:dyDescent="0.25">
      <c r="A62" s="412" t="str">
        <f>IF('Names And Totals'!A61="","",'Names And Totals'!A61)</f>
        <v/>
      </c>
      <c r="B62" s="443" t="str">
        <f>IF('Names And Totals'!B61="","",'Names And Totals'!B61)</f>
        <v/>
      </c>
      <c r="C62" s="419" t="str">
        <f t="shared" si="37"/>
        <v/>
      </c>
      <c r="D62" s="419" t="str">
        <f t="shared" si="38"/>
        <v/>
      </c>
      <c r="E62" s="297"/>
      <c r="F62" s="461"/>
      <c r="G62" s="419" t="str">
        <f>IF(B62="","",IF(E62="","",SUM(E62:F62)))</f>
        <v/>
      </c>
      <c r="H62" s="289"/>
      <c r="I62" s="290"/>
      <c r="J62" s="461"/>
      <c r="K62" s="395" t="str">
        <f t="shared" si="39"/>
        <v/>
      </c>
      <c r="L62" s="289"/>
      <c r="M62" s="290"/>
      <c r="N62" s="310"/>
      <c r="O62" s="431"/>
      <c r="P62" s="402" t="str">
        <f>IF(B62="","",IF(L62="","",IF(L62=999,999,L62*60+M62+N62/100)))</f>
        <v/>
      </c>
      <c r="Q62" s="419" t="str">
        <f t="shared" si="40"/>
        <v/>
      </c>
      <c r="R62" s="56" t="str">
        <f t="shared" si="41"/>
        <v/>
      </c>
      <c r="S62" s="432"/>
    </row>
    <row r="63" spans="1:19" x14ac:dyDescent="0.25">
      <c r="A63" s="410" t="str">
        <f>IF('Names And Totals'!A62="","",'Names And Totals'!A62)</f>
        <v/>
      </c>
      <c r="B63" s="444" t="str">
        <f>IF('Names And Totals'!B62="","",'Names And Totals'!B62)</f>
        <v/>
      </c>
      <c r="C63" s="437" t="str">
        <f t="shared" si="37"/>
        <v/>
      </c>
      <c r="D63" s="437" t="str">
        <f t="shared" si="38"/>
        <v/>
      </c>
      <c r="E63" s="303"/>
      <c r="F63" s="463"/>
      <c r="G63" s="437" t="str">
        <f t="shared" ref="G63" si="66">IF(B63="","",IF(E63="","",SUM(E63:F63)))</f>
        <v/>
      </c>
      <c r="H63" s="292"/>
      <c r="I63" s="293"/>
      <c r="J63" s="463"/>
      <c r="K63" s="396" t="str">
        <f t="shared" si="39"/>
        <v/>
      </c>
      <c r="L63" s="292"/>
      <c r="M63" s="293"/>
      <c r="N63" s="314"/>
      <c r="O63" s="433"/>
      <c r="P63" s="400" t="str">
        <f t="shared" ref="P63" si="67">IF(B63="","",IF(L63="","",IF(L63=999,999,L63*60+M63+N63/100)))</f>
        <v/>
      </c>
      <c r="Q63" s="437" t="str">
        <f t="shared" si="40"/>
        <v/>
      </c>
      <c r="R63" s="59" t="str">
        <f t="shared" si="41"/>
        <v/>
      </c>
      <c r="S63" s="363"/>
    </row>
    <row r="64" spans="1:19" x14ac:dyDescent="0.25">
      <c r="A64" s="412" t="str">
        <f>IF('Names And Totals'!A63="","",'Names And Totals'!A63)</f>
        <v/>
      </c>
      <c r="B64" s="443" t="str">
        <f>IF('Names And Totals'!B63="","",'Names And Totals'!B63)</f>
        <v/>
      </c>
      <c r="C64" s="419" t="str">
        <f t="shared" si="37"/>
        <v/>
      </c>
      <c r="D64" s="419" t="str">
        <f t="shared" si="38"/>
        <v/>
      </c>
      <c r="E64" s="297"/>
      <c r="F64" s="461"/>
      <c r="G64" s="419" t="str">
        <f>IF(B64="","",IF(E64="","",SUM(E64:F64)))</f>
        <v/>
      </c>
      <c r="H64" s="289"/>
      <c r="I64" s="290"/>
      <c r="J64" s="461"/>
      <c r="K64" s="395" t="str">
        <f t="shared" si="39"/>
        <v/>
      </c>
      <c r="L64" s="289"/>
      <c r="M64" s="290"/>
      <c r="N64" s="310"/>
      <c r="O64" s="431"/>
      <c r="P64" s="402" t="str">
        <f>IF(B64="","",IF(L64="","",IF(L64=999,999,L64*60+M64+N64/100)))</f>
        <v/>
      </c>
      <c r="Q64" s="419" t="str">
        <f t="shared" si="40"/>
        <v/>
      </c>
      <c r="R64" s="56" t="str">
        <f t="shared" si="41"/>
        <v/>
      </c>
      <c r="S64" s="432"/>
    </row>
    <row r="65" spans="1:19" x14ac:dyDescent="0.25">
      <c r="A65" s="410" t="str">
        <f>IF('Names And Totals'!A64="","",'Names And Totals'!A64)</f>
        <v/>
      </c>
      <c r="B65" s="444" t="str">
        <f>IF('Names And Totals'!B64="","",'Names And Totals'!B64)</f>
        <v/>
      </c>
      <c r="C65" s="437" t="str">
        <f t="shared" si="37"/>
        <v/>
      </c>
      <c r="D65" s="437" t="str">
        <f t="shared" si="38"/>
        <v/>
      </c>
      <c r="E65" s="303"/>
      <c r="F65" s="463"/>
      <c r="G65" s="437" t="str">
        <f t="shared" ref="G65" si="68">IF(B65="","",IF(E65="","",SUM(E65:F65)))</f>
        <v/>
      </c>
      <c r="H65" s="292"/>
      <c r="I65" s="293"/>
      <c r="J65" s="463"/>
      <c r="K65" s="396" t="str">
        <f t="shared" si="39"/>
        <v/>
      </c>
      <c r="L65" s="292"/>
      <c r="M65" s="293"/>
      <c r="N65" s="314"/>
      <c r="O65" s="433"/>
      <c r="P65" s="400" t="str">
        <f t="shared" ref="P65" si="69">IF(B65="","",IF(L65="","",IF(L65=999,999,L65*60+M65+N65/100)))</f>
        <v/>
      </c>
      <c r="Q65" s="437" t="str">
        <f t="shared" si="40"/>
        <v/>
      </c>
      <c r="R65" s="59" t="str">
        <f t="shared" si="41"/>
        <v/>
      </c>
      <c r="S65" s="363"/>
    </row>
    <row r="66" spans="1:19" x14ac:dyDescent="0.25">
      <c r="A66" s="412" t="str">
        <f>IF('Names And Totals'!A65="","",'Names And Totals'!A65)</f>
        <v/>
      </c>
      <c r="B66" s="443" t="str">
        <f>IF('Names And Totals'!B65="","",'Names And Totals'!B65)</f>
        <v/>
      </c>
      <c r="C66" s="419" t="str">
        <f t="shared" si="37"/>
        <v/>
      </c>
      <c r="D66" s="419" t="str">
        <f t="shared" si="38"/>
        <v/>
      </c>
      <c r="E66" s="297"/>
      <c r="F66" s="461"/>
      <c r="G66" s="419" t="str">
        <f>IF(B66="","",IF(E66="","",SUM(E66:F66)))</f>
        <v/>
      </c>
      <c r="H66" s="289"/>
      <c r="I66" s="290"/>
      <c r="J66" s="461"/>
      <c r="K66" s="395" t="str">
        <f t="shared" si="39"/>
        <v/>
      </c>
      <c r="L66" s="289"/>
      <c r="M66" s="290"/>
      <c r="N66" s="310"/>
      <c r="O66" s="431"/>
      <c r="P66" s="402" t="str">
        <f>IF(B66="","",IF(L66="","",IF(L66=999,999,L66*60+M66+N66/100)))</f>
        <v/>
      </c>
      <c r="Q66" s="419" t="str">
        <f t="shared" si="40"/>
        <v/>
      </c>
      <c r="R66" s="56" t="str">
        <f t="shared" si="41"/>
        <v/>
      </c>
      <c r="S66" s="432"/>
    </row>
    <row r="67" spans="1:19" x14ac:dyDescent="0.25">
      <c r="A67" s="410" t="str">
        <f>IF('Names And Totals'!A66="","",'Names And Totals'!A66)</f>
        <v/>
      </c>
      <c r="B67" s="444" t="str">
        <f>IF('Names And Totals'!B66="","",'Names And Totals'!B66)</f>
        <v/>
      </c>
      <c r="C67" s="437" t="str">
        <f t="shared" si="37"/>
        <v/>
      </c>
      <c r="D67" s="437" t="str">
        <f t="shared" si="38"/>
        <v/>
      </c>
      <c r="E67" s="303"/>
      <c r="F67" s="463"/>
      <c r="G67" s="437" t="str">
        <f t="shared" ref="G67" si="70">IF(B67="","",IF(E67="","",SUM(E67:F67)))</f>
        <v/>
      </c>
      <c r="H67" s="292"/>
      <c r="I67" s="293"/>
      <c r="J67" s="463"/>
      <c r="K67" s="396" t="str">
        <f t="shared" si="39"/>
        <v/>
      </c>
      <c r="L67" s="292"/>
      <c r="M67" s="293"/>
      <c r="N67" s="314"/>
      <c r="O67" s="433"/>
      <c r="P67" s="400" t="str">
        <f t="shared" ref="P67" si="71">IF(B67="","",IF(L67="","",IF(L67=999,999,L67*60+M67+N67/100)))</f>
        <v/>
      </c>
      <c r="Q67" s="437" t="str">
        <f t="shared" si="40"/>
        <v/>
      </c>
      <c r="R67" s="59" t="str">
        <f t="shared" si="41"/>
        <v/>
      </c>
      <c r="S67" s="363"/>
    </row>
    <row r="68" spans="1:19" x14ac:dyDescent="0.25">
      <c r="A68" s="412" t="str">
        <f>IF('Names And Totals'!A67="","",'Names And Totals'!A67)</f>
        <v/>
      </c>
      <c r="B68" s="443" t="str">
        <f>IF('Names And Totals'!B67="","",'Names And Totals'!B67)</f>
        <v/>
      </c>
      <c r="C68" s="419" t="str">
        <f t="shared" si="37"/>
        <v/>
      </c>
      <c r="D68" s="419" t="str">
        <f t="shared" si="38"/>
        <v/>
      </c>
      <c r="E68" s="297"/>
      <c r="F68" s="461"/>
      <c r="G68" s="419" t="str">
        <f>IF(B68="","",IF(E68="","",SUM(E68:F68)))</f>
        <v/>
      </c>
      <c r="H68" s="289"/>
      <c r="I68" s="290"/>
      <c r="J68" s="461"/>
      <c r="K68" s="395" t="str">
        <f t="shared" si="39"/>
        <v/>
      </c>
      <c r="L68" s="289"/>
      <c r="M68" s="290"/>
      <c r="N68" s="310"/>
      <c r="O68" s="431"/>
      <c r="P68" s="402" t="str">
        <f>IF(B68="","",IF(L68="","",IF(L68=999,999,L68*60+M68+N68/100)))</f>
        <v/>
      </c>
      <c r="Q68" s="419" t="str">
        <f t="shared" si="40"/>
        <v/>
      </c>
      <c r="R68" s="56" t="str">
        <f t="shared" si="41"/>
        <v/>
      </c>
      <c r="S68" s="432"/>
    </row>
    <row r="69" spans="1:19" x14ac:dyDescent="0.25">
      <c r="A69" s="410" t="str">
        <f>IF('Names And Totals'!A68="","",'Names And Totals'!A68)</f>
        <v/>
      </c>
      <c r="B69" s="444" t="str">
        <f>IF('Names And Totals'!B68="","",'Names And Totals'!B68)</f>
        <v/>
      </c>
      <c r="C69" s="437" t="str">
        <f t="shared" si="37"/>
        <v/>
      </c>
      <c r="D69" s="437" t="str">
        <f t="shared" si="38"/>
        <v/>
      </c>
      <c r="E69" s="303"/>
      <c r="F69" s="463"/>
      <c r="G69" s="437" t="str">
        <f t="shared" ref="G69" si="72">IF(B69="","",IF(E69="","",SUM(E69:F69)))</f>
        <v/>
      </c>
      <c r="H69" s="292"/>
      <c r="I69" s="293"/>
      <c r="J69" s="463"/>
      <c r="K69" s="396" t="str">
        <f t="shared" si="39"/>
        <v/>
      </c>
      <c r="L69" s="292"/>
      <c r="M69" s="293"/>
      <c r="N69" s="314"/>
      <c r="O69" s="433"/>
      <c r="P69" s="400" t="str">
        <f t="shared" ref="P69" si="73">IF(B69="","",IF(L69="","",IF(L69=999,999,L69*60+M69+N69/100)))</f>
        <v/>
      </c>
      <c r="Q69" s="437" t="str">
        <f t="shared" si="40"/>
        <v/>
      </c>
      <c r="R69" s="59" t="str">
        <f t="shared" si="41"/>
        <v/>
      </c>
      <c r="S69" s="363"/>
    </row>
    <row r="70" spans="1:19" x14ac:dyDescent="0.25">
      <c r="A70" s="412" t="str">
        <f>IF('Names And Totals'!A69="","",'Names And Totals'!A69)</f>
        <v/>
      </c>
      <c r="B70" s="443" t="str">
        <f>IF('Names And Totals'!B69="","",'Names And Totals'!B69)</f>
        <v/>
      </c>
      <c r="C70" s="419" t="str">
        <f t="shared" ref="C70:C101" si="74">IF(B70="","",IF(R70="DQ","DQ",IF(R70="","",RANK(R70,$R$6:$R$105,0)+SUMPRODUCT(--(R70=$R$6:$R$105),--(P70&gt;$P$6:$P$105)))))</f>
        <v/>
      </c>
      <c r="D70" s="419" t="str">
        <f t="shared" ref="D70:D101" si="75">IF(B70="","",IF(R70="DQ","DQ",IF(P70="","",RANK(C70,$C$6:$C$105,1)+SUMPRODUCT(--(C70=$C$6:$C$105),--(K70&gt;$K$6:$K$105)))))</f>
        <v/>
      </c>
      <c r="E70" s="297"/>
      <c r="F70" s="461"/>
      <c r="G70" s="419" t="str">
        <f>IF(B70="","",IF(E70="","",SUM(E70:F70)))</f>
        <v/>
      </c>
      <c r="H70" s="289"/>
      <c r="I70" s="290"/>
      <c r="J70" s="461"/>
      <c r="K70" s="395" t="str">
        <f t="shared" ref="K70:K101" si="76">IF(B70="","",IF(H70="","",H70*60+I70+J70/100))</f>
        <v/>
      </c>
      <c r="L70" s="289"/>
      <c r="M70" s="290"/>
      <c r="N70" s="310"/>
      <c r="O70" s="431"/>
      <c r="P70" s="402" t="str">
        <f>IF(B70="","",IF(L70="","",IF(L70=999,999,L70*60+M70+N70/100)))</f>
        <v/>
      </c>
      <c r="Q70" s="419" t="str">
        <f t="shared" ref="Q70:Q101" si="77">IF(B70="","",IF(P70="","",IF(E70=0,0,IF(F70=0,0,IF(P70&lt;=0.33334*$Q$3,4,IF(P70&lt;=0.5*$Q$3,3,IF(P70&lt;=0.66667*$Q$3,2,IF(P70&lt;=0.833334*$Q$3,1,0))))))))</f>
        <v/>
      </c>
      <c r="R70" s="56" t="str">
        <f t="shared" ref="R70:R101" si="78">IF(B70="","",IF(S70="DQ","DQ",IF(P70="","",IF((G70+Q70-O70)&gt;0,(G70+Q70-O70),0))))</f>
        <v/>
      </c>
      <c r="S70" s="432"/>
    </row>
    <row r="71" spans="1:19" x14ac:dyDescent="0.25">
      <c r="A71" s="410" t="str">
        <f>IF('Names And Totals'!A70="","",'Names And Totals'!A70)</f>
        <v/>
      </c>
      <c r="B71" s="444" t="str">
        <f>IF('Names And Totals'!B70="","",'Names And Totals'!B70)</f>
        <v/>
      </c>
      <c r="C71" s="437" t="str">
        <f t="shared" si="74"/>
        <v/>
      </c>
      <c r="D71" s="437" t="str">
        <f t="shared" si="75"/>
        <v/>
      </c>
      <c r="E71" s="303"/>
      <c r="F71" s="463"/>
      <c r="G71" s="437" t="str">
        <f t="shared" ref="G71" si="79">IF(B71="","",IF(E71="","",SUM(E71:F71)))</f>
        <v/>
      </c>
      <c r="H71" s="292"/>
      <c r="I71" s="293"/>
      <c r="J71" s="463"/>
      <c r="K71" s="396" t="str">
        <f t="shared" si="76"/>
        <v/>
      </c>
      <c r="L71" s="292"/>
      <c r="M71" s="293"/>
      <c r="N71" s="314"/>
      <c r="O71" s="433"/>
      <c r="P71" s="400" t="str">
        <f t="shared" ref="P71" si="80">IF(B71="","",IF(L71="","",IF(L71=999,999,L71*60+M71+N71/100)))</f>
        <v/>
      </c>
      <c r="Q71" s="437" t="str">
        <f t="shared" si="77"/>
        <v/>
      </c>
      <c r="R71" s="59" t="str">
        <f t="shared" si="78"/>
        <v/>
      </c>
      <c r="S71" s="363"/>
    </row>
    <row r="72" spans="1:19" x14ac:dyDescent="0.25">
      <c r="A72" s="412" t="str">
        <f>IF('Names And Totals'!A71="","",'Names And Totals'!A71)</f>
        <v/>
      </c>
      <c r="B72" s="443" t="str">
        <f>IF('Names And Totals'!B71="","",'Names And Totals'!B71)</f>
        <v/>
      </c>
      <c r="C72" s="419" t="str">
        <f t="shared" si="74"/>
        <v/>
      </c>
      <c r="D72" s="419" t="str">
        <f t="shared" si="75"/>
        <v/>
      </c>
      <c r="E72" s="297"/>
      <c r="F72" s="461"/>
      <c r="G72" s="419" t="str">
        <f>IF(B72="","",IF(E72="","",SUM(E72:F72)))</f>
        <v/>
      </c>
      <c r="H72" s="289"/>
      <c r="I72" s="290"/>
      <c r="J72" s="461"/>
      <c r="K72" s="395" t="str">
        <f t="shared" si="76"/>
        <v/>
      </c>
      <c r="L72" s="289"/>
      <c r="M72" s="290"/>
      <c r="N72" s="310"/>
      <c r="O72" s="431"/>
      <c r="P72" s="402" t="str">
        <f>IF(B72="","",IF(L72="","",IF(L72=999,999,L72*60+M72+N72/100)))</f>
        <v/>
      </c>
      <c r="Q72" s="419" t="str">
        <f t="shared" si="77"/>
        <v/>
      </c>
      <c r="R72" s="56" t="str">
        <f t="shared" si="78"/>
        <v/>
      </c>
      <c r="S72" s="432"/>
    </row>
    <row r="73" spans="1:19" x14ac:dyDescent="0.25">
      <c r="A73" s="410" t="str">
        <f>IF('Names And Totals'!A72="","",'Names And Totals'!A72)</f>
        <v/>
      </c>
      <c r="B73" s="444" t="str">
        <f>IF('Names And Totals'!B72="","",'Names And Totals'!B72)</f>
        <v/>
      </c>
      <c r="C73" s="437" t="str">
        <f t="shared" si="74"/>
        <v/>
      </c>
      <c r="D73" s="437" t="str">
        <f t="shared" si="75"/>
        <v/>
      </c>
      <c r="E73" s="303"/>
      <c r="F73" s="463"/>
      <c r="G73" s="437" t="str">
        <f t="shared" ref="G73" si="81">IF(B73="","",IF(E73="","",SUM(E73:F73)))</f>
        <v/>
      </c>
      <c r="H73" s="292"/>
      <c r="I73" s="293"/>
      <c r="J73" s="463"/>
      <c r="K73" s="396" t="str">
        <f t="shared" si="76"/>
        <v/>
      </c>
      <c r="L73" s="292"/>
      <c r="M73" s="293"/>
      <c r="N73" s="314"/>
      <c r="O73" s="433"/>
      <c r="P73" s="400" t="str">
        <f t="shared" ref="P73" si="82">IF(B73="","",IF(L73="","",IF(L73=999,999,L73*60+M73+N73/100)))</f>
        <v/>
      </c>
      <c r="Q73" s="437" t="str">
        <f t="shared" si="77"/>
        <v/>
      </c>
      <c r="R73" s="59" t="str">
        <f t="shared" si="78"/>
        <v/>
      </c>
      <c r="S73" s="363"/>
    </row>
    <row r="74" spans="1:19" x14ac:dyDescent="0.25">
      <c r="A74" s="412" t="str">
        <f>IF('Names And Totals'!A73="","",'Names And Totals'!A73)</f>
        <v/>
      </c>
      <c r="B74" s="443" t="str">
        <f>IF('Names And Totals'!B73="","",'Names And Totals'!B73)</f>
        <v/>
      </c>
      <c r="C74" s="419" t="str">
        <f t="shared" si="74"/>
        <v/>
      </c>
      <c r="D74" s="419" t="str">
        <f t="shared" si="75"/>
        <v/>
      </c>
      <c r="E74" s="297"/>
      <c r="F74" s="461"/>
      <c r="G74" s="419" t="str">
        <f>IF(B74="","",IF(E74="","",SUM(E74:F74)))</f>
        <v/>
      </c>
      <c r="H74" s="289"/>
      <c r="I74" s="290"/>
      <c r="J74" s="461"/>
      <c r="K74" s="395" t="str">
        <f t="shared" si="76"/>
        <v/>
      </c>
      <c r="L74" s="289"/>
      <c r="M74" s="290"/>
      <c r="N74" s="310"/>
      <c r="O74" s="431"/>
      <c r="P74" s="402" t="str">
        <f>IF(B74="","",IF(L74="","",IF(L74=999,999,L74*60+M74+N74/100)))</f>
        <v/>
      </c>
      <c r="Q74" s="419" t="str">
        <f t="shared" si="77"/>
        <v/>
      </c>
      <c r="R74" s="56" t="str">
        <f t="shared" si="78"/>
        <v/>
      </c>
      <c r="S74" s="432"/>
    </row>
    <row r="75" spans="1:19" x14ac:dyDescent="0.25">
      <c r="A75" s="410" t="str">
        <f>IF('Names And Totals'!A74="","",'Names And Totals'!A74)</f>
        <v/>
      </c>
      <c r="B75" s="444" t="str">
        <f>IF('Names And Totals'!B74="","",'Names And Totals'!B74)</f>
        <v/>
      </c>
      <c r="C75" s="437" t="str">
        <f t="shared" si="74"/>
        <v/>
      </c>
      <c r="D75" s="437" t="str">
        <f t="shared" si="75"/>
        <v/>
      </c>
      <c r="E75" s="303"/>
      <c r="F75" s="463"/>
      <c r="G75" s="437" t="str">
        <f t="shared" ref="G75" si="83">IF(B75="","",IF(E75="","",SUM(E75:F75)))</f>
        <v/>
      </c>
      <c r="H75" s="292"/>
      <c r="I75" s="293"/>
      <c r="J75" s="463"/>
      <c r="K75" s="396" t="str">
        <f t="shared" si="76"/>
        <v/>
      </c>
      <c r="L75" s="292"/>
      <c r="M75" s="293"/>
      <c r="N75" s="314"/>
      <c r="O75" s="433"/>
      <c r="P75" s="400" t="str">
        <f t="shared" ref="P75" si="84">IF(B75="","",IF(L75="","",IF(L75=999,999,L75*60+M75+N75/100)))</f>
        <v/>
      </c>
      <c r="Q75" s="437" t="str">
        <f t="shared" si="77"/>
        <v/>
      </c>
      <c r="R75" s="59" t="str">
        <f t="shared" si="78"/>
        <v/>
      </c>
      <c r="S75" s="363"/>
    </row>
    <row r="76" spans="1:19" x14ac:dyDescent="0.25">
      <c r="A76" s="412" t="str">
        <f>IF('Names And Totals'!A75="","",'Names And Totals'!A75)</f>
        <v/>
      </c>
      <c r="B76" s="443" t="str">
        <f>IF('Names And Totals'!B75="","",'Names And Totals'!B75)</f>
        <v/>
      </c>
      <c r="C76" s="419" t="str">
        <f t="shared" si="74"/>
        <v/>
      </c>
      <c r="D76" s="419" t="str">
        <f t="shared" si="75"/>
        <v/>
      </c>
      <c r="E76" s="297"/>
      <c r="F76" s="461"/>
      <c r="G76" s="419" t="str">
        <f>IF(B76="","",IF(E76="","",SUM(E76:F76)))</f>
        <v/>
      </c>
      <c r="H76" s="289"/>
      <c r="I76" s="290"/>
      <c r="J76" s="461"/>
      <c r="K76" s="395" t="str">
        <f t="shared" si="76"/>
        <v/>
      </c>
      <c r="L76" s="289"/>
      <c r="M76" s="290"/>
      <c r="N76" s="310"/>
      <c r="O76" s="431"/>
      <c r="P76" s="402" t="str">
        <f>IF(B76="","",IF(L76="","",IF(L76=999,999,L76*60+M76+N76/100)))</f>
        <v/>
      </c>
      <c r="Q76" s="419" t="str">
        <f t="shared" si="77"/>
        <v/>
      </c>
      <c r="R76" s="56" t="str">
        <f t="shared" si="78"/>
        <v/>
      </c>
      <c r="S76" s="432"/>
    </row>
    <row r="77" spans="1:19" x14ac:dyDescent="0.25">
      <c r="A77" s="410" t="str">
        <f>IF('Names And Totals'!A76="","",'Names And Totals'!A76)</f>
        <v/>
      </c>
      <c r="B77" s="444" t="str">
        <f>IF('Names And Totals'!B76="","",'Names And Totals'!B76)</f>
        <v/>
      </c>
      <c r="C77" s="437" t="str">
        <f t="shared" si="74"/>
        <v/>
      </c>
      <c r="D77" s="437" t="str">
        <f t="shared" si="75"/>
        <v/>
      </c>
      <c r="E77" s="303"/>
      <c r="F77" s="463"/>
      <c r="G77" s="437" t="str">
        <f t="shared" ref="G77" si="85">IF(B77="","",IF(E77="","",SUM(E77:F77)))</f>
        <v/>
      </c>
      <c r="H77" s="292"/>
      <c r="I77" s="293"/>
      <c r="J77" s="463"/>
      <c r="K77" s="396" t="str">
        <f t="shared" si="76"/>
        <v/>
      </c>
      <c r="L77" s="292"/>
      <c r="M77" s="293"/>
      <c r="N77" s="314"/>
      <c r="O77" s="433"/>
      <c r="P77" s="400" t="str">
        <f t="shared" ref="P77" si="86">IF(B77="","",IF(L77="","",IF(L77=999,999,L77*60+M77+N77/100)))</f>
        <v/>
      </c>
      <c r="Q77" s="437" t="str">
        <f t="shared" si="77"/>
        <v/>
      </c>
      <c r="R77" s="59" t="str">
        <f t="shared" si="78"/>
        <v/>
      </c>
      <c r="S77" s="363"/>
    </row>
    <row r="78" spans="1:19" x14ac:dyDescent="0.25">
      <c r="A78" s="412" t="str">
        <f>IF('Names And Totals'!A77="","",'Names And Totals'!A77)</f>
        <v/>
      </c>
      <c r="B78" s="443" t="str">
        <f>IF('Names And Totals'!B77="","",'Names And Totals'!B77)</f>
        <v/>
      </c>
      <c r="C78" s="419" t="str">
        <f t="shared" si="74"/>
        <v/>
      </c>
      <c r="D78" s="419" t="str">
        <f t="shared" si="75"/>
        <v/>
      </c>
      <c r="E78" s="297"/>
      <c r="F78" s="461"/>
      <c r="G78" s="419" t="str">
        <f>IF(B78="","",IF(E78="","",SUM(E78:F78)))</f>
        <v/>
      </c>
      <c r="H78" s="289"/>
      <c r="I78" s="290"/>
      <c r="J78" s="461"/>
      <c r="K78" s="395" t="str">
        <f t="shared" si="76"/>
        <v/>
      </c>
      <c r="L78" s="289"/>
      <c r="M78" s="290"/>
      <c r="N78" s="310"/>
      <c r="O78" s="431"/>
      <c r="P78" s="402" t="str">
        <f>IF(B78="","",IF(L78="","",IF(L78=999,999,L78*60+M78+N78/100)))</f>
        <v/>
      </c>
      <c r="Q78" s="419" t="str">
        <f t="shared" si="77"/>
        <v/>
      </c>
      <c r="R78" s="56" t="str">
        <f t="shared" si="78"/>
        <v/>
      </c>
      <c r="S78" s="432"/>
    </row>
    <row r="79" spans="1:19" x14ac:dyDescent="0.25">
      <c r="A79" s="410" t="str">
        <f>IF('Names And Totals'!A78="","",'Names And Totals'!A78)</f>
        <v/>
      </c>
      <c r="B79" s="444" t="str">
        <f>IF('Names And Totals'!B78="","",'Names And Totals'!B78)</f>
        <v/>
      </c>
      <c r="C79" s="437" t="str">
        <f t="shared" si="74"/>
        <v/>
      </c>
      <c r="D79" s="437" t="str">
        <f t="shared" si="75"/>
        <v/>
      </c>
      <c r="E79" s="303"/>
      <c r="F79" s="463"/>
      <c r="G79" s="437" t="str">
        <f t="shared" ref="G79" si="87">IF(B79="","",IF(E79="","",SUM(E79:F79)))</f>
        <v/>
      </c>
      <c r="H79" s="292"/>
      <c r="I79" s="293"/>
      <c r="J79" s="463"/>
      <c r="K79" s="396" t="str">
        <f t="shared" si="76"/>
        <v/>
      </c>
      <c r="L79" s="292"/>
      <c r="M79" s="293"/>
      <c r="N79" s="314"/>
      <c r="O79" s="433"/>
      <c r="P79" s="400" t="str">
        <f t="shared" ref="P79" si="88">IF(B79="","",IF(L79="","",IF(L79=999,999,L79*60+M79+N79/100)))</f>
        <v/>
      </c>
      <c r="Q79" s="437" t="str">
        <f t="shared" si="77"/>
        <v/>
      </c>
      <c r="R79" s="59" t="str">
        <f t="shared" si="78"/>
        <v/>
      </c>
      <c r="S79" s="363"/>
    </row>
    <row r="80" spans="1:19" x14ac:dyDescent="0.25">
      <c r="A80" s="412" t="str">
        <f>IF('Names And Totals'!A79="","",'Names And Totals'!A79)</f>
        <v/>
      </c>
      <c r="B80" s="443" t="str">
        <f>IF('Names And Totals'!B79="","",'Names And Totals'!B79)</f>
        <v/>
      </c>
      <c r="C80" s="419" t="str">
        <f t="shared" si="74"/>
        <v/>
      </c>
      <c r="D80" s="419" t="str">
        <f t="shared" si="75"/>
        <v/>
      </c>
      <c r="E80" s="297"/>
      <c r="F80" s="461"/>
      <c r="G80" s="419" t="str">
        <f>IF(B80="","",IF(E80="","",SUM(E80:F80)))</f>
        <v/>
      </c>
      <c r="H80" s="289"/>
      <c r="I80" s="290"/>
      <c r="J80" s="461"/>
      <c r="K80" s="395" t="str">
        <f t="shared" si="76"/>
        <v/>
      </c>
      <c r="L80" s="289"/>
      <c r="M80" s="290"/>
      <c r="N80" s="310"/>
      <c r="O80" s="431"/>
      <c r="P80" s="402" t="str">
        <f>IF(B80="","",IF(L80="","",IF(L80=999,999,L80*60+M80+N80/100)))</f>
        <v/>
      </c>
      <c r="Q80" s="419" t="str">
        <f t="shared" si="77"/>
        <v/>
      </c>
      <c r="R80" s="56" t="str">
        <f t="shared" si="78"/>
        <v/>
      </c>
      <c r="S80" s="432"/>
    </row>
    <row r="81" spans="1:19" x14ac:dyDescent="0.25">
      <c r="A81" s="410" t="str">
        <f>IF('Names And Totals'!A80="","",'Names And Totals'!A80)</f>
        <v/>
      </c>
      <c r="B81" s="444" t="str">
        <f>IF('Names And Totals'!B80="","",'Names And Totals'!B80)</f>
        <v/>
      </c>
      <c r="C81" s="437" t="str">
        <f t="shared" si="74"/>
        <v/>
      </c>
      <c r="D81" s="437" t="str">
        <f t="shared" si="75"/>
        <v/>
      </c>
      <c r="E81" s="303"/>
      <c r="F81" s="463"/>
      <c r="G81" s="437" t="str">
        <f t="shared" ref="G81" si="89">IF(B81="","",IF(E81="","",SUM(E81:F81)))</f>
        <v/>
      </c>
      <c r="H81" s="292"/>
      <c r="I81" s="293"/>
      <c r="J81" s="463"/>
      <c r="K81" s="396" t="str">
        <f t="shared" si="76"/>
        <v/>
      </c>
      <c r="L81" s="292"/>
      <c r="M81" s="293"/>
      <c r="N81" s="314"/>
      <c r="O81" s="433"/>
      <c r="P81" s="400" t="str">
        <f t="shared" ref="P81" si="90">IF(B81="","",IF(L81="","",IF(L81=999,999,L81*60+M81+N81/100)))</f>
        <v/>
      </c>
      <c r="Q81" s="437" t="str">
        <f t="shared" si="77"/>
        <v/>
      </c>
      <c r="R81" s="59" t="str">
        <f t="shared" si="78"/>
        <v/>
      </c>
      <c r="S81" s="363"/>
    </row>
    <row r="82" spans="1:19" x14ac:dyDescent="0.25">
      <c r="A82" s="412" t="str">
        <f>IF('Names And Totals'!A81="","",'Names And Totals'!A81)</f>
        <v/>
      </c>
      <c r="B82" s="443" t="str">
        <f>IF('Names And Totals'!B81="","",'Names And Totals'!B81)</f>
        <v/>
      </c>
      <c r="C82" s="419" t="str">
        <f t="shared" si="74"/>
        <v/>
      </c>
      <c r="D82" s="419" t="str">
        <f t="shared" si="75"/>
        <v/>
      </c>
      <c r="E82" s="297"/>
      <c r="F82" s="461"/>
      <c r="G82" s="419" t="str">
        <f>IF(B82="","",IF(E82="","",SUM(E82:F82)))</f>
        <v/>
      </c>
      <c r="H82" s="289"/>
      <c r="I82" s="290"/>
      <c r="J82" s="461"/>
      <c r="K82" s="395" t="str">
        <f t="shared" si="76"/>
        <v/>
      </c>
      <c r="L82" s="289"/>
      <c r="M82" s="290"/>
      <c r="N82" s="310"/>
      <c r="O82" s="431"/>
      <c r="P82" s="402" t="str">
        <f>IF(B82="","",IF(L82="","",IF(L82=999,999,L82*60+M82+N82/100)))</f>
        <v/>
      </c>
      <c r="Q82" s="419" t="str">
        <f t="shared" si="77"/>
        <v/>
      </c>
      <c r="R82" s="56" t="str">
        <f t="shared" si="78"/>
        <v/>
      </c>
      <c r="S82" s="432"/>
    </row>
    <row r="83" spans="1:19" x14ac:dyDescent="0.25">
      <c r="A83" s="410" t="str">
        <f>IF('Names And Totals'!A82="","",'Names And Totals'!A82)</f>
        <v/>
      </c>
      <c r="B83" s="444" t="str">
        <f>IF('Names And Totals'!B82="","",'Names And Totals'!B82)</f>
        <v/>
      </c>
      <c r="C83" s="437" t="str">
        <f t="shared" si="74"/>
        <v/>
      </c>
      <c r="D83" s="437" t="str">
        <f t="shared" si="75"/>
        <v/>
      </c>
      <c r="E83" s="303"/>
      <c r="F83" s="463"/>
      <c r="G83" s="437" t="str">
        <f t="shared" ref="G83" si="91">IF(B83="","",IF(E83="","",SUM(E83:F83)))</f>
        <v/>
      </c>
      <c r="H83" s="292"/>
      <c r="I83" s="293"/>
      <c r="J83" s="463"/>
      <c r="K83" s="396" t="str">
        <f t="shared" si="76"/>
        <v/>
      </c>
      <c r="L83" s="292"/>
      <c r="M83" s="293"/>
      <c r="N83" s="314"/>
      <c r="O83" s="433"/>
      <c r="P83" s="400" t="str">
        <f t="shared" ref="P83" si="92">IF(B83="","",IF(L83="","",IF(L83=999,999,L83*60+M83+N83/100)))</f>
        <v/>
      </c>
      <c r="Q83" s="437" t="str">
        <f t="shared" si="77"/>
        <v/>
      </c>
      <c r="R83" s="59" t="str">
        <f t="shared" si="78"/>
        <v/>
      </c>
      <c r="S83" s="363"/>
    </row>
    <row r="84" spans="1:19" x14ac:dyDescent="0.25">
      <c r="A84" s="412" t="str">
        <f>IF('Names And Totals'!A83="","",'Names And Totals'!A83)</f>
        <v/>
      </c>
      <c r="B84" s="443" t="str">
        <f>IF('Names And Totals'!B83="","",'Names And Totals'!B83)</f>
        <v/>
      </c>
      <c r="C84" s="419" t="str">
        <f t="shared" si="74"/>
        <v/>
      </c>
      <c r="D84" s="419" t="str">
        <f t="shared" si="75"/>
        <v/>
      </c>
      <c r="E84" s="297"/>
      <c r="F84" s="461"/>
      <c r="G84" s="419" t="str">
        <f>IF(B84="","",IF(E84="","",SUM(E84:F84)))</f>
        <v/>
      </c>
      <c r="H84" s="289"/>
      <c r="I84" s="290"/>
      <c r="J84" s="461"/>
      <c r="K84" s="395" t="str">
        <f t="shared" si="76"/>
        <v/>
      </c>
      <c r="L84" s="289"/>
      <c r="M84" s="290"/>
      <c r="N84" s="310"/>
      <c r="O84" s="431"/>
      <c r="P84" s="402" t="str">
        <f>IF(B84="","",IF(L84="","",IF(L84=999,999,L84*60+M84+N84/100)))</f>
        <v/>
      </c>
      <c r="Q84" s="419" t="str">
        <f t="shared" si="77"/>
        <v/>
      </c>
      <c r="R84" s="56" t="str">
        <f t="shared" si="78"/>
        <v/>
      </c>
      <c r="S84" s="432"/>
    </row>
    <row r="85" spans="1:19" x14ac:dyDescent="0.25">
      <c r="A85" s="410" t="str">
        <f>IF('Names And Totals'!A84="","",'Names And Totals'!A84)</f>
        <v/>
      </c>
      <c r="B85" s="444" t="str">
        <f>IF('Names And Totals'!B84="","",'Names And Totals'!B84)</f>
        <v/>
      </c>
      <c r="C85" s="437" t="str">
        <f t="shared" si="74"/>
        <v/>
      </c>
      <c r="D85" s="437" t="str">
        <f t="shared" si="75"/>
        <v/>
      </c>
      <c r="E85" s="303"/>
      <c r="F85" s="463"/>
      <c r="G85" s="437" t="str">
        <f t="shared" ref="G85" si="93">IF(B85="","",IF(E85="","",SUM(E85:F85)))</f>
        <v/>
      </c>
      <c r="H85" s="292"/>
      <c r="I85" s="293"/>
      <c r="J85" s="463"/>
      <c r="K85" s="396" t="str">
        <f t="shared" si="76"/>
        <v/>
      </c>
      <c r="L85" s="292"/>
      <c r="M85" s="293"/>
      <c r="N85" s="314"/>
      <c r="O85" s="433"/>
      <c r="P85" s="400" t="str">
        <f t="shared" ref="P85" si="94">IF(B85="","",IF(L85="","",IF(L85=999,999,L85*60+M85+N85/100)))</f>
        <v/>
      </c>
      <c r="Q85" s="437" t="str">
        <f t="shared" si="77"/>
        <v/>
      </c>
      <c r="R85" s="59" t="str">
        <f t="shared" si="78"/>
        <v/>
      </c>
      <c r="S85" s="363"/>
    </row>
    <row r="86" spans="1:19" x14ac:dyDescent="0.25">
      <c r="A86" s="412" t="str">
        <f>IF('Names And Totals'!A85="","",'Names And Totals'!A85)</f>
        <v/>
      </c>
      <c r="B86" s="443" t="str">
        <f>IF('Names And Totals'!B85="","",'Names And Totals'!B85)</f>
        <v/>
      </c>
      <c r="C86" s="419" t="str">
        <f t="shared" si="74"/>
        <v/>
      </c>
      <c r="D86" s="419" t="str">
        <f t="shared" si="75"/>
        <v/>
      </c>
      <c r="E86" s="297"/>
      <c r="F86" s="461"/>
      <c r="G86" s="419" t="str">
        <f>IF(B86="","",IF(E86="","",SUM(E86:F86)))</f>
        <v/>
      </c>
      <c r="H86" s="289"/>
      <c r="I86" s="290"/>
      <c r="J86" s="461"/>
      <c r="K86" s="395" t="str">
        <f t="shared" si="76"/>
        <v/>
      </c>
      <c r="L86" s="289"/>
      <c r="M86" s="290"/>
      <c r="N86" s="310"/>
      <c r="O86" s="431"/>
      <c r="P86" s="402" t="str">
        <f>IF(B86="","",IF(L86="","",IF(L86=999,999,L86*60+M86+N86/100)))</f>
        <v/>
      </c>
      <c r="Q86" s="419" t="str">
        <f t="shared" si="77"/>
        <v/>
      </c>
      <c r="R86" s="56" t="str">
        <f t="shared" si="78"/>
        <v/>
      </c>
      <c r="S86" s="432"/>
    </row>
    <row r="87" spans="1:19" x14ac:dyDescent="0.25">
      <c r="A87" s="410" t="str">
        <f>IF('Names And Totals'!A86="","",'Names And Totals'!A86)</f>
        <v/>
      </c>
      <c r="B87" s="444" t="str">
        <f>IF('Names And Totals'!B86="","",'Names And Totals'!B86)</f>
        <v/>
      </c>
      <c r="C87" s="437" t="str">
        <f t="shared" si="74"/>
        <v/>
      </c>
      <c r="D87" s="437" t="str">
        <f t="shared" si="75"/>
        <v/>
      </c>
      <c r="E87" s="303"/>
      <c r="F87" s="463"/>
      <c r="G87" s="437" t="str">
        <f t="shared" ref="G87" si="95">IF(B87="","",IF(E87="","",SUM(E87:F87)))</f>
        <v/>
      </c>
      <c r="H87" s="292"/>
      <c r="I87" s="293"/>
      <c r="J87" s="463"/>
      <c r="K87" s="396" t="str">
        <f t="shared" si="76"/>
        <v/>
      </c>
      <c r="L87" s="292"/>
      <c r="M87" s="293"/>
      <c r="N87" s="314"/>
      <c r="O87" s="433"/>
      <c r="P87" s="400" t="str">
        <f t="shared" ref="P87" si="96">IF(B87="","",IF(L87="","",IF(L87=999,999,L87*60+M87+N87/100)))</f>
        <v/>
      </c>
      <c r="Q87" s="437" t="str">
        <f t="shared" si="77"/>
        <v/>
      </c>
      <c r="R87" s="59" t="str">
        <f t="shared" si="78"/>
        <v/>
      </c>
      <c r="S87" s="363"/>
    </row>
    <row r="88" spans="1:19" x14ac:dyDescent="0.25">
      <c r="A88" s="412" t="str">
        <f>IF('Names And Totals'!A87="","",'Names And Totals'!A87)</f>
        <v/>
      </c>
      <c r="B88" s="443" t="str">
        <f>IF('Names And Totals'!B87="","",'Names And Totals'!B87)</f>
        <v/>
      </c>
      <c r="C88" s="419" t="str">
        <f t="shared" si="74"/>
        <v/>
      </c>
      <c r="D88" s="419" t="str">
        <f t="shared" si="75"/>
        <v/>
      </c>
      <c r="E88" s="297"/>
      <c r="F88" s="461"/>
      <c r="G88" s="419" t="str">
        <f>IF(B88="","",IF(E88="","",SUM(E88:F88)))</f>
        <v/>
      </c>
      <c r="H88" s="289"/>
      <c r="I88" s="290"/>
      <c r="J88" s="461"/>
      <c r="K88" s="395" t="str">
        <f t="shared" si="76"/>
        <v/>
      </c>
      <c r="L88" s="289"/>
      <c r="M88" s="290"/>
      <c r="N88" s="310"/>
      <c r="O88" s="431"/>
      <c r="P88" s="402" t="str">
        <f>IF(B88="","",IF(L88="","",IF(L88=999,999,L88*60+M88+N88/100)))</f>
        <v/>
      </c>
      <c r="Q88" s="419" t="str">
        <f t="shared" si="77"/>
        <v/>
      </c>
      <c r="R88" s="56" t="str">
        <f t="shared" si="78"/>
        <v/>
      </c>
      <c r="S88" s="432"/>
    </row>
    <row r="89" spans="1:19" x14ac:dyDescent="0.25">
      <c r="A89" s="410" t="str">
        <f>IF('Names And Totals'!A88="","",'Names And Totals'!A88)</f>
        <v/>
      </c>
      <c r="B89" s="444" t="str">
        <f>IF('Names And Totals'!B88="","",'Names And Totals'!B88)</f>
        <v/>
      </c>
      <c r="C89" s="437" t="str">
        <f t="shared" si="74"/>
        <v/>
      </c>
      <c r="D89" s="437" t="str">
        <f t="shared" si="75"/>
        <v/>
      </c>
      <c r="E89" s="303"/>
      <c r="F89" s="463"/>
      <c r="G89" s="437" t="str">
        <f t="shared" ref="G89" si="97">IF(B89="","",IF(E89="","",SUM(E89:F89)))</f>
        <v/>
      </c>
      <c r="H89" s="292"/>
      <c r="I89" s="293"/>
      <c r="J89" s="463"/>
      <c r="K89" s="396" t="str">
        <f t="shared" si="76"/>
        <v/>
      </c>
      <c r="L89" s="292"/>
      <c r="M89" s="293"/>
      <c r="N89" s="314"/>
      <c r="O89" s="433"/>
      <c r="P89" s="400" t="str">
        <f t="shared" ref="P89" si="98">IF(B89="","",IF(L89="","",IF(L89=999,999,L89*60+M89+N89/100)))</f>
        <v/>
      </c>
      <c r="Q89" s="437" t="str">
        <f t="shared" si="77"/>
        <v/>
      </c>
      <c r="R89" s="59" t="str">
        <f t="shared" si="78"/>
        <v/>
      </c>
      <c r="S89" s="363"/>
    </row>
    <row r="90" spans="1:19" x14ac:dyDescent="0.25">
      <c r="A90" s="412" t="str">
        <f>IF('Names And Totals'!A89="","",'Names And Totals'!A89)</f>
        <v/>
      </c>
      <c r="B90" s="443" t="str">
        <f>IF('Names And Totals'!B89="","",'Names And Totals'!B89)</f>
        <v/>
      </c>
      <c r="C90" s="419" t="str">
        <f t="shared" si="74"/>
        <v/>
      </c>
      <c r="D90" s="419" t="str">
        <f t="shared" si="75"/>
        <v/>
      </c>
      <c r="E90" s="297"/>
      <c r="F90" s="461"/>
      <c r="G90" s="419" t="str">
        <f>IF(B90="","",IF(E90="","",SUM(E90:F90)))</f>
        <v/>
      </c>
      <c r="H90" s="289"/>
      <c r="I90" s="290"/>
      <c r="J90" s="461"/>
      <c r="K90" s="395" t="str">
        <f t="shared" si="76"/>
        <v/>
      </c>
      <c r="L90" s="289"/>
      <c r="M90" s="290"/>
      <c r="N90" s="310"/>
      <c r="O90" s="431"/>
      <c r="P90" s="402" t="str">
        <f>IF(B90="","",IF(L90="","",IF(L90=999,999,L90*60+M90+N90/100)))</f>
        <v/>
      </c>
      <c r="Q90" s="419" t="str">
        <f t="shared" si="77"/>
        <v/>
      </c>
      <c r="R90" s="56" t="str">
        <f t="shared" si="78"/>
        <v/>
      </c>
      <c r="S90" s="432"/>
    </row>
    <row r="91" spans="1:19" x14ac:dyDescent="0.25">
      <c r="A91" s="410" t="str">
        <f>IF('Names And Totals'!A90="","",'Names And Totals'!A90)</f>
        <v/>
      </c>
      <c r="B91" s="444" t="str">
        <f>IF('Names And Totals'!B90="","",'Names And Totals'!B90)</f>
        <v/>
      </c>
      <c r="C91" s="437" t="str">
        <f t="shared" si="74"/>
        <v/>
      </c>
      <c r="D91" s="437" t="str">
        <f t="shared" si="75"/>
        <v/>
      </c>
      <c r="E91" s="303"/>
      <c r="F91" s="463"/>
      <c r="G91" s="437" t="str">
        <f t="shared" ref="G91" si="99">IF(B91="","",IF(E91="","",SUM(E91:F91)))</f>
        <v/>
      </c>
      <c r="H91" s="292"/>
      <c r="I91" s="293"/>
      <c r="J91" s="463"/>
      <c r="K91" s="396" t="str">
        <f t="shared" si="76"/>
        <v/>
      </c>
      <c r="L91" s="292"/>
      <c r="M91" s="293"/>
      <c r="N91" s="314"/>
      <c r="O91" s="433"/>
      <c r="P91" s="400" t="str">
        <f t="shared" ref="P91" si="100">IF(B91="","",IF(L91="","",IF(L91=999,999,L91*60+M91+N91/100)))</f>
        <v/>
      </c>
      <c r="Q91" s="437" t="str">
        <f t="shared" si="77"/>
        <v/>
      </c>
      <c r="R91" s="59" t="str">
        <f t="shared" si="78"/>
        <v/>
      </c>
      <c r="S91" s="363"/>
    </row>
    <row r="92" spans="1:19" x14ac:dyDescent="0.25">
      <c r="A92" s="412" t="str">
        <f>IF('Names And Totals'!A91="","",'Names And Totals'!A91)</f>
        <v/>
      </c>
      <c r="B92" s="443" t="str">
        <f>IF('Names And Totals'!B91="","",'Names And Totals'!B91)</f>
        <v/>
      </c>
      <c r="C92" s="419" t="str">
        <f t="shared" si="74"/>
        <v/>
      </c>
      <c r="D92" s="419" t="str">
        <f t="shared" si="75"/>
        <v/>
      </c>
      <c r="E92" s="297"/>
      <c r="F92" s="461"/>
      <c r="G92" s="419" t="str">
        <f>IF(B92="","",IF(E92="","",SUM(E92:F92)))</f>
        <v/>
      </c>
      <c r="H92" s="289"/>
      <c r="I92" s="290"/>
      <c r="J92" s="461"/>
      <c r="K92" s="395" t="str">
        <f t="shared" si="76"/>
        <v/>
      </c>
      <c r="L92" s="289"/>
      <c r="M92" s="290"/>
      <c r="N92" s="310"/>
      <c r="O92" s="431"/>
      <c r="P92" s="402" t="str">
        <f>IF(B92="","",IF(L92="","",IF(L92=999,999,L92*60+M92+N92/100)))</f>
        <v/>
      </c>
      <c r="Q92" s="419" t="str">
        <f t="shared" si="77"/>
        <v/>
      </c>
      <c r="R92" s="56" t="str">
        <f t="shared" si="78"/>
        <v/>
      </c>
      <c r="S92" s="432"/>
    </row>
    <row r="93" spans="1:19" x14ac:dyDescent="0.25">
      <c r="A93" s="410" t="str">
        <f>IF('Names And Totals'!A92="","",'Names And Totals'!A92)</f>
        <v/>
      </c>
      <c r="B93" s="444" t="str">
        <f>IF('Names And Totals'!B92="","",'Names And Totals'!B92)</f>
        <v/>
      </c>
      <c r="C93" s="437" t="str">
        <f t="shared" si="74"/>
        <v/>
      </c>
      <c r="D93" s="437" t="str">
        <f t="shared" si="75"/>
        <v/>
      </c>
      <c r="E93" s="303"/>
      <c r="F93" s="463"/>
      <c r="G93" s="437" t="str">
        <f t="shared" ref="G93" si="101">IF(B93="","",IF(E93="","",SUM(E93:F93)))</f>
        <v/>
      </c>
      <c r="H93" s="292"/>
      <c r="I93" s="293"/>
      <c r="J93" s="463"/>
      <c r="K93" s="396" t="str">
        <f t="shared" si="76"/>
        <v/>
      </c>
      <c r="L93" s="292"/>
      <c r="M93" s="293"/>
      <c r="N93" s="314"/>
      <c r="O93" s="433"/>
      <c r="P93" s="400" t="str">
        <f t="shared" ref="P93" si="102">IF(B93="","",IF(L93="","",IF(L93=999,999,L93*60+M93+N93/100)))</f>
        <v/>
      </c>
      <c r="Q93" s="437" t="str">
        <f t="shared" si="77"/>
        <v/>
      </c>
      <c r="R93" s="59" t="str">
        <f t="shared" si="78"/>
        <v/>
      </c>
      <c r="S93" s="363"/>
    </row>
    <row r="94" spans="1:19" x14ac:dyDescent="0.25">
      <c r="A94" s="412" t="str">
        <f>IF('Names And Totals'!A93="","",'Names And Totals'!A93)</f>
        <v/>
      </c>
      <c r="B94" s="443" t="str">
        <f>IF('Names And Totals'!B93="","",'Names And Totals'!B93)</f>
        <v/>
      </c>
      <c r="C94" s="419" t="str">
        <f t="shared" si="74"/>
        <v/>
      </c>
      <c r="D94" s="419" t="str">
        <f t="shared" si="75"/>
        <v/>
      </c>
      <c r="E94" s="297"/>
      <c r="F94" s="461"/>
      <c r="G94" s="419" t="str">
        <f>IF(B94="","",IF(E94="","",SUM(E94:F94)))</f>
        <v/>
      </c>
      <c r="H94" s="289"/>
      <c r="I94" s="290"/>
      <c r="J94" s="461"/>
      <c r="K94" s="395" t="str">
        <f t="shared" si="76"/>
        <v/>
      </c>
      <c r="L94" s="289"/>
      <c r="M94" s="290"/>
      <c r="N94" s="310"/>
      <c r="O94" s="431"/>
      <c r="P94" s="402" t="str">
        <f>IF(B94="","",IF(L94="","",IF(L94=999,999,L94*60+M94+N94/100)))</f>
        <v/>
      </c>
      <c r="Q94" s="419" t="str">
        <f t="shared" si="77"/>
        <v/>
      </c>
      <c r="R94" s="56" t="str">
        <f t="shared" si="78"/>
        <v/>
      </c>
      <c r="S94" s="432"/>
    </row>
    <row r="95" spans="1:19" x14ac:dyDescent="0.25">
      <c r="A95" s="410" t="str">
        <f>IF('Names And Totals'!A94="","",'Names And Totals'!A94)</f>
        <v/>
      </c>
      <c r="B95" s="444" t="str">
        <f>IF('Names And Totals'!B94="","",'Names And Totals'!B94)</f>
        <v/>
      </c>
      <c r="C95" s="437" t="str">
        <f t="shared" si="74"/>
        <v/>
      </c>
      <c r="D95" s="437" t="str">
        <f t="shared" si="75"/>
        <v/>
      </c>
      <c r="E95" s="303"/>
      <c r="F95" s="463"/>
      <c r="G95" s="437" t="str">
        <f t="shared" ref="G95" si="103">IF(B95="","",IF(E95="","",SUM(E95:F95)))</f>
        <v/>
      </c>
      <c r="H95" s="292"/>
      <c r="I95" s="293"/>
      <c r="J95" s="463"/>
      <c r="K95" s="396" t="str">
        <f t="shared" si="76"/>
        <v/>
      </c>
      <c r="L95" s="292"/>
      <c r="M95" s="293"/>
      <c r="N95" s="314"/>
      <c r="O95" s="433"/>
      <c r="P95" s="400" t="str">
        <f t="shared" ref="P95" si="104">IF(B95="","",IF(L95="","",IF(L95=999,999,L95*60+M95+N95/100)))</f>
        <v/>
      </c>
      <c r="Q95" s="437" t="str">
        <f t="shared" si="77"/>
        <v/>
      </c>
      <c r="R95" s="59" t="str">
        <f t="shared" si="78"/>
        <v/>
      </c>
      <c r="S95" s="363"/>
    </row>
    <row r="96" spans="1:19" x14ac:dyDescent="0.25">
      <c r="A96" s="412" t="str">
        <f>IF('Names And Totals'!A95="","",'Names And Totals'!A95)</f>
        <v/>
      </c>
      <c r="B96" s="443" t="str">
        <f>IF('Names And Totals'!B95="","",'Names And Totals'!B95)</f>
        <v/>
      </c>
      <c r="C96" s="419" t="str">
        <f t="shared" si="74"/>
        <v/>
      </c>
      <c r="D96" s="419" t="str">
        <f t="shared" si="75"/>
        <v/>
      </c>
      <c r="E96" s="297"/>
      <c r="F96" s="461"/>
      <c r="G96" s="419" t="str">
        <f>IF(B96="","",IF(E96="","",SUM(E96:F96)))</f>
        <v/>
      </c>
      <c r="H96" s="289"/>
      <c r="I96" s="290"/>
      <c r="J96" s="461"/>
      <c r="K96" s="395" t="str">
        <f t="shared" si="76"/>
        <v/>
      </c>
      <c r="L96" s="289"/>
      <c r="M96" s="290"/>
      <c r="N96" s="310"/>
      <c r="O96" s="431"/>
      <c r="P96" s="402" t="str">
        <f>IF(B96="","",IF(L96="","",IF(L96=999,999,L96*60+M96+N96/100)))</f>
        <v/>
      </c>
      <c r="Q96" s="419" t="str">
        <f t="shared" si="77"/>
        <v/>
      </c>
      <c r="R96" s="56" t="str">
        <f t="shared" si="78"/>
        <v/>
      </c>
      <c r="S96" s="432"/>
    </row>
    <row r="97" spans="1:19" x14ac:dyDescent="0.25">
      <c r="A97" s="410" t="str">
        <f>IF('Names And Totals'!A96="","",'Names And Totals'!A96)</f>
        <v/>
      </c>
      <c r="B97" s="444" t="str">
        <f>IF('Names And Totals'!B96="","",'Names And Totals'!B96)</f>
        <v/>
      </c>
      <c r="C97" s="437" t="str">
        <f t="shared" si="74"/>
        <v/>
      </c>
      <c r="D97" s="437" t="str">
        <f t="shared" si="75"/>
        <v/>
      </c>
      <c r="E97" s="303"/>
      <c r="F97" s="463"/>
      <c r="G97" s="437" t="str">
        <f t="shared" ref="G97" si="105">IF(B97="","",IF(E97="","",SUM(E97:F97)))</f>
        <v/>
      </c>
      <c r="H97" s="292"/>
      <c r="I97" s="293"/>
      <c r="J97" s="463"/>
      <c r="K97" s="396" t="str">
        <f t="shared" si="76"/>
        <v/>
      </c>
      <c r="L97" s="292"/>
      <c r="M97" s="293"/>
      <c r="N97" s="314"/>
      <c r="O97" s="433"/>
      <c r="P97" s="400" t="str">
        <f t="shared" ref="P97" si="106">IF(B97="","",IF(L97="","",IF(L97=999,999,L97*60+M97+N97/100)))</f>
        <v/>
      </c>
      <c r="Q97" s="437" t="str">
        <f t="shared" si="77"/>
        <v/>
      </c>
      <c r="R97" s="59" t="str">
        <f t="shared" si="78"/>
        <v/>
      </c>
      <c r="S97" s="363"/>
    </row>
    <row r="98" spans="1:19" x14ac:dyDescent="0.25">
      <c r="A98" s="412" t="str">
        <f>IF('Names And Totals'!A97="","",'Names And Totals'!A97)</f>
        <v/>
      </c>
      <c r="B98" s="443" t="str">
        <f>IF('Names And Totals'!B97="","",'Names And Totals'!B97)</f>
        <v/>
      </c>
      <c r="C98" s="419" t="str">
        <f t="shared" si="74"/>
        <v/>
      </c>
      <c r="D98" s="419" t="str">
        <f t="shared" si="75"/>
        <v/>
      </c>
      <c r="E98" s="297"/>
      <c r="F98" s="461"/>
      <c r="G98" s="419" t="str">
        <f>IF(B98="","",IF(E98="","",SUM(E98:F98)))</f>
        <v/>
      </c>
      <c r="H98" s="289"/>
      <c r="I98" s="290"/>
      <c r="J98" s="461"/>
      <c r="K98" s="395" t="str">
        <f t="shared" si="76"/>
        <v/>
      </c>
      <c r="L98" s="289"/>
      <c r="M98" s="290"/>
      <c r="N98" s="310"/>
      <c r="O98" s="431"/>
      <c r="P98" s="402" t="str">
        <f>IF(B98="","",IF(L98="","",IF(L98=999,999,L98*60+M98+N98/100)))</f>
        <v/>
      </c>
      <c r="Q98" s="419" t="str">
        <f t="shared" si="77"/>
        <v/>
      </c>
      <c r="R98" s="56" t="str">
        <f t="shared" si="78"/>
        <v/>
      </c>
      <c r="S98" s="432"/>
    </row>
    <row r="99" spans="1:19" x14ac:dyDescent="0.25">
      <c r="A99" s="410" t="str">
        <f>IF('Names And Totals'!A98="","",'Names And Totals'!A98)</f>
        <v/>
      </c>
      <c r="B99" s="444" t="str">
        <f>IF('Names And Totals'!B98="","",'Names And Totals'!B98)</f>
        <v/>
      </c>
      <c r="C99" s="437" t="str">
        <f t="shared" si="74"/>
        <v/>
      </c>
      <c r="D99" s="437" t="str">
        <f t="shared" si="75"/>
        <v/>
      </c>
      <c r="E99" s="303"/>
      <c r="F99" s="463"/>
      <c r="G99" s="437" t="str">
        <f t="shared" ref="G99" si="107">IF(B99="","",IF(E99="","",SUM(E99:F99)))</f>
        <v/>
      </c>
      <c r="H99" s="292"/>
      <c r="I99" s="293"/>
      <c r="J99" s="463"/>
      <c r="K99" s="396" t="str">
        <f t="shared" si="76"/>
        <v/>
      </c>
      <c r="L99" s="292"/>
      <c r="M99" s="293"/>
      <c r="N99" s="314"/>
      <c r="O99" s="433"/>
      <c r="P99" s="400" t="str">
        <f t="shared" ref="P99" si="108">IF(B99="","",IF(L99="","",IF(L99=999,999,L99*60+M99+N99/100)))</f>
        <v/>
      </c>
      <c r="Q99" s="437" t="str">
        <f t="shared" si="77"/>
        <v/>
      </c>
      <c r="R99" s="59" t="str">
        <f t="shared" si="78"/>
        <v/>
      </c>
      <c r="S99" s="363"/>
    </row>
    <row r="100" spans="1:19" x14ac:dyDescent="0.25">
      <c r="A100" s="412" t="str">
        <f>IF('Names And Totals'!A99="","",'Names And Totals'!A99)</f>
        <v/>
      </c>
      <c r="B100" s="443" t="str">
        <f>IF('Names And Totals'!B99="","",'Names And Totals'!B99)</f>
        <v/>
      </c>
      <c r="C100" s="419" t="str">
        <f t="shared" si="74"/>
        <v/>
      </c>
      <c r="D100" s="419" t="str">
        <f t="shared" si="75"/>
        <v/>
      </c>
      <c r="E100" s="297"/>
      <c r="F100" s="461"/>
      <c r="G100" s="419" t="str">
        <f>IF(B100="","",IF(E100="","",SUM(E100:F100)))</f>
        <v/>
      </c>
      <c r="H100" s="289"/>
      <c r="I100" s="290"/>
      <c r="J100" s="461"/>
      <c r="K100" s="395" t="str">
        <f t="shared" si="76"/>
        <v/>
      </c>
      <c r="L100" s="289"/>
      <c r="M100" s="290"/>
      <c r="N100" s="310"/>
      <c r="O100" s="431"/>
      <c r="P100" s="402" t="str">
        <f>IF(B100="","",IF(L100="","",IF(L100=999,999,L100*60+M100+N100/100)))</f>
        <v/>
      </c>
      <c r="Q100" s="419" t="str">
        <f t="shared" si="77"/>
        <v/>
      </c>
      <c r="R100" s="56" t="str">
        <f t="shared" si="78"/>
        <v/>
      </c>
      <c r="S100" s="432"/>
    </row>
    <row r="101" spans="1:19" x14ac:dyDescent="0.25">
      <c r="A101" s="410" t="str">
        <f>IF('Names And Totals'!A100="","",'Names And Totals'!A100)</f>
        <v/>
      </c>
      <c r="B101" s="444" t="str">
        <f>IF('Names And Totals'!B100="","",'Names And Totals'!B100)</f>
        <v/>
      </c>
      <c r="C101" s="437" t="str">
        <f t="shared" si="74"/>
        <v/>
      </c>
      <c r="D101" s="437" t="str">
        <f t="shared" si="75"/>
        <v/>
      </c>
      <c r="E101" s="303"/>
      <c r="F101" s="463"/>
      <c r="G101" s="437" t="str">
        <f t="shared" ref="G101" si="109">IF(B101="","",IF(E101="","",SUM(E101:F101)))</f>
        <v/>
      </c>
      <c r="H101" s="292"/>
      <c r="I101" s="293"/>
      <c r="J101" s="463"/>
      <c r="K101" s="396" t="str">
        <f t="shared" si="76"/>
        <v/>
      </c>
      <c r="L101" s="292"/>
      <c r="M101" s="293"/>
      <c r="N101" s="314"/>
      <c r="O101" s="433"/>
      <c r="P101" s="400" t="str">
        <f t="shared" ref="P101" si="110">IF(B101="","",IF(L101="","",IF(L101=999,999,L101*60+M101+N101/100)))</f>
        <v/>
      </c>
      <c r="Q101" s="437" t="str">
        <f t="shared" si="77"/>
        <v/>
      </c>
      <c r="R101" s="59" t="str">
        <f t="shared" si="78"/>
        <v/>
      </c>
      <c r="S101" s="363"/>
    </row>
    <row r="102" spans="1:19" x14ac:dyDescent="0.25">
      <c r="A102" s="412" t="str">
        <f>IF('Names And Totals'!A101="","",'Names And Totals'!A101)</f>
        <v/>
      </c>
      <c r="B102" s="443" t="str">
        <f>IF('Names And Totals'!B101="","",'Names And Totals'!B101)</f>
        <v/>
      </c>
      <c r="C102" s="419" t="str">
        <f t="shared" ref="C102:C105" si="111">IF(B102="","",IF(R102="DQ","DQ",IF(R102="","",RANK(R102,$R$6:$R$105,0)+SUMPRODUCT(--(R102=$R$6:$R$105),--(P102&gt;$P$6:$P$105)))))</f>
        <v/>
      </c>
      <c r="D102" s="419" t="str">
        <f t="shared" ref="D102:D105" si="112">IF(B102="","",IF(R102="DQ","DQ",IF(P102="","",RANK(C102,$C$6:$C$105,1)+SUMPRODUCT(--(C102=$C$6:$C$105),--(K102&gt;$K$6:$K$105)))))</f>
        <v/>
      </c>
      <c r="E102" s="297"/>
      <c r="F102" s="461"/>
      <c r="G102" s="419" t="str">
        <f>IF(B102="","",IF(E102="","",SUM(E102:F102)))</f>
        <v/>
      </c>
      <c r="H102" s="289"/>
      <c r="I102" s="290"/>
      <c r="J102" s="461"/>
      <c r="K102" s="395" t="str">
        <f t="shared" ref="K102:K105" si="113">IF(B102="","",IF(H102="","",H102*60+I102+J102/100))</f>
        <v/>
      </c>
      <c r="L102" s="289"/>
      <c r="M102" s="290"/>
      <c r="N102" s="310"/>
      <c r="O102" s="431"/>
      <c r="P102" s="402" t="str">
        <f>IF(B102="","",IF(L102="","",IF(L102=999,999,L102*60+M102+N102/100)))</f>
        <v/>
      </c>
      <c r="Q102" s="419" t="str">
        <f t="shared" ref="Q102:Q105" si="114">IF(B102="","",IF(P102="","",IF(E102=0,0,IF(F102=0,0,IF(P102&lt;=0.33334*$Q$3,4,IF(P102&lt;=0.5*$Q$3,3,IF(P102&lt;=0.66667*$Q$3,2,IF(P102&lt;=0.833334*$Q$3,1,0))))))))</f>
        <v/>
      </c>
      <c r="R102" s="56" t="str">
        <f t="shared" ref="R102:R105" si="115">IF(B102="","",IF(S102="DQ","DQ",IF(P102="","",IF((G102+Q102-O102)&gt;0,(G102+Q102-O102),0))))</f>
        <v/>
      </c>
      <c r="S102" s="432"/>
    </row>
    <row r="103" spans="1:19" x14ac:dyDescent="0.25">
      <c r="A103" s="410" t="str">
        <f>IF('Names And Totals'!A102="","",'Names And Totals'!A102)</f>
        <v/>
      </c>
      <c r="B103" s="444" t="str">
        <f>IF('Names And Totals'!B102="","",'Names And Totals'!B102)</f>
        <v/>
      </c>
      <c r="C103" s="437" t="str">
        <f t="shared" si="111"/>
        <v/>
      </c>
      <c r="D103" s="437" t="str">
        <f t="shared" si="112"/>
        <v/>
      </c>
      <c r="E103" s="303"/>
      <c r="F103" s="463"/>
      <c r="G103" s="437" t="str">
        <f t="shared" ref="G103" si="116">IF(B103="","",IF(E103="","",SUM(E103:F103)))</f>
        <v/>
      </c>
      <c r="H103" s="292"/>
      <c r="I103" s="293"/>
      <c r="J103" s="463"/>
      <c r="K103" s="396" t="str">
        <f t="shared" si="113"/>
        <v/>
      </c>
      <c r="L103" s="292"/>
      <c r="M103" s="293"/>
      <c r="N103" s="314"/>
      <c r="O103" s="433"/>
      <c r="P103" s="400" t="str">
        <f t="shared" ref="P103" si="117">IF(B103="","",IF(L103="","",IF(L103=999,999,L103*60+M103+N103/100)))</f>
        <v/>
      </c>
      <c r="Q103" s="437" t="str">
        <f t="shared" si="114"/>
        <v/>
      </c>
      <c r="R103" s="59" t="str">
        <f t="shared" si="115"/>
        <v/>
      </c>
      <c r="S103" s="363"/>
    </row>
    <row r="104" spans="1:19" x14ac:dyDescent="0.25">
      <c r="A104" s="412" t="str">
        <f>IF('Names And Totals'!A103="","",'Names And Totals'!A103)</f>
        <v/>
      </c>
      <c r="B104" s="443" t="str">
        <f>IF('Names And Totals'!B103="","",'Names And Totals'!B103)</f>
        <v/>
      </c>
      <c r="C104" s="419" t="str">
        <f t="shared" si="111"/>
        <v/>
      </c>
      <c r="D104" s="419" t="str">
        <f t="shared" si="112"/>
        <v/>
      </c>
      <c r="E104" s="297"/>
      <c r="F104" s="461"/>
      <c r="G104" s="419" t="str">
        <f>IF(B104="","",IF(E104="","",SUM(E104:F104)))</f>
        <v/>
      </c>
      <c r="H104" s="289"/>
      <c r="I104" s="290"/>
      <c r="J104" s="461"/>
      <c r="K104" s="395" t="str">
        <f t="shared" si="113"/>
        <v/>
      </c>
      <c r="L104" s="289"/>
      <c r="M104" s="290"/>
      <c r="N104" s="310"/>
      <c r="O104" s="431"/>
      <c r="P104" s="402" t="str">
        <f>IF(B104="","",IF(L104="","",IF(L104=999,999,L104*60+M104+N104/100)))</f>
        <v/>
      </c>
      <c r="Q104" s="419" t="str">
        <f t="shared" si="114"/>
        <v/>
      </c>
      <c r="R104" s="56" t="str">
        <f t="shared" si="115"/>
        <v/>
      </c>
      <c r="S104" s="432"/>
    </row>
    <row r="105" spans="1:19" ht="15.75" thickBot="1" x14ac:dyDescent="0.3">
      <c r="A105" s="411" t="str">
        <f>IF('Names And Totals'!A104="","",'Names And Totals'!A104)</f>
        <v/>
      </c>
      <c r="B105" s="445" t="str">
        <f>IF('Names And Totals'!B104="","",'Names And Totals'!B104)</f>
        <v/>
      </c>
      <c r="C105" s="438" t="str">
        <f t="shared" si="111"/>
        <v/>
      </c>
      <c r="D105" s="438" t="str">
        <f t="shared" si="112"/>
        <v/>
      </c>
      <c r="E105" s="305"/>
      <c r="F105" s="465"/>
      <c r="G105" s="438" t="str">
        <f t="shared" ref="G105" si="118">IF(B105="","",IF(E105="","",SUM(E105:F105)))</f>
        <v/>
      </c>
      <c r="H105" s="346"/>
      <c r="I105" s="332"/>
      <c r="J105" s="465"/>
      <c r="K105" s="436" t="str">
        <f t="shared" si="113"/>
        <v/>
      </c>
      <c r="L105" s="346"/>
      <c r="M105" s="332"/>
      <c r="N105" s="345"/>
      <c r="O105" s="434"/>
      <c r="P105" s="401" t="str">
        <f t="shared" ref="P105" si="119">IF(B105="","",IF(L105="","",IF(L105=999,999,L105*60+M105+N105/100)))</f>
        <v/>
      </c>
      <c r="Q105" s="438" t="str">
        <f t="shared" si="114"/>
        <v/>
      </c>
      <c r="R105" s="364" t="str">
        <f t="shared" si="115"/>
        <v/>
      </c>
      <c r="S105" s="434"/>
    </row>
  </sheetData>
  <sheetProtection algorithmName="SHA-512" hashValue="u9WCt/aVitUWvObTLWnxZqqEG6K85w0sT1ag4HS8e010MVXWNNrd5yvmbRDxQk2haPp2haJdo+y9FHEf7+kh5g==" saltValue="qdgzXg3XPR+gwqm4QIgsZg==" spinCount="100000" sheet="1" objects="1" scenarios="1"/>
  <mergeCells count="14">
    <mergeCell ref="A4:B4"/>
    <mergeCell ref="H4:J4"/>
    <mergeCell ref="A2:S2"/>
    <mergeCell ref="R1:S1"/>
    <mergeCell ref="D4:D5"/>
    <mergeCell ref="C4:C5"/>
    <mergeCell ref="A1:D1"/>
    <mergeCell ref="O4:O5"/>
    <mergeCell ref="E4:F4"/>
    <mergeCell ref="N3:P3"/>
    <mergeCell ref="Q3:S3"/>
    <mergeCell ref="S4:S5"/>
    <mergeCell ref="L4:N4"/>
    <mergeCell ref="E1:J1"/>
  </mergeCells>
  <conditionalFormatting sqref="E6:F7">
    <cfRule type="containsBlanks" dxfId="1058" priority="213">
      <formula>LEN(TRIM(E6))=0</formula>
    </cfRule>
  </conditionalFormatting>
  <conditionalFormatting sqref="H6:J7 L6:O7">
    <cfRule type="containsBlanks" dxfId="1057" priority="212">
      <formula>LEN(TRIM(H6))=0</formula>
    </cfRule>
  </conditionalFormatting>
  <conditionalFormatting sqref="C6:C7">
    <cfRule type="cellIs" dxfId="1056" priority="211" operator="lessThan">
      <formula>4</formula>
    </cfRule>
  </conditionalFormatting>
  <conditionalFormatting sqref="D6:D7">
    <cfRule type="cellIs" dxfId="1055" priority="210" operator="lessThan">
      <formula>4</formula>
    </cfRule>
  </conditionalFormatting>
  <conditionalFormatting sqref="E54:F55">
    <cfRule type="containsBlanks" dxfId="1054" priority="104">
      <formula>LEN(TRIM(E54))=0</formula>
    </cfRule>
  </conditionalFormatting>
  <conditionalFormatting sqref="H30:J31 L30:O31">
    <cfRule type="containsBlanks" dxfId="1053" priority="151">
      <formula>LEN(TRIM(H30))=0</formula>
    </cfRule>
  </conditionalFormatting>
  <conditionalFormatting sqref="E56:F57">
    <cfRule type="containsBlanks" dxfId="1052" priority="100">
      <formula>LEN(TRIM(E56))=0</formula>
    </cfRule>
  </conditionalFormatting>
  <conditionalFormatting sqref="H32:J33 L32:O33">
    <cfRule type="containsBlanks" dxfId="1051" priority="147">
      <formula>LEN(TRIM(H32))=0</formula>
    </cfRule>
  </conditionalFormatting>
  <conditionalFormatting sqref="E58:F59">
    <cfRule type="containsBlanks" dxfId="1050" priority="96">
      <formula>LEN(TRIM(E58))=0</formula>
    </cfRule>
  </conditionalFormatting>
  <conditionalFormatting sqref="H34:J35 L34:O35">
    <cfRule type="containsBlanks" dxfId="1049" priority="143">
      <formula>LEN(TRIM(H34))=0</formula>
    </cfRule>
  </conditionalFormatting>
  <conditionalFormatting sqref="E8:F9">
    <cfRule type="containsBlanks" dxfId="1048" priority="196">
      <formula>LEN(TRIM(E8))=0</formula>
    </cfRule>
  </conditionalFormatting>
  <conditionalFormatting sqref="H8:J9 L8:O9">
    <cfRule type="containsBlanks" dxfId="1047" priority="195">
      <formula>LEN(TRIM(H8))=0</formula>
    </cfRule>
  </conditionalFormatting>
  <conditionalFormatting sqref="C8:C9">
    <cfRule type="cellIs" dxfId="1046" priority="194" operator="lessThan">
      <formula>4</formula>
    </cfRule>
  </conditionalFormatting>
  <conditionalFormatting sqref="D8:D9">
    <cfRule type="cellIs" dxfId="1045" priority="193" operator="lessThan">
      <formula>4</formula>
    </cfRule>
  </conditionalFormatting>
  <conditionalFormatting sqref="E10:F11">
    <cfRule type="containsBlanks" dxfId="1044" priority="192">
      <formula>LEN(TRIM(E10))=0</formula>
    </cfRule>
  </conditionalFormatting>
  <conditionalFormatting sqref="H10:J11 L10:O11">
    <cfRule type="containsBlanks" dxfId="1043" priority="191">
      <formula>LEN(TRIM(H10))=0</formula>
    </cfRule>
  </conditionalFormatting>
  <conditionalFormatting sqref="C10:C11">
    <cfRule type="cellIs" dxfId="1042" priority="190" operator="lessThan">
      <formula>4</formula>
    </cfRule>
  </conditionalFormatting>
  <conditionalFormatting sqref="D10:D11">
    <cfRule type="cellIs" dxfId="1041" priority="189" operator="lessThan">
      <formula>4</formula>
    </cfRule>
  </conditionalFormatting>
  <conditionalFormatting sqref="E12:F13">
    <cfRule type="containsBlanks" dxfId="1040" priority="188">
      <formula>LEN(TRIM(E12))=0</formula>
    </cfRule>
  </conditionalFormatting>
  <conditionalFormatting sqref="H12:J13 L12:O13">
    <cfRule type="containsBlanks" dxfId="1039" priority="187">
      <formula>LEN(TRIM(H12))=0</formula>
    </cfRule>
  </conditionalFormatting>
  <conditionalFormatting sqref="C12:C13">
    <cfRule type="cellIs" dxfId="1038" priority="186" operator="lessThan">
      <formula>4</formula>
    </cfRule>
  </conditionalFormatting>
  <conditionalFormatting sqref="D12:D13">
    <cfRule type="cellIs" dxfId="1037" priority="185" operator="lessThan">
      <formula>4</formula>
    </cfRule>
  </conditionalFormatting>
  <conditionalFormatting sqref="E14:F15">
    <cfRule type="containsBlanks" dxfId="1036" priority="184">
      <formula>LEN(TRIM(E14))=0</formula>
    </cfRule>
  </conditionalFormatting>
  <conditionalFormatting sqref="H14:J15 L14:O15">
    <cfRule type="containsBlanks" dxfId="1035" priority="183">
      <formula>LEN(TRIM(H14))=0</formula>
    </cfRule>
  </conditionalFormatting>
  <conditionalFormatting sqref="C14:C15">
    <cfRule type="cellIs" dxfId="1034" priority="182" operator="lessThan">
      <formula>4</formula>
    </cfRule>
  </conditionalFormatting>
  <conditionalFormatting sqref="D14:D15">
    <cfRule type="cellIs" dxfId="1033" priority="181" operator="lessThan">
      <formula>4</formula>
    </cfRule>
  </conditionalFormatting>
  <conditionalFormatting sqref="E16:F17">
    <cfRule type="containsBlanks" dxfId="1032" priority="180">
      <formula>LEN(TRIM(E16))=0</formula>
    </cfRule>
  </conditionalFormatting>
  <conditionalFormatting sqref="H16:J17 L16:O17">
    <cfRule type="containsBlanks" dxfId="1031" priority="179">
      <formula>LEN(TRIM(H16))=0</formula>
    </cfRule>
  </conditionalFormatting>
  <conditionalFormatting sqref="C16:C17">
    <cfRule type="cellIs" dxfId="1030" priority="178" operator="lessThan">
      <formula>4</formula>
    </cfRule>
  </conditionalFormatting>
  <conditionalFormatting sqref="D16:D17">
    <cfRule type="cellIs" dxfId="1029" priority="177" operator="lessThan">
      <formula>4</formula>
    </cfRule>
  </conditionalFormatting>
  <conditionalFormatting sqref="E18:F19">
    <cfRule type="containsBlanks" dxfId="1028" priority="176">
      <formula>LEN(TRIM(E18))=0</formula>
    </cfRule>
  </conditionalFormatting>
  <conditionalFormatting sqref="H18:J19 L18:O19">
    <cfRule type="containsBlanks" dxfId="1027" priority="175">
      <formula>LEN(TRIM(H18))=0</formula>
    </cfRule>
  </conditionalFormatting>
  <conditionalFormatting sqref="C18:C19">
    <cfRule type="cellIs" dxfId="1026" priority="174" operator="lessThan">
      <formula>4</formula>
    </cfRule>
  </conditionalFormatting>
  <conditionalFormatting sqref="D18:D19">
    <cfRule type="cellIs" dxfId="1025" priority="173" operator="lessThan">
      <formula>4</formula>
    </cfRule>
  </conditionalFormatting>
  <conditionalFormatting sqref="E20:F21">
    <cfRule type="containsBlanks" dxfId="1024" priority="172">
      <formula>LEN(TRIM(E20))=0</formula>
    </cfRule>
  </conditionalFormatting>
  <conditionalFormatting sqref="H20:J21 L20:O21">
    <cfRule type="containsBlanks" dxfId="1023" priority="171">
      <formula>LEN(TRIM(H20))=0</formula>
    </cfRule>
  </conditionalFormatting>
  <conditionalFormatting sqref="C20:C21">
    <cfRule type="cellIs" dxfId="1022" priority="170" operator="lessThan">
      <formula>4</formula>
    </cfRule>
  </conditionalFormatting>
  <conditionalFormatting sqref="D20:D21">
    <cfRule type="cellIs" dxfId="1021" priority="169" operator="lessThan">
      <formula>4</formula>
    </cfRule>
  </conditionalFormatting>
  <conditionalFormatting sqref="E22:F23">
    <cfRule type="containsBlanks" dxfId="1020" priority="168">
      <formula>LEN(TRIM(E22))=0</formula>
    </cfRule>
  </conditionalFormatting>
  <conditionalFormatting sqref="H22:J23 L22:O23">
    <cfRule type="containsBlanks" dxfId="1019" priority="167">
      <formula>LEN(TRIM(H22))=0</formula>
    </cfRule>
  </conditionalFormatting>
  <conditionalFormatting sqref="C22:C23">
    <cfRule type="cellIs" dxfId="1018" priority="166" operator="lessThan">
      <formula>4</formula>
    </cfRule>
  </conditionalFormatting>
  <conditionalFormatting sqref="D22:D23">
    <cfRule type="cellIs" dxfId="1017" priority="165" operator="lessThan">
      <formula>4</formula>
    </cfRule>
  </conditionalFormatting>
  <conditionalFormatting sqref="E24:F25">
    <cfRule type="containsBlanks" dxfId="1016" priority="164">
      <formula>LEN(TRIM(E24))=0</formula>
    </cfRule>
  </conditionalFormatting>
  <conditionalFormatting sqref="H24:J25 L24:O25">
    <cfRule type="containsBlanks" dxfId="1015" priority="163">
      <formula>LEN(TRIM(H24))=0</formula>
    </cfRule>
  </conditionalFormatting>
  <conditionalFormatting sqref="C24:C25">
    <cfRule type="cellIs" dxfId="1014" priority="162" operator="lessThan">
      <formula>4</formula>
    </cfRule>
  </conditionalFormatting>
  <conditionalFormatting sqref="D24:D25">
    <cfRule type="cellIs" dxfId="1013" priority="161" operator="lessThan">
      <formula>4</formula>
    </cfRule>
  </conditionalFormatting>
  <conditionalFormatting sqref="E26:F27">
    <cfRule type="containsBlanks" dxfId="1012" priority="160">
      <formula>LEN(TRIM(E26))=0</formula>
    </cfRule>
  </conditionalFormatting>
  <conditionalFormatting sqref="H26:J27 L26:O27">
    <cfRule type="containsBlanks" dxfId="1011" priority="159">
      <formula>LEN(TRIM(H26))=0</formula>
    </cfRule>
  </conditionalFormatting>
  <conditionalFormatting sqref="C26:C27">
    <cfRule type="cellIs" dxfId="1010" priority="158" operator="lessThan">
      <formula>4</formula>
    </cfRule>
  </conditionalFormatting>
  <conditionalFormatting sqref="D26:D27">
    <cfRule type="cellIs" dxfId="1009" priority="157" operator="lessThan">
      <formula>4</formula>
    </cfRule>
  </conditionalFormatting>
  <conditionalFormatting sqref="E28:F29">
    <cfRule type="containsBlanks" dxfId="1008" priority="156">
      <formula>LEN(TRIM(E28))=0</formula>
    </cfRule>
  </conditionalFormatting>
  <conditionalFormatting sqref="H28:J29 L28:O29">
    <cfRule type="containsBlanks" dxfId="1007" priority="155">
      <formula>LEN(TRIM(H28))=0</formula>
    </cfRule>
  </conditionalFormatting>
  <conditionalFormatting sqref="C28:C29">
    <cfRule type="cellIs" dxfId="1006" priority="154" operator="lessThan">
      <formula>4</formula>
    </cfRule>
  </conditionalFormatting>
  <conditionalFormatting sqref="D28:D29">
    <cfRule type="cellIs" dxfId="1005" priority="153" operator="lessThan">
      <formula>4</formula>
    </cfRule>
  </conditionalFormatting>
  <conditionalFormatting sqref="E30:F31">
    <cfRule type="containsBlanks" dxfId="1004" priority="152">
      <formula>LEN(TRIM(E30))=0</formula>
    </cfRule>
  </conditionalFormatting>
  <conditionalFormatting sqref="C30:C31">
    <cfRule type="cellIs" dxfId="1003" priority="150" operator="lessThan">
      <formula>4</formula>
    </cfRule>
  </conditionalFormatting>
  <conditionalFormatting sqref="D30:D31">
    <cfRule type="cellIs" dxfId="1002" priority="149" operator="lessThan">
      <formula>4</formula>
    </cfRule>
  </conditionalFormatting>
  <conditionalFormatting sqref="E32:F33">
    <cfRule type="containsBlanks" dxfId="1001" priority="148">
      <formula>LEN(TRIM(E32))=0</formula>
    </cfRule>
  </conditionalFormatting>
  <conditionalFormatting sqref="C32:C33">
    <cfRule type="cellIs" dxfId="1000" priority="146" operator="lessThan">
      <formula>4</formula>
    </cfRule>
  </conditionalFormatting>
  <conditionalFormatting sqref="D32:D33">
    <cfRule type="cellIs" dxfId="999" priority="145" operator="lessThan">
      <formula>4</formula>
    </cfRule>
  </conditionalFormatting>
  <conditionalFormatting sqref="E34:F35">
    <cfRule type="containsBlanks" dxfId="998" priority="144">
      <formula>LEN(TRIM(E34))=0</formula>
    </cfRule>
  </conditionalFormatting>
  <conditionalFormatting sqref="C34:C35">
    <cfRule type="cellIs" dxfId="997" priority="142" operator="lessThan">
      <formula>4</formula>
    </cfRule>
  </conditionalFormatting>
  <conditionalFormatting sqref="D34:D35">
    <cfRule type="cellIs" dxfId="996" priority="141" operator="lessThan">
      <formula>4</formula>
    </cfRule>
  </conditionalFormatting>
  <conditionalFormatting sqref="E36:F37">
    <cfRule type="containsBlanks" dxfId="995" priority="140">
      <formula>LEN(TRIM(E36))=0</formula>
    </cfRule>
  </conditionalFormatting>
  <conditionalFormatting sqref="H36:J37 L36:O37">
    <cfRule type="containsBlanks" dxfId="994" priority="139">
      <formula>LEN(TRIM(H36))=0</formula>
    </cfRule>
  </conditionalFormatting>
  <conditionalFormatting sqref="C36:C37">
    <cfRule type="cellIs" dxfId="993" priority="138" operator="lessThan">
      <formula>4</formula>
    </cfRule>
  </conditionalFormatting>
  <conditionalFormatting sqref="D36:D37">
    <cfRule type="cellIs" dxfId="992" priority="137" operator="lessThan">
      <formula>4</formula>
    </cfRule>
  </conditionalFormatting>
  <conditionalFormatting sqref="E38:F39">
    <cfRule type="containsBlanks" dxfId="991" priority="136">
      <formula>LEN(TRIM(E38))=0</formula>
    </cfRule>
  </conditionalFormatting>
  <conditionalFormatting sqref="H38:J39 L38:O39">
    <cfRule type="containsBlanks" dxfId="990" priority="135">
      <formula>LEN(TRIM(H38))=0</formula>
    </cfRule>
  </conditionalFormatting>
  <conditionalFormatting sqref="C38:C39">
    <cfRule type="cellIs" dxfId="989" priority="134" operator="lessThan">
      <formula>4</formula>
    </cfRule>
  </conditionalFormatting>
  <conditionalFormatting sqref="D38:D39">
    <cfRule type="cellIs" dxfId="988" priority="133" operator="lessThan">
      <formula>4</formula>
    </cfRule>
  </conditionalFormatting>
  <conditionalFormatting sqref="E40:F41">
    <cfRule type="containsBlanks" dxfId="987" priority="132">
      <formula>LEN(TRIM(E40))=0</formula>
    </cfRule>
  </conditionalFormatting>
  <conditionalFormatting sqref="H40:J41 L40:O41">
    <cfRule type="containsBlanks" dxfId="986" priority="131">
      <formula>LEN(TRIM(H40))=0</formula>
    </cfRule>
  </conditionalFormatting>
  <conditionalFormatting sqref="C40:C41">
    <cfRule type="cellIs" dxfId="985" priority="130" operator="lessThan">
      <formula>4</formula>
    </cfRule>
  </conditionalFormatting>
  <conditionalFormatting sqref="D40:D41">
    <cfRule type="cellIs" dxfId="984" priority="129" operator="lessThan">
      <formula>4</formula>
    </cfRule>
  </conditionalFormatting>
  <conditionalFormatting sqref="E42:F43">
    <cfRule type="containsBlanks" dxfId="983" priority="128">
      <formula>LEN(TRIM(E42))=0</formula>
    </cfRule>
  </conditionalFormatting>
  <conditionalFormatting sqref="H42:J43 L42:O43">
    <cfRule type="containsBlanks" dxfId="982" priority="127">
      <formula>LEN(TRIM(H42))=0</formula>
    </cfRule>
  </conditionalFormatting>
  <conditionalFormatting sqref="C42:C43">
    <cfRule type="cellIs" dxfId="981" priority="126" operator="lessThan">
      <formula>4</formula>
    </cfRule>
  </conditionalFormatting>
  <conditionalFormatting sqref="D42:D43">
    <cfRule type="cellIs" dxfId="980" priority="125" operator="lessThan">
      <formula>4</formula>
    </cfRule>
  </conditionalFormatting>
  <conditionalFormatting sqref="E44:F45">
    <cfRule type="containsBlanks" dxfId="979" priority="124">
      <formula>LEN(TRIM(E44))=0</formula>
    </cfRule>
  </conditionalFormatting>
  <conditionalFormatting sqref="H44:J45 L44:O45">
    <cfRule type="containsBlanks" dxfId="978" priority="123">
      <formula>LEN(TRIM(H44))=0</formula>
    </cfRule>
  </conditionalFormatting>
  <conditionalFormatting sqref="C44:C45">
    <cfRule type="cellIs" dxfId="977" priority="122" operator="lessThan">
      <formula>4</formula>
    </cfRule>
  </conditionalFormatting>
  <conditionalFormatting sqref="D44:D45">
    <cfRule type="cellIs" dxfId="976" priority="121" operator="lessThan">
      <formula>4</formula>
    </cfRule>
  </conditionalFormatting>
  <conditionalFormatting sqref="E46:F47">
    <cfRule type="containsBlanks" dxfId="975" priority="120">
      <formula>LEN(TRIM(E46))=0</formula>
    </cfRule>
  </conditionalFormatting>
  <conditionalFormatting sqref="H46:J47 L46:O47">
    <cfRule type="containsBlanks" dxfId="974" priority="119">
      <formula>LEN(TRIM(H46))=0</formula>
    </cfRule>
  </conditionalFormatting>
  <conditionalFormatting sqref="C46:C47">
    <cfRule type="cellIs" dxfId="973" priority="118" operator="lessThan">
      <formula>4</formula>
    </cfRule>
  </conditionalFormatting>
  <conditionalFormatting sqref="D46:D47">
    <cfRule type="cellIs" dxfId="972" priority="117" operator="lessThan">
      <formula>4</formula>
    </cfRule>
  </conditionalFormatting>
  <conditionalFormatting sqref="E48:F49">
    <cfRule type="containsBlanks" dxfId="971" priority="116">
      <formula>LEN(TRIM(E48))=0</formula>
    </cfRule>
  </conditionalFormatting>
  <conditionalFormatting sqref="H48:J49 L48:O49">
    <cfRule type="containsBlanks" dxfId="970" priority="115">
      <formula>LEN(TRIM(H48))=0</formula>
    </cfRule>
  </conditionalFormatting>
  <conditionalFormatting sqref="C48:C49">
    <cfRule type="cellIs" dxfId="969" priority="114" operator="lessThan">
      <formula>4</formula>
    </cfRule>
  </conditionalFormatting>
  <conditionalFormatting sqref="D48:D49">
    <cfRule type="cellIs" dxfId="968" priority="113" operator="lessThan">
      <formula>4</formula>
    </cfRule>
  </conditionalFormatting>
  <conditionalFormatting sqref="E50:F51">
    <cfRule type="containsBlanks" dxfId="967" priority="112">
      <formula>LEN(TRIM(E50))=0</formula>
    </cfRule>
  </conditionalFormatting>
  <conditionalFormatting sqref="H50:J51 L50:O51">
    <cfRule type="containsBlanks" dxfId="966" priority="111">
      <formula>LEN(TRIM(H50))=0</formula>
    </cfRule>
  </conditionalFormatting>
  <conditionalFormatting sqref="C50:C51">
    <cfRule type="cellIs" dxfId="965" priority="110" operator="lessThan">
      <formula>4</formula>
    </cfRule>
  </conditionalFormatting>
  <conditionalFormatting sqref="D50:D51">
    <cfRule type="cellIs" dxfId="964" priority="109" operator="lessThan">
      <formula>4</formula>
    </cfRule>
  </conditionalFormatting>
  <conditionalFormatting sqref="E52:F53">
    <cfRule type="containsBlanks" dxfId="963" priority="108">
      <formula>LEN(TRIM(E52))=0</formula>
    </cfRule>
  </conditionalFormatting>
  <conditionalFormatting sqref="H52:J53 L52:O53">
    <cfRule type="containsBlanks" dxfId="962" priority="107">
      <formula>LEN(TRIM(H52))=0</formula>
    </cfRule>
  </conditionalFormatting>
  <conditionalFormatting sqref="C52:C53">
    <cfRule type="cellIs" dxfId="961" priority="106" operator="lessThan">
      <formula>4</formula>
    </cfRule>
  </conditionalFormatting>
  <conditionalFormatting sqref="D52:D53">
    <cfRule type="cellIs" dxfId="960" priority="105" operator="lessThan">
      <formula>4</formula>
    </cfRule>
  </conditionalFormatting>
  <conditionalFormatting sqref="H54:J55 L54:O55">
    <cfRule type="containsBlanks" dxfId="959" priority="103">
      <formula>LEN(TRIM(H54))=0</formula>
    </cfRule>
  </conditionalFormatting>
  <conditionalFormatting sqref="C54:C55">
    <cfRule type="cellIs" dxfId="958" priority="102" operator="lessThan">
      <formula>4</formula>
    </cfRule>
  </conditionalFormatting>
  <conditionalFormatting sqref="D54:D55">
    <cfRule type="cellIs" dxfId="957" priority="101" operator="lessThan">
      <formula>4</formula>
    </cfRule>
  </conditionalFormatting>
  <conditionalFormatting sqref="H56:J57 L56:O57">
    <cfRule type="containsBlanks" dxfId="956" priority="99">
      <formula>LEN(TRIM(H56))=0</formula>
    </cfRule>
  </conditionalFormatting>
  <conditionalFormatting sqref="C56:C57">
    <cfRule type="cellIs" dxfId="955" priority="98" operator="lessThan">
      <formula>4</formula>
    </cfRule>
  </conditionalFormatting>
  <conditionalFormatting sqref="D56:D57">
    <cfRule type="cellIs" dxfId="954" priority="97" operator="lessThan">
      <formula>4</formula>
    </cfRule>
  </conditionalFormatting>
  <conditionalFormatting sqref="H58:J59 L58:O59">
    <cfRule type="containsBlanks" dxfId="953" priority="95">
      <formula>LEN(TRIM(H58))=0</formula>
    </cfRule>
  </conditionalFormatting>
  <conditionalFormatting sqref="C58:C59">
    <cfRule type="cellIs" dxfId="952" priority="94" operator="lessThan">
      <formula>4</formula>
    </cfRule>
  </conditionalFormatting>
  <conditionalFormatting sqref="D58:D59">
    <cfRule type="cellIs" dxfId="951" priority="93" operator="lessThan">
      <formula>4</formula>
    </cfRule>
  </conditionalFormatting>
  <conditionalFormatting sqref="E60:F61">
    <cfRule type="containsBlanks" dxfId="950" priority="92">
      <formula>LEN(TRIM(E60))=0</formula>
    </cfRule>
  </conditionalFormatting>
  <conditionalFormatting sqref="H60:J61 L60:O61">
    <cfRule type="containsBlanks" dxfId="949" priority="91">
      <formula>LEN(TRIM(H60))=0</formula>
    </cfRule>
  </conditionalFormatting>
  <conditionalFormatting sqref="C60:C61">
    <cfRule type="cellIs" dxfId="948" priority="90" operator="lessThan">
      <formula>4</formula>
    </cfRule>
  </conditionalFormatting>
  <conditionalFormatting sqref="D60:D61">
    <cfRule type="cellIs" dxfId="947" priority="89" operator="lessThan">
      <formula>4</formula>
    </cfRule>
  </conditionalFormatting>
  <conditionalFormatting sqref="E62:F63">
    <cfRule type="containsBlanks" dxfId="946" priority="88">
      <formula>LEN(TRIM(E62))=0</formula>
    </cfRule>
  </conditionalFormatting>
  <conditionalFormatting sqref="H62:J63 L62:O63">
    <cfRule type="containsBlanks" dxfId="945" priority="87">
      <formula>LEN(TRIM(H62))=0</formula>
    </cfRule>
  </conditionalFormatting>
  <conditionalFormatting sqref="C62:C63">
    <cfRule type="cellIs" dxfId="944" priority="86" operator="lessThan">
      <formula>4</formula>
    </cfRule>
  </conditionalFormatting>
  <conditionalFormatting sqref="D62:D63">
    <cfRule type="cellIs" dxfId="943" priority="85" operator="lessThan">
      <formula>4</formula>
    </cfRule>
  </conditionalFormatting>
  <conditionalFormatting sqref="E64:F65">
    <cfRule type="containsBlanks" dxfId="942" priority="84">
      <formula>LEN(TRIM(E64))=0</formula>
    </cfRule>
  </conditionalFormatting>
  <conditionalFormatting sqref="H64:J65 L64:O65">
    <cfRule type="containsBlanks" dxfId="941" priority="83">
      <formula>LEN(TRIM(H64))=0</formula>
    </cfRule>
  </conditionalFormatting>
  <conditionalFormatting sqref="C64:C65">
    <cfRule type="cellIs" dxfId="940" priority="82" operator="lessThan">
      <formula>4</formula>
    </cfRule>
  </conditionalFormatting>
  <conditionalFormatting sqref="D64:D65">
    <cfRule type="cellIs" dxfId="939" priority="81" operator="lessThan">
      <formula>4</formula>
    </cfRule>
  </conditionalFormatting>
  <conditionalFormatting sqref="E66:F67">
    <cfRule type="containsBlanks" dxfId="938" priority="80">
      <formula>LEN(TRIM(E66))=0</formula>
    </cfRule>
  </conditionalFormatting>
  <conditionalFormatting sqref="H66:J67 L66:O67">
    <cfRule type="containsBlanks" dxfId="937" priority="79">
      <formula>LEN(TRIM(H66))=0</formula>
    </cfRule>
  </conditionalFormatting>
  <conditionalFormatting sqref="C66:C67">
    <cfRule type="cellIs" dxfId="936" priority="78" operator="lessThan">
      <formula>4</formula>
    </cfRule>
  </conditionalFormatting>
  <conditionalFormatting sqref="D66:D67">
    <cfRule type="cellIs" dxfId="935" priority="77" operator="lessThan">
      <formula>4</formula>
    </cfRule>
  </conditionalFormatting>
  <conditionalFormatting sqref="E68:F69">
    <cfRule type="containsBlanks" dxfId="934" priority="76">
      <formula>LEN(TRIM(E68))=0</formula>
    </cfRule>
  </conditionalFormatting>
  <conditionalFormatting sqref="H68:J69 L68:O69">
    <cfRule type="containsBlanks" dxfId="933" priority="75">
      <formula>LEN(TRIM(H68))=0</formula>
    </cfRule>
  </conditionalFormatting>
  <conditionalFormatting sqref="C68:C69">
    <cfRule type="cellIs" dxfId="932" priority="74" operator="lessThan">
      <formula>4</formula>
    </cfRule>
  </conditionalFormatting>
  <conditionalFormatting sqref="D68:D69">
    <cfRule type="cellIs" dxfId="931" priority="73" operator="lessThan">
      <formula>4</formula>
    </cfRule>
  </conditionalFormatting>
  <conditionalFormatting sqref="E70:F71">
    <cfRule type="containsBlanks" dxfId="930" priority="72">
      <formula>LEN(TRIM(E70))=0</formula>
    </cfRule>
  </conditionalFormatting>
  <conditionalFormatting sqref="H70:J71 L70:O71">
    <cfRule type="containsBlanks" dxfId="929" priority="71">
      <formula>LEN(TRIM(H70))=0</formula>
    </cfRule>
  </conditionalFormatting>
  <conditionalFormatting sqref="C70:C71">
    <cfRule type="cellIs" dxfId="928" priority="70" operator="lessThan">
      <formula>4</formula>
    </cfRule>
  </conditionalFormatting>
  <conditionalFormatting sqref="D70:D71">
    <cfRule type="cellIs" dxfId="927" priority="69" operator="lessThan">
      <formula>4</formula>
    </cfRule>
  </conditionalFormatting>
  <conditionalFormatting sqref="E72:F73">
    <cfRule type="containsBlanks" dxfId="926" priority="68">
      <formula>LEN(TRIM(E72))=0</formula>
    </cfRule>
  </conditionalFormatting>
  <conditionalFormatting sqref="H72:J73 L72:O73">
    <cfRule type="containsBlanks" dxfId="925" priority="67">
      <formula>LEN(TRIM(H72))=0</formula>
    </cfRule>
  </conditionalFormatting>
  <conditionalFormatting sqref="C72:C73">
    <cfRule type="cellIs" dxfId="924" priority="66" operator="lessThan">
      <formula>4</formula>
    </cfRule>
  </conditionalFormatting>
  <conditionalFormatting sqref="D72:D73">
    <cfRule type="cellIs" dxfId="923" priority="65" operator="lessThan">
      <formula>4</formula>
    </cfRule>
  </conditionalFormatting>
  <conditionalFormatting sqref="E74:F75">
    <cfRule type="containsBlanks" dxfId="922" priority="64">
      <formula>LEN(TRIM(E74))=0</formula>
    </cfRule>
  </conditionalFormatting>
  <conditionalFormatting sqref="H74:J75 L74:O75">
    <cfRule type="containsBlanks" dxfId="921" priority="63">
      <formula>LEN(TRIM(H74))=0</formula>
    </cfRule>
  </conditionalFormatting>
  <conditionalFormatting sqref="C74:C75">
    <cfRule type="cellIs" dxfId="920" priority="62" operator="lessThan">
      <formula>4</formula>
    </cfRule>
  </conditionalFormatting>
  <conditionalFormatting sqref="D74:D75">
    <cfRule type="cellIs" dxfId="919" priority="61" operator="lessThan">
      <formula>4</formula>
    </cfRule>
  </conditionalFormatting>
  <conditionalFormatting sqref="E76:F77">
    <cfRule type="containsBlanks" dxfId="918" priority="60">
      <formula>LEN(TRIM(E76))=0</formula>
    </cfRule>
  </conditionalFormatting>
  <conditionalFormatting sqref="H76:J77 L76:O77">
    <cfRule type="containsBlanks" dxfId="917" priority="59">
      <formula>LEN(TRIM(H76))=0</formula>
    </cfRule>
  </conditionalFormatting>
  <conditionalFormatting sqref="C76:C77">
    <cfRule type="cellIs" dxfId="916" priority="58" operator="lessThan">
      <formula>4</formula>
    </cfRule>
  </conditionalFormatting>
  <conditionalFormatting sqref="D76:D77">
    <cfRule type="cellIs" dxfId="915" priority="57" operator="lessThan">
      <formula>4</formula>
    </cfRule>
  </conditionalFormatting>
  <conditionalFormatting sqref="E78:F79">
    <cfRule type="containsBlanks" dxfId="914" priority="56">
      <formula>LEN(TRIM(E78))=0</formula>
    </cfRule>
  </conditionalFormatting>
  <conditionalFormatting sqref="H78:J79 L78:O79">
    <cfRule type="containsBlanks" dxfId="913" priority="55">
      <formula>LEN(TRIM(H78))=0</formula>
    </cfRule>
  </conditionalFormatting>
  <conditionalFormatting sqref="C78:C79">
    <cfRule type="cellIs" dxfId="912" priority="54" operator="lessThan">
      <formula>4</formula>
    </cfRule>
  </conditionalFormatting>
  <conditionalFormatting sqref="D78:D79">
    <cfRule type="cellIs" dxfId="911" priority="53" operator="lessThan">
      <formula>4</formula>
    </cfRule>
  </conditionalFormatting>
  <conditionalFormatting sqref="E80:F81">
    <cfRule type="containsBlanks" dxfId="910" priority="52">
      <formula>LEN(TRIM(E80))=0</formula>
    </cfRule>
  </conditionalFormatting>
  <conditionalFormatting sqref="H80:J81 L80:O81">
    <cfRule type="containsBlanks" dxfId="909" priority="51">
      <formula>LEN(TRIM(H80))=0</formula>
    </cfRule>
  </conditionalFormatting>
  <conditionalFormatting sqref="C80:C81">
    <cfRule type="cellIs" dxfId="908" priority="50" operator="lessThan">
      <formula>4</formula>
    </cfRule>
  </conditionalFormatting>
  <conditionalFormatting sqref="D80:D81">
    <cfRule type="cellIs" dxfId="907" priority="49" operator="lessThan">
      <formula>4</formula>
    </cfRule>
  </conditionalFormatting>
  <conditionalFormatting sqref="E82:F83">
    <cfRule type="containsBlanks" dxfId="906" priority="48">
      <formula>LEN(TRIM(E82))=0</formula>
    </cfRule>
  </conditionalFormatting>
  <conditionalFormatting sqref="H82:J83 L82:O83">
    <cfRule type="containsBlanks" dxfId="905" priority="47">
      <formula>LEN(TRIM(H82))=0</formula>
    </cfRule>
  </conditionalFormatting>
  <conditionalFormatting sqref="C82:C83">
    <cfRule type="cellIs" dxfId="904" priority="46" operator="lessThan">
      <formula>4</formula>
    </cfRule>
  </conditionalFormatting>
  <conditionalFormatting sqref="D82:D83">
    <cfRule type="cellIs" dxfId="903" priority="45" operator="lessThan">
      <formula>4</formula>
    </cfRule>
  </conditionalFormatting>
  <conditionalFormatting sqref="E84:F85">
    <cfRule type="containsBlanks" dxfId="902" priority="44">
      <formula>LEN(TRIM(E84))=0</formula>
    </cfRule>
  </conditionalFormatting>
  <conditionalFormatting sqref="H84:J85 L84:O85">
    <cfRule type="containsBlanks" dxfId="901" priority="43">
      <formula>LEN(TRIM(H84))=0</formula>
    </cfRule>
  </conditionalFormatting>
  <conditionalFormatting sqref="C84:C85">
    <cfRule type="cellIs" dxfId="900" priority="42" operator="lessThan">
      <formula>4</formula>
    </cfRule>
  </conditionalFormatting>
  <conditionalFormatting sqref="D84:D85">
    <cfRule type="cellIs" dxfId="899" priority="41" operator="lessThan">
      <formula>4</formula>
    </cfRule>
  </conditionalFormatting>
  <conditionalFormatting sqref="E86:F87">
    <cfRule type="containsBlanks" dxfId="898" priority="40">
      <formula>LEN(TRIM(E86))=0</formula>
    </cfRule>
  </conditionalFormatting>
  <conditionalFormatting sqref="H86:J87 L86:O87">
    <cfRule type="containsBlanks" dxfId="897" priority="39">
      <formula>LEN(TRIM(H86))=0</formula>
    </cfRule>
  </conditionalFormatting>
  <conditionalFormatting sqref="C86:C87">
    <cfRule type="cellIs" dxfId="896" priority="38" operator="lessThan">
      <formula>4</formula>
    </cfRule>
  </conditionalFormatting>
  <conditionalFormatting sqref="D86:D87">
    <cfRule type="cellIs" dxfId="895" priority="37" operator="lessThan">
      <formula>4</formula>
    </cfRule>
  </conditionalFormatting>
  <conditionalFormatting sqref="E88:F89">
    <cfRule type="containsBlanks" dxfId="894" priority="36">
      <formula>LEN(TRIM(E88))=0</formula>
    </cfRule>
  </conditionalFormatting>
  <conditionalFormatting sqref="H88:J89 L88:O89">
    <cfRule type="containsBlanks" dxfId="893" priority="35">
      <formula>LEN(TRIM(H88))=0</formula>
    </cfRule>
  </conditionalFormatting>
  <conditionalFormatting sqref="C88:C89">
    <cfRule type="cellIs" dxfId="892" priority="34" operator="lessThan">
      <formula>4</formula>
    </cfRule>
  </conditionalFormatting>
  <conditionalFormatting sqref="D88:D89">
    <cfRule type="cellIs" dxfId="891" priority="33" operator="lessThan">
      <formula>4</formula>
    </cfRule>
  </conditionalFormatting>
  <conditionalFormatting sqref="E90:F91">
    <cfRule type="containsBlanks" dxfId="890" priority="32">
      <formula>LEN(TRIM(E90))=0</formula>
    </cfRule>
  </conditionalFormatting>
  <conditionalFormatting sqref="H90:J91 L90:O91">
    <cfRule type="containsBlanks" dxfId="889" priority="31">
      <formula>LEN(TRIM(H90))=0</formula>
    </cfRule>
  </conditionalFormatting>
  <conditionalFormatting sqref="C90:C91">
    <cfRule type="cellIs" dxfId="888" priority="30" operator="lessThan">
      <formula>4</formula>
    </cfRule>
  </conditionalFormatting>
  <conditionalFormatting sqref="D90:D91">
    <cfRule type="cellIs" dxfId="887" priority="29" operator="lessThan">
      <formula>4</formula>
    </cfRule>
  </conditionalFormatting>
  <conditionalFormatting sqref="E92:F93">
    <cfRule type="containsBlanks" dxfId="886" priority="28">
      <formula>LEN(TRIM(E92))=0</formula>
    </cfRule>
  </conditionalFormatting>
  <conditionalFormatting sqref="H92:J93 L92:O93">
    <cfRule type="containsBlanks" dxfId="885" priority="27">
      <formula>LEN(TRIM(H92))=0</formula>
    </cfRule>
  </conditionalFormatting>
  <conditionalFormatting sqref="C92:C93">
    <cfRule type="cellIs" dxfId="884" priority="26" operator="lessThan">
      <formula>4</formula>
    </cfRule>
  </conditionalFormatting>
  <conditionalFormatting sqref="D92:D93">
    <cfRule type="cellIs" dxfId="883" priority="25" operator="lessThan">
      <formula>4</formula>
    </cfRule>
  </conditionalFormatting>
  <conditionalFormatting sqref="E94:F95">
    <cfRule type="containsBlanks" dxfId="882" priority="24">
      <formula>LEN(TRIM(E94))=0</formula>
    </cfRule>
  </conditionalFormatting>
  <conditionalFormatting sqref="H94:J95 L94:O95">
    <cfRule type="containsBlanks" dxfId="881" priority="23">
      <formula>LEN(TRIM(H94))=0</formula>
    </cfRule>
  </conditionalFormatting>
  <conditionalFormatting sqref="C94:C95">
    <cfRule type="cellIs" dxfId="880" priority="22" operator="lessThan">
      <formula>4</formula>
    </cfRule>
  </conditionalFormatting>
  <conditionalFormatting sqref="D94:D95">
    <cfRule type="cellIs" dxfId="879" priority="21" operator="lessThan">
      <formula>4</formula>
    </cfRule>
  </conditionalFormatting>
  <conditionalFormatting sqref="E96:F97">
    <cfRule type="containsBlanks" dxfId="878" priority="20">
      <formula>LEN(TRIM(E96))=0</formula>
    </cfRule>
  </conditionalFormatting>
  <conditionalFormatting sqref="H96:J97 L96:O97">
    <cfRule type="containsBlanks" dxfId="877" priority="19">
      <formula>LEN(TRIM(H96))=0</formula>
    </cfRule>
  </conditionalFormatting>
  <conditionalFormatting sqref="C96:C97">
    <cfRule type="cellIs" dxfId="876" priority="18" operator="lessThan">
      <formula>4</formula>
    </cfRule>
  </conditionalFormatting>
  <conditionalFormatting sqref="D96:D97">
    <cfRule type="cellIs" dxfId="875" priority="17" operator="lessThan">
      <formula>4</formula>
    </cfRule>
  </conditionalFormatting>
  <conditionalFormatting sqref="E98:F99">
    <cfRule type="containsBlanks" dxfId="874" priority="16">
      <formula>LEN(TRIM(E98))=0</formula>
    </cfRule>
  </conditionalFormatting>
  <conditionalFormatting sqref="H98:J99 L98:O99">
    <cfRule type="containsBlanks" dxfId="873" priority="15">
      <formula>LEN(TRIM(H98))=0</formula>
    </cfRule>
  </conditionalFormatting>
  <conditionalFormatting sqref="C98:C99">
    <cfRule type="cellIs" dxfId="872" priority="14" operator="lessThan">
      <formula>4</formula>
    </cfRule>
  </conditionalFormatting>
  <conditionalFormatting sqref="D98:D99">
    <cfRule type="cellIs" dxfId="871" priority="13" operator="lessThan">
      <formula>4</formula>
    </cfRule>
  </conditionalFormatting>
  <conditionalFormatting sqref="E100:F101">
    <cfRule type="containsBlanks" dxfId="870" priority="12">
      <formula>LEN(TRIM(E100))=0</formula>
    </cfRule>
  </conditionalFormatting>
  <conditionalFormatting sqref="H100:J101 L100:O101">
    <cfRule type="containsBlanks" dxfId="869" priority="11">
      <formula>LEN(TRIM(H100))=0</formula>
    </cfRule>
  </conditionalFormatting>
  <conditionalFormatting sqref="C100:C101">
    <cfRule type="cellIs" dxfId="868" priority="10" operator="lessThan">
      <formula>4</formula>
    </cfRule>
  </conditionalFormatting>
  <conditionalFormatting sqref="D100:D101">
    <cfRule type="cellIs" dxfId="867" priority="9" operator="lessThan">
      <formula>4</formula>
    </cfRule>
  </conditionalFormatting>
  <conditionalFormatting sqref="E102:F103">
    <cfRule type="containsBlanks" dxfId="866" priority="8">
      <formula>LEN(TRIM(E102))=0</formula>
    </cfRule>
  </conditionalFormatting>
  <conditionalFormatting sqref="H102:J103 L102:O103">
    <cfRule type="containsBlanks" dxfId="865" priority="7">
      <formula>LEN(TRIM(H102))=0</formula>
    </cfRule>
  </conditionalFormatting>
  <conditionalFormatting sqref="C102:C103">
    <cfRule type="cellIs" dxfId="864" priority="6" operator="lessThan">
      <formula>4</formula>
    </cfRule>
  </conditionalFormatting>
  <conditionalFormatting sqref="D102:D103">
    <cfRule type="cellIs" dxfId="863" priority="5" operator="lessThan">
      <formula>4</formula>
    </cfRule>
  </conditionalFormatting>
  <conditionalFormatting sqref="E104:F105">
    <cfRule type="containsBlanks" dxfId="862" priority="4">
      <formula>LEN(TRIM(E104))=0</formula>
    </cfRule>
  </conditionalFormatting>
  <conditionalFormatting sqref="H104:J105 L104:O105">
    <cfRule type="containsBlanks" dxfId="861" priority="3">
      <formula>LEN(TRIM(H104))=0</formula>
    </cfRule>
  </conditionalFormatting>
  <conditionalFormatting sqref="C104:C105">
    <cfRule type="cellIs" dxfId="860" priority="2" operator="lessThan">
      <formula>4</formula>
    </cfRule>
  </conditionalFormatting>
  <conditionalFormatting sqref="D104:D105">
    <cfRule type="cellIs" dxfId="859" priority="1" operator="lessThan">
      <formula>4</formula>
    </cfRule>
  </conditionalFormatting>
  <dataValidations count="7">
    <dataValidation type="whole" allowBlank="1" showInputMessage="1" showErrorMessage="1" errorTitle="Invalid Entry" error="Entries must be between 0 and 13." sqref="E6:F105">
      <formula1>0</formula1>
      <formula2>13</formula2>
    </dataValidation>
    <dataValidation type="whole" operator="lessThan" allowBlank="1" showInputMessage="1" showErrorMessage="1" errorTitle="Invalid Entry" error="Entries must be between 0 and 6." sqref="H6:H105">
      <formula1>7</formula1>
    </dataValidation>
    <dataValidation type="whole" allowBlank="1" showInputMessage="1" showErrorMessage="1" errorTitle="Invalid Entry" error="Entries must be between 0 and 59." sqref="I6:I105 M6:M105">
      <formula1>0</formula1>
      <formula2>59</formula2>
    </dataValidation>
    <dataValidation type="whole" allowBlank="1" showInputMessage="1" showErrorMessage="1" errorTitle="Invalid Entry" error="Entries must be between 0 and 99." sqref="J6:J105 N6:N105">
      <formula1>0</formula1>
      <formula2>99</formula2>
    </dataValidation>
    <dataValidation type="list" allowBlank="1" showInputMessage="1" showErrorMessage="1" errorTitle="Invalid Entry" error="Entries must be between 0 and 13." sqref="O6:O105">
      <formula1>"0,1,2,3,4,5,6,7,8,9,10,11,12,13"</formula1>
    </dataValidation>
    <dataValidation type="list" allowBlank="1" showInputMessage="1" showErrorMessage="1" errorTitle="Entry Error" error="This cell is only to be filled if the competitor was disqualified from the event." sqref="S6:S105">
      <formula1>"DQ"</formula1>
    </dataValidation>
    <dataValidation type="list" operator="lessThan" allowBlank="1" showInputMessage="1" showErrorMessage="1" errorTitle="Invalid Entry" error="Entries must be between 0 and 6, or 999 if the competitor timed out." sqref="L6:L105">
      <formula1>"0,1,2,3,4,5,6,999"</formula1>
    </dataValidation>
  </dataValidations>
  <pageMargins left="0.7" right="0.7" top="0.75" bottom="0.75" header="0.3" footer="0.3"/>
  <pageSetup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07"/>
  <sheetViews>
    <sheetView workbookViewId="0">
      <pane xSplit="2" ySplit="7" topLeftCell="C8" activePane="bottomRight" state="frozen"/>
      <selection pane="topRight" activeCell="C1" sqref="C1"/>
      <selection pane="bottomLeft" activeCell="A7" sqref="A7"/>
      <selection pane="bottomRight" activeCell="AE3" sqref="AE3:AF4"/>
    </sheetView>
  </sheetViews>
  <sheetFormatPr defaultRowHeight="15" x14ac:dyDescent="0.25"/>
  <cols>
    <col min="1" max="1" width="5.140625" style="1" customWidth="1"/>
    <col min="2" max="2" width="24.42578125" style="1" customWidth="1"/>
    <col min="3" max="3" width="8" style="1" customWidth="1"/>
    <col min="4" max="4" width="7.28515625" style="1" customWidth="1"/>
    <col min="5" max="12" width="5.7109375" style="1" customWidth="1"/>
    <col min="13" max="13" width="8.85546875" style="1" customWidth="1"/>
    <col min="14" max="14" width="9.28515625" style="1" customWidth="1"/>
    <col min="15" max="15" width="6.28515625" style="1" hidden="1" customWidth="1"/>
    <col min="16" max="20" width="5.85546875" style="1" customWidth="1"/>
    <col min="21" max="21" width="6.85546875" style="1" hidden="1" customWidth="1"/>
    <col min="22" max="22" width="7.85546875" style="1" customWidth="1"/>
    <col min="23" max="23" width="10.28515625" style="1" hidden="1" customWidth="1"/>
    <col min="24" max="24" width="9.140625" style="1"/>
    <col min="25" max="25" width="6.28515625" style="1" customWidth="1"/>
    <col min="26" max="27" width="6" style="1" customWidth="1"/>
    <col min="28" max="28" width="7.85546875" style="1" customWidth="1"/>
    <col min="29" max="29" width="7" style="1" customWidth="1"/>
    <col min="30" max="30" width="8" style="1" customWidth="1"/>
    <col min="31" max="31" width="7.85546875" style="1" customWidth="1"/>
    <col min="32" max="32" width="5" style="1" customWidth="1"/>
  </cols>
  <sheetData>
    <row r="1" spans="1:32" ht="22.5" customHeight="1" thickBot="1" x14ac:dyDescent="0.3">
      <c r="A1" s="786" t="s">
        <v>3</v>
      </c>
      <c r="B1" s="787"/>
      <c r="C1" s="788"/>
      <c r="D1" s="882">
        <f>'Names And Totals'!C2</f>
        <v>0</v>
      </c>
      <c r="E1" s="882"/>
      <c r="F1" s="882"/>
      <c r="G1" s="882"/>
      <c r="H1" s="882"/>
      <c r="I1" s="882"/>
      <c r="J1" s="442"/>
      <c r="K1" s="149"/>
      <c r="L1" s="442"/>
      <c r="M1" s="149"/>
      <c r="N1" s="149"/>
      <c r="O1" s="442"/>
      <c r="P1" s="149"/>
      <c r="Q1" s="149"/>
      <c r="R1" s="149"/>
      <c r="S1" s="149"/>
      <c r="T1" s="149"/>
      <c r="U1" s="442"/>
      <c r="V1" s="157"/>
      <c r="W1" s="157"/>
      <c r="X1" s="157"/>
      <c r="Y1" s="239"/>
      <c r="Z1" s="239"/>
      <c r="AA1" s="239"/>
      <c r="AB1" s="786" t="s">
        <v>0</v>
      </c>
      <c r="AC1" s="788"/>
      <c r="AD1" s="731">
        <f>'Names And Totals'!H2</f>
        <v>0</v>
      </c>
      <c r="AE1" s="732"/>
      <c r="AF1" s="733"/>
    </row>
    <row r="2" spans="1:32" ht="7.5" customHeight="1" thickBot="1" x14ac:dyDescent="0.3">
      <c r="A2" s="397"/>
      <c r="B2" s="398"/>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9"/>
    </row>
    <row r="3" spans="1:32" ht="18" customHeight="1" x14ac:dyDescent="0.25">
      <c r="B3" s="243"/>
      <c r="C3" s="496" t="s">
        <v>161</v>
      </c>
      <c r="D3" s="243"/>
      <c r="E3" s="243"/>
      <c r="F3" s="243"/>
      <c r="G3" s="243"/>
      <c r="H3" s="243"/>
      <c r="I3" s="243"/>
      <c r="J3" s="243"/>
      <c r="K3" s="243"/>
      <c r="L3" s="243"/>
      <c r="M3" s="243"/>
      <c r="N3" s="243"/>
      <c r="O3" s="243"/>
      <c r="P3" s="243"/>
      <c r="Q3" s="243"/>
      <c r="R3" s="243"/>
      <c r="S3" s="243"/>
      <c r="T3" s="243"/>
      <c r="U3" s="243"/>
      <c r="V3" s="243"/>
      <c r="W3" s="243"/>
      <c r="X3" s="243"/>
      <c r="Y3" s="243"/>
      <c r="Z3" s="243"/>
      <c r="AA3" s="243"/>
      <c r="AB3" s="902" t="s">
        <v>52</v>
      </c>
      <c r="AC3" s="902"/>
      <c r="AD3" s="902"/>
      <c r="AE3" s="898">
        <f>MIN($AC$8:$AC$503)</f>
        <v>0</v>
      </c>
      <c r="AF3" s="899"/>
    </row>
    <row r="4" spans="1:32" ht="32.25" customHeight="1" thickBot="1" x14ac:dyDescent="0.3">
      <c r="A4" s="501"/>
      <c r="B4" s="502"/>
      <c r="C4" s="904" t="s">
        <v>127</v>
      </c>
      <c r="D4" s="904"/>
      <c r="E4" s="904"/>
      <c r="F4" s="904"/>
      <c r="G4" s="904"/>
      <c r="H4" s="904"/>
      <c r="I4" s="904"/>
      <c r="J4" s="904"/>
      <c r="K4" s="904"/>
      <c r="L4" s="904"/>
      <c r="M4" s="904"/>
      <c r="N4" s="904"/>
      <c r="O4" s="904"/>
      <c r="P4" s="904"/>
      <c r="Q4" s="904"/>
      <c r="R4" s="904"/>
      <c r="S4" s="904"/>
      <c r="T4" s="904"/>
      <c r="U4" s="904"/>
      <c r="V4" s="904"/>
      <c r="W4" s="904"/>
      <c r="X4" s="904"/>
      <c r="Y4" s="904"/>
      <c r="Z4" s="503"/>
      <c r="AA4" s="503"/>
      <c r="AB4" s="903"/>
      <c r="AC4" s="903"/>
      <c r="AD4" s="903"/>
      <c r="AE4" s="900"/>
      <c r="AF4" s="901"/>
    </row>
    <row r="5" spans="1:32" ht="21" customHeight="1" x14ac:dyDescent="0.3">
      <c r="A5" s="905" t="s">
        <v>51</v>
      </c>
      <c r="B5" s="906"/>
      <c r="C5" s="669" t="s">
        <v>55</v>
      </c>
      <c r="D5" s="671" t="s">
        <v>43</v>
      </c>
      <c r="E5" s="914" t="s">
        <v>65</v>
      </c>
      <c r="F5" s="736"/>
      <c r="G5" s="736"/>
      <c r="H5" s="736"/>
      <c r="I5" s="736"/>
      <c r="J5" s="736"/>
      <c r="K5" s="736"/>
      <c r="L5" s="736"/>
      <c r="M5" s="736"/>
      <c r="N5" s="915"/>
      <c r="O5" s="896" t="s">
        <v>124</v>
      </c>
      <c r="P5" s="910" t="s">
        <v>66</v>
      </c>
      <c r="Q5" s="910"/>
      <c r="R5" s="910"/>
      <c r="S5" s="910"/>
      <c r="T5" s="910"/>
      <c r="U5" s="896" t="s">
        <v>125</v>
      </c>
      <c r="V5" s="893" t="s">
        <v>44</v>
      </c>
      <c r="W5" s="917" t="s">
        <v>126</v>
      </c>
      <c r="X5" s="656" t="s">
        <v>45</v>
      </c>
      <c r="Y5" s="497"/>
      <c r="Z5" s="498"/>
      <c r="AA5" s="499"/>
      <c r="AB5" s="885" t="s">
        <v>31</v>
      </c>
      <c r="AC5" s="887" t="s">
        <v>33</v>
      </c>
      <c r="AD5" s="889" t="s">
        <v>53</v>
      </c>
      <c r="AE5" s="891" t="s">
        <v>18</v>
      </c>
      <c r="AF5" s="844" t="s">
        <v>50</v>
      </c>
    </row>
    <row r="6" spans="1:32" ht="28.5" customHeight="1" x14ac:dyDescent="0.25">
      <c r="A6" s="681"/>
      <c r="B6" s="907"/>
      <c r="C6" s="669"/>
      <c r="D6" s="671"/>
      <c r="E6" s="911" t="s">
        <v>60</v>
      </c>
      <c r="F6" s="912"/>
      <c r="G6" s="913" t="s">
        <v>61</v>
      </c>
      <c r="H6" s="912"/>
      <c r="I6" s="913" t="s">
        <v>62</v>
      </c>
      <c r="J6" s="912"/>
      <c r="K6" s="913" t="s">
        <v>63</v>
      </c>
      <c r="L6" s="912"/>
      <c r="M6" s="473" t="s">
        <v>64</v>
      </c>
      <c r="N6" s="504" t="s">
        <v>123</v>
      </c>
      <c r="O6" s="896"/>
      <c r="P6" s="738" t="s">
        <v>60</v>
      </c>
      <c r="Q6" s="691" t="s">
        <v>61</v>
      </c>
      <c r="R6" s="691" t="s">
        <v>62</v>
      </c>
      <c r="S6" s="691" t="s">
        <v>63</v>
      </c>
      <c r="T6" s="689" t="s">
        <v>64</v>
      </c>
      <c r="U6" s="896"/>
      <c r="V6" s="776"/>
      <c r="W6" s="917"/>
      <c r="X6" s="656"/>
      <c r="Y6" s="686" t="s">
        <v>32</v>
      </c>
      <c r="Z6" s="687"/>
      <c r="AA6" s="688"/>
      <c r="AB6" s="885"/>
      <c r="AC6" s="887"/>
      <c r="AD6" s="889"/>
      <c r="AE6" s="891"/>
      <c r="AF6" s="844"/>
    </row>
    <row r="7" spans="1:32" ht="49.5" customHeight="1" thickBot="1" x14ac:dyDescent="0.3">
      <c r="A7" s="70" t="s">
        <v>41</v>
      </c>
      <c r="B7" s="71" t="s">
        <v>114</v>
      </c>
      <c r="C7" s="883"/>
      <c r="D7" s="884"/>
      <c r="E7" s="505" t="s">
        <v>121</v>
      </c>
      <c r="F7" s="474" t="s">
        <v>122</v>
      </c>
      <c r="G7" s="474" t="s">
        <v>121</v>
      </c>
      <c r="H7" s="474" t="s">
        <v>122</v>
      </c>
      <c r="I7" s="474" t="s">
        <v>121</v>
      </c>
      <c r="J7" s="474" t="s">
        <v>122</v>
      </c>
      <c r="K7" s="474" t="s">
        <v>121</v>
      </c>
      <c r="L7" s="474" t="s">
        <v>122</v>
      </c>
      <c r="M7" s="475" t="s">
        <v>121</v>
      </c>
      <c r="N7" s="506" t="s">
        <v>122</v>
      </c>
      <c r="O7" s="897"/>
      <c r="P7" s="908"/>
      <c r="Q7" s="909"/>
      <c r="R7" s="909"/>
      <c r="S7" s="909"/>
      <c r="T7" s="916"/>
      <c r="U7" s="897"/>
      <c r="V7" s="894"/>
      <c r="W7" s="917"/>
      <c r="X7" s="895"/>
      <c r="Y7" s="425" t="s">
        <v>14</v>
      </c>
      <c r="Z7" s="426" t="s">
        <v>15</v>
      </c>
      <c r="AA7" s="427" t="s">
        <v>16</v>
      </c>
      <c r="AB7" s="886"/>
      <c r="AC7" s="888"/>
      <c r="AD7" s="890"/>
      <c r="AE7" s="892"/>
      <c r="AF7" s="844"/>
    </row>
    <row r="8" spans="1:32" x14ac:dyDescent="0.25">
      <c r="A8" s="830" t="str">
        <f>IF('Names And Totals'!A5="","",'Names And Totals'!A5)</f>
        <v/>
      </c>
      <c r="B8" s="831" t="str">
        <f>IF('Names And Totals'!B5="","",'Names And Totals'!B5)</f>
        <v/>
      </c>
      <c r="C8" s="824" t="str">
        <f>IF(AE8="","",IF(AE8="DQ","DQ",RANK(AE8,$AE$8:$AE$503,0)+SUMPRODUCT(--(AE8=$AE$8:$AE$503),--(AC8&gt;$AC$8:$AC$503))))</f>
        <v/>
      </c>
      <c r="D8" s="46" t="s">
        <v>7</v>
      </c>
      <c r="E8" s="453"/>
      <c r="F8" s="452"/>
      <c r="G8" s="452"/>
      <c r="H8" s="452"/>
      <c r="I8" s="452"/>
      <c r="J8" s="452"/>
      <c r="K8" s="452"/>
      <c r="L8" s="476"/>
      <c r="M8" s="476"/>
      <c r="N8" s="325"/>
      <c r="O8" s="483" t="str">
        <f>IF(B8="","",IF(E8="","",E8-F8+G8-H8+I8-J8+K8-L8+M8-N8))</f>
        <v/>
      </c>
      <c r="P8" s="482"/>
      <c r="Q8" s="452"/>
      <c r="R8" s="452"/>
      <c r="S8" s="334"/>
      <c r="T8" s="460"/>
      <c r="U8" s="483" t="str">
        <f>IF(B8="","",IF(E8="","",SUM(P8:T8)))</f>
        <v/>
      </c>
      <c r="V8" s="500" t="str">
        <f>IF(B8="","",IF(AF8="DQ","DQ",IF(E8="","",IF(O8+U8&lt;0,0,O8+U8))))</f>
        <v/>
      </c>
      <c r="W8" s="422">
        <f>COUNTIF(E8,"=0")+COUNTIF(G8,"=0")+COUNTIF(I8,"=0")+COUNTIF(K8,"=0")+COUNTIF(M8,"=0")</f>
        <v>0</v>
      </c>
      <c r="X8" s="875" t="str">
        <f>IF(AF8="DQ","DQ",IF(V8="","",IF(V9="",V8,IF(V10="",AVERAGE(V8:V9),IF(V11="",AVERAGE(V8:V10),IF(V12="",AVERAGE(V8:V11),TRIMMEAN(V8:V12,0.4)))))))</f>
        <v/>
      </c>
      <c r="Y8" s="324"/>
      <c r="Z8" s="334"/>
      <c r="AA8" s="325"/>
      <c r="AB8" s="164" t="str">
        <f>IF(Y8="","",IF(Y8=999,999,Y8*60+Z8+AA8/100))</f>
        <v/>
      </c>
      <c r="AC8" s="877" t="str">
        <f>IF(I8="DQ","DQ",IF(AB8="","",IF(AB9="",AB8,IF(AB9=0,AB8,IF(AB8=999,999,AVERAGE(AB8:AB9))))))</f>
        <v/>
      </c>
      <c r="AD8" s="877" t="str">
        <f>IF(AF8="DQ","DQ",IF(AC8="","",IF(AVERAGE(AC8:AC128)=999,0,IF(W8&lt;&gt;0,0,IF(30-(AC8-$AE$3)/10&lt;0,0,30-(AC8-$AE$3)/10)))))</f>
        <v/>
      </c>
      <c r="AE8" s="880" t="str">
        <f>IF(B8="","",IF(AF8="DQ","DQ",IF(AC8="","",IF(SUM(X8+AD8)&gt;0,SUM(X8+AD8),0))))</f>
        <v/>
      </c>
      <c r="AF8" s="815"/>
    </row>
    <row r="9" spans="1:32" x14ac:dyDescent="0.25">
      <c r="A9" s="621"/>
      <c r="B9" s="624"/>
      <c r="C9" s="641"/>
      <c r="D9" s="42" t="s">
        <v>4</v>
      </c>
      <c r="E9" s="412" t="str">
        <f>IF(P9&lt;&gt;"",E8,"")</f>
        <v/>
      </c>
      <c r="F9" s="443" t="str">
        <f>IF(P9&lt;&gt;"",F8,"")</f>
        <v/>
      </c>
      <c r="G9" s="443" t="str">
        <f>IF(Q9&lt;&gt;"",G8,"")</f>
        <v/>
      </c>
      <c r="H9" s="443" t="str">
        <f>IF(Q9&lt;&gt;"",H8,"")</f>
        <v/>
      </c>
      <c r="I9" s="443" t="str">
        <f>IF(R9&lt;&gt;"",I8,"")</f>
        <v/>
      </c>
      <c r="J9" s="443" t="str">
        <f>IF(R9&lt;&gt;"",J8,"")</f>
        <v/>
      </c>
      <c r="K9" s="443" t="str">
        <f>IF(S9&lt;&gt;"",K8,"")</f>
        <v/>
      </c>
      <c r="L9" s="416" t="str">
        <f>IF(S9&lt;&gt;"",L8,"")</f>
        <v/>
      </c>
      <c r="M9" s="416" t="str">
        <f>IF(T9&lt;&gt;"",M8,"")</f>
        <v/>
      </c>
      <c r="N9" s="62" t="str">
        <f>IF(E9&lt;&gt;"",N8,"")</f>
        <v/>
      </c>
      <c r="O9" s="487" t="str">
        <f>IF(B8="","",IF(E9="","",E9-F9+G9-H9+I9-J9+K9-L9+M9-N9))</f>
        <v/>
      </c>
      <c r="P9" s="297"/>
      <c r="Q9" s="297"/>
      <c r="R9" s="297"/>
      <c r="S9" s="297"/>
      <c r="T9" s="461"/>
      <c r="U9" s="484" t="str">
        <f>IF(B8="","",IF(E9="","",SUM(P9:T9)))</f>
        <v/>
      </c>
      <c r="V9" s="419" t="str">
        <f>IF(B8="","",IF(AF9="DQ","DQ",IF(E9="","",IF(O9+U9&lt;0,0,O9+U9))))</f>
        <v/>
      </c>
      <c r="W9" s="412"/>
      <c r="X9" s="645"/>
      <c r="Y9" s="289"/>
      <c r="Z9" s="290"/>
      <c r="AA9" s="310"/>
      <c r="AB9" s="10" t="str">
        <f>IF(Y9="","",IF(Y9=999,999,Y9*60+Z9+AA9/100))</f>
        <v/>
      </c>
      <c r="AC9" s="878"/>
      <c r="AD9" s="878"/>
      <c r="AE9" s="721"/>
      <c r="AF9" s="816"/>
    </row>
    <row r="10" spans="1:32" x14ac:dyDescent="0.25">
      <c r="A10" s="621"/>
      <c r="B10" s="624"/>
      <c r="C10" s="641"/>
      <c r="D10" s="42" t="s">
        <v>8</v>
      </c>
      <c r="E10" s="412" t="str">
        <f>IF(P10&lt;&gt;"",E8,"")</f>
        <v/>
      </c>
      <c r="F10" s="443" t="str">
        <f>IF(P10&lt;&gt;"",F8,"")</f>
        <v/>
      </c>
      <c r="G10" s="443" t="str">
        <f>IF(Q10&lt;&gt;"",G8,"")</f>
        <v/>
      </c>
      <c r="H10" s="443" t="str">
        <f>IF(Q10&lt;&gt;"",H8,"")</f>
        <v/>
      </c>
      <c r="I10" s="443" t="str">
        <f>IF(R10&lt;&gt;"",I8,"")</f>
        <v/>
      </c>
      <c r="J10" s="443" t="str">
        <f>IF(R10&lt;&gt;"",J8,"")</f>
        <v/>
      </c>
      <c r="K10" s="443" t="str">
        <f>IF(S10&lt;&gt;"",K8,"")</f>
        <v/>
      </c>
      <c r="L10" s="416" t="str">
        <f>IF(S10&lt;&gt;"",L8,"")</f>
        <v/>
      </c>
      <c r="M10" s="416" t="str">
        <f>IF(T10&lt;&gt;"",M8,"")</f>
        <v/>
      </c>
      <c r="N10" s="62" t="str">
        <f>IF(E10&lt;&gt;"",N8,"")</f>
        <v/>
      </c>
      <c r="O10" s="484" t="str">
        <f>IF(B8="","",IF(E10="","",E10-F10+G10-H10+I10-J10+K10-L10+M10-N10))</f>
        <v/>
      </c>
      <c r="P10" s="297"/>
      <c r="Q10" s="297"/>
      <c r="R10" s="297"/>
      <c r="S10" s="297"/>
      <c r="T10" s="461"/>
      <c r="U10" s="486" t="str">
        <f>IF(B8="","",IF(E10="","",SUM(P10:T10)))</f>
        <v/>
      </c>
      <c r="V10" s="435" t="str">
        <f>IF(B8="","",IF(AF10="DQ","DQ",IF(E10="","",IF(O10+U10&lt;0,0,O10+U10))))</f>
        <v/>
      </c>
      <c r="W10" s="412"/>
      <c r="X10" s="645"/>
      <c r="Y10" s="169"/>
      <c r="Z10" s="170"/>
      <c r="AA10" s="171"/>
      <c r="AB10" s="240"/>
      <c r="AC10" s="878"/>
      <c r="AD10" s="878"/>
      <c r="AE10" s="721"/>
      <c r="AF10" s="816"/>
    </row>
    <row r="11" spans="1:32" x14ac:dyDescent="0.25">
      <c r="A11" s="621"/>
      <c r="B11" s="624"/>
      <c r="C11" s="641"/>
      <c r="D11" s="42" t="s">
        <v>5</v>
      </c>
      <c r="E11" s="412" t="str">
        <f>IF(P11&lt;&gt;"",E8,"")</f>
        <v/>
      </c>
      <c r="F11" s="443" t="str">
        <f>IF(P11&lt;&gt;"",F8,"")</f>
        <v/>
      </c>
      <c r="G11" s="443" t="str">
        <f>IF(Q11&lt;&gt;"",G8,"")</f>
        <v/>
      </c>
      <c r="H11" s="443" t="str">
        <f>IF(Q11&lt;&gt;"",H8,"")</f>
        <v/>
      </c>
      <c r="I11" s="443" t="str">
        <f>IF(R11&lt;&gt;"",I8,"")</f>
        <v/>
      </c>
      <c r="J11" s="443" t="str">
        <f>IF(R11&lt;&gt;"",J8,"")</f>
        <v/>
      </c>
      <c r="K11" s="443" t="str">
        <f>IF(S11&lt;&gt;"",K8,"")</f>
        <v/>
      </c>
      <c r="L11" s="416" t="str">
        <f>IF(S11&lt;&gt;"",L8,"")</f>
        <v/>
      </c>
      <c r="M11" s="416" t="str">
        <f>IF(T11&lt;&gt;"",M8,"")</f>
        <v/>
      </c>
      <c r="N11" s="62" t="str">
        <f>IF(E11&lt;&gt;"",N8,"")</f>
        <v/>
      </c>
      <c r="O11" s="488" t="str">
        <f>IF(B8="","",IF(E11="","",E11-F11+G11-H11+I11-J11+K11-L11+M11-N11))</f>
        <v/>
      </c>
      <c r="P11" s="297"/>
      <c r="Q11" s="297"/>
      <c r="R11" s="297"/>
      <c r="S11" s="297"/>
      <c r="T11" s="461"/>
      <c r="U11" s="484" t="str">
        <f>IF(B8="","",IF(E11="","",SUM(P11:T11)))</f>
        <v/>
      </c>
      <c r="V11" s="419" t="str">
        <f>IF(B8="","",IF(AF11="DQ","DQ",IF(E11="","",IF(O11+U11&lt;0,0,O11+U11))))</f>
        <v/>
      </c>
      <c r="W11" s="412"/>
      <c r="X11" s="645"/>
      <c r="Y11" s="169"/>
      <c r="Z11" s="170"/>
      <c r="AA11" s="171"/>
      <c r="AB11" s="240"/>
      <c r="AC11" s="878"/>
      <c r="AD11" s="878"/>
      <c r="AE11" s="721"/>
      <c r="AF11" s="816"/>
    </row>
    <row r="12" spans="1:32" ht="15.75" thickBot="1" x14ac:dyDescent="0.3">
      <c r="A12" s="622"/>
      <c r="B12" s="625"/>
      <c r="C12" s="825"/>
      <c r="D12" s="477" t="s">
        <v>6</v>
      </c>
      <c r="E12" s="423" t="str">
        <f>IF(P12&lt;&gt;"",E8,"")</f>
        <v/>
      </c>
      <c r="F12" s="124" t="str">
        <f>IF(P12&lt;&gt;"",F8,"")</f>
        <v/>
      </c>
      <c r="G12" s="124" t="str">
        <f>IF(Q12&lt;&gt;"",G8,"")</f>
        <v/>
      </c>
      <c r="H12" s="124" t="str">
        <f>IF(Q12&lt;&gt;"",H8,"")</f>
        <v/>
      </c>
      <c r="I12" s="124" t="str">
        <f>IF(R12&lt;&gt;"",I8,"")</f>
        <v/>
      </c>
      <c r="J12" s="124" t="str">
        <f>IF(R12&lt;&gt;"",J8,"")</f>
        <v/>
      </c>
      <c r="K12" s="124" t="str">
        <f>IF(S12&lt;&gt;"",K8,"")</f>
        <v/>
      </c>
      <c r="L12" s="421" t="str">
        <f>IF(S12&lt;&gt;"",L8,"")</f>
        <v/>
      </c>
      <c r="M12" s="421" t="str">
        <f>IF(T12&lt;&gt;"",M8,"")</f>
        <v/>
      </c>
      <c r="N12" s="64" t="str">
        <f>IF(E12&lt;&gt;"",N8,"")</f>
        <v/>
      </c>
      <c r="O12" s="486" t="str">
        <f>IF(B8="","",IF(E12="","",E12-F12+G12-H12+I12-J12+K12-L12+M12-N12))</f>
        <v/>
      </c>
      <c r="P12" s="309"/>
      <c r="Q12" s="309"/>
      <c r="R12" s="309"/>
      <c r="S12" s="309"/>
      <c r="T12" s="462"/>
      <c r="U12" s="488" t="str">
        <f>IF(B8="","",IF(E12="","",SUM(P12:T12)))</f>
        <v/>
      </c>
      <c r="V12" s="418" t="str">
        <f>IF(B8="","",IF(AF12="DQ","DQ",IF(E12="","",IF(O12+U12&lt;0,0,O12+U12))))</f>
        <v/>
      </c>
      <c r="W12" s="423"/>
      <c r="X12" s="876"/>
      <c r="Y12" s="478"/>
      <c r="Z12" s="479"/>
      <c r="AA12" s="480"/>
      <c r="AB12" s="481"/>
      <c r="AC12" s="879"/>
      <c r="AD12" s="879"/>
      <c r="AE12" s="881"/>
      <c r="AF12" s="817"/>
    </row>
    <row r="13" spans="1:32" x14ac:dyDescent="0.25">
      <c r="A13" s="626" t="str">
        <f>IF('Names And Totals'!A6="","",'Names And Totals'!A6)</f>
        <v/>
      </c>
      <c r="B13" s="629" t="str">
        <f>IF('Names And Totals'!B6="","",'Names And Totals'!B6)</f>
        <v/>
      </c>
      <c r="C13" s="821" t="str">
        <f>IF(AE13="","",IF(AE13="DQ","DQ",RANK(AE13,$AE$8:$AE$503,0)+SUMPRODUCT(--(AE13=$AE$8:$AE$503),--(AC13&gt;$AC$8:$AC$503))))</f>
        <v/>
      </c>
      <c r="D13" s="43" t="s">
        <v>7</v>
      </c>
      <c r="E13" s="446"/>
      <c r="F13" s="447"/>
      <c r="G13" s="447"/>
      <c r="H13" s="447"/>
      <c r="I13" s="447"/>
      <c r="J13" s="447"/>
      <c r="K13" s="447"/>
      <c r="L13" s="489"/>
      <c r="M13" s="489"/>
      <c r="N13" s="313"/>
      <c r="O13" s="490" t="str">
        <f>IF(B13="","",IF(E13="","",E13-F13+G13-H13+I13-J13+K13-L13+M13-N13))</f>
        <v/>
      </c>
      <c r="P13" s="491"/>
      <c r="Q13" s="447"/>
      <c r="R13" s="447"/>
      <c r="S13" s="312"/>
      <c r="T13" s="464"/>
      <c r="U13" s="490" t="str">
        <f>IF(B13="","",IF(E13="","",SUM(P13:T13)))</f>
        <v/>
      </c>
      <c r="V13" s="403" t="str">
        <f>IF(B13="","",IF(AF13="DQ","DQ",IF(E13="","",IF(O13+U13&lt;0,0,O13+U13))))</f>
        <v/>
      </c>
      <c r="W13" s="409">
        <f>COUNTIF(E13,"=0")+COUNTIF(G13,"=0")+COUNTIF(I13,"=0")+COUNTIF(K13,"=0")+COUNTIF(M13,"=0")</f>
        <v>0</v>
      </c>
      <c r="X13" s="723" t="str">
        <f>IF(AF13="DQ","DQ",IF(V13="","",IF(V14="",V13,IF(V15="",AVERAGE(V13:V14),IF(V16="",AVERAGE(V13:V15),IF(V17="",AVERAGE(V13:V16),TRIMMEAN(V13:V17,0.4)))))))</f>
        <v/>
      </c>
      <c r="Y13" s="311"/>
      <c r="Z13" s="312"/>
      <c r="AA13" s="313"/>
      <c r="AB13" s="160" t="str">
        <f>IF(Y13="","",IF(Y13=999,999,Y13*60+Z13+AA13/100))</f>
        <v/>
      </c>
      <c r="AC13" s="872" t="str">
        <f>IF(I13="DQ","DQ",IF(AB13="","",IF(AB14="",AB13,IF(AB14=0,AB13,IF(AB13=999,999,AVERAGE(AB13:AB14))))))</f>
        <v/>
      </c>
      <c r="AD13" s="872" t="str">
        <f>IF(AF13="DQ","DQ",IF(AC13="","",IF(AVERAGE(AC13:AC133)=999,0,IF(W13&lt;&gt;0,0,IF(30-(AC13-$AE$3)/10&lt;0,0,30-(AC13-$AE$3)/10)))))</f>
        <v/>
      </c>
      <c r="AE13" s="605" t="str">
        <f>IF(B13="","",IF(AF13="DQ","DQ",IF(AC13="","",IF(SUM(X13+AD13)&gt;0,SUM(X13+AD13),0))))</f>
        <v/>
      </c>
      <c r="AF13" s="638"/>
    </row>
    <row r="14" spans="1:32" x14ac:dyDescent="0.25">
      <c r="A14" s="627"/>
      <c r="B14" s="630"/>
      <c r="C14" s="822"/>
      <c r="D14" s="44" t="s">
        <v>4</v>
      </c>
      <c r="E14" s="410" t="str">
        <f>IF(P14&lt;&gt;"",E13,"")</f>
        <v/>
      </c>
      <c r="F14" s="444" t="str">
        <f>IF(P14&lt;&gt;"",F13,"")</f>
        <v/>
      </c>
      <c r="G14" s="444" t="str">
        <f>IF(Q14&lt;&gt;"",G13,"")</f>
        <v/>
      </c>
      <c r="H14" s="444" t="str">
        <f>IF(Q14&lt;&gt;"",H13,"")</f>
        <v/>
      </c>
      <c r="I14" s="444" t="str">
        <f>IF(R14&lt;&gt;"",I13,"")</f>
        <v/>
      </c>
      <c r="J14" s="444" t="str">
        <f>IF(R14&lt;&gt;"",J13,"")</f>
        <v/>
      </c>
      <c r="K14" s="444" t="str">
        <f>IF(S14&lt;&gt;"",K13,"")</f>
        <v/>
      </c>
      <c r="L14" s="414" t="str">
        <f>IF(S14&lt;&gt;"",L13,"")</f>
        <v/>
      </c>
      <c r="M14" s="414" t="str">
        <f>IF(T14&lt;&gt;"",M13,"")</f>
        <v/>
      </c>
      <c r="N14" s="63" t="str">
        <f>IF(E14&lt;&gt;"",N13,"")</f>
        <v/>
      </c>
      <c r="O14" s="492" t="str">
        <f>IF(B13="","",IF(E14="","",E14-F14+G14-H14+I14-J14+K14-L14+M14-N14))</f>
        <v/>
      </c>
      <c r="P14" s="303"/>
      <c r="Q14" s="303"/>
      <c r="R14" s="303"/>
      <c r="S14" s="303"/>
      <c r="T14" s="463"/>
      <c r="U14" s="485" t="str">
        <f>IF(B13="","",IF(E14="","",SUM(P14:T14)))</f>
        <v/>
      </c>
      <c r="V14" s="437" t="str">
        <f>IF(B13="","",IF(AF14="DQ","DQ",IF(E14="","",IF(O14+U14&lt;0,0,O14+U14))))</f>
        <v/>
      </c>
      <c r="W14" s="410"/>
      <c r="X14" s="724"/>
      <c r="Y14" s="292"/>
      <c r="Z14" s="293"/>
      <c r="AA14" s="314"/>
      <c r="AB14" s="14" t="str">
        <f>IF(Y14="","",IF(Y14=999,999,Y14*60+Z14+AA14/100))</f>
        <v/>
      </c>
      <c r="AC14" s="873"/>
      <c r="AD14" s="873"/>
      <c r="AE14" s="606"/>
      <c r="AF14" s="639"/>
    </row>
    <row r="15" spans="1:32" x14ac:dyDescent="0.25">
      <c r="A15" s="627"/>
      <c r="B15" s="630"/>
      <c r="C15" s="822"/>
      <c r="D15" s="44" t="s">
        <v>8</v>
      </c>
      <c r="E15" s="410" t="str">
        <f>IF(P15&lt;&gt;"",E13,"")</f>
        <v/>
      </c>
      <c r="F15" s="444" t="str">
        <f>IF(P15&lt;&gt;"",F13,"")</f>
        <v/>
      </c>
      <c r="G15" s="444" t="str">
        <f>IF(Q15&lt;&gt;"",G13,"")</f>
        <v/>
      </c>
      <c r="H15" s="444" t="str">
        <f>IF(Q15&lt;&gt;"",H13,"")</f>
        <v/>
      </c>
      <c r="I15" s="444" t="str">
        <f>IF(R15&lt;&gt;"",I13,"")</f>
        <v/>
      </c>
      <c r="J15" s="444" t="str">
        <f>IF(R15&lt;&gt;"",J13,"")</f>
        <v/>
      </c>
      <c r="K15" s="444" t="str">
        <f>IF(S15&lt;&gt;"",K13,"")</f>
        <v/>
      </c>
      <c r="L15" s="414" t="str">
        <f>IF(S15&lt;&gt;"",L13,"")</f>
        <v/>
      </c>
      <c r="M15" s="414" t="str">
        <f>IF(T15&lt;&gt;"",M13,"")</f>
        <v/>
      </c>
      <c r="N15" s="63" t="str">
        <f>IF(E15&lt;&gt;"",N13,"")</f>
        <v/>
      </c>
      <c r="O15" s="485" t="str">
        <f>IF(B13="","",IF(E15="","",E15-F15+G15-H15+I15-J15+K15-L15+M15-N15))</f>
        <v/>
      </c>
      <c r="P15" s="303"/>
      <c r="Q15" s="303"/>
      <c r="R15" s="303"/>
      <c r="S15" s="303"/>
      <c r="T15" s="463"/>
      <c r="U15" s="493" t="str">
        <f>IF(B13="","",IF(E15="","",SUM(P15:T15)))</f>
        <v/>
      </c>
      <c r="V15" s="404" t="str">
        <f>IF(B13="","",IF(AF15="DQ","DQ",IF(E15="","",IF(O15+U15&lt;0,0,O15+U15))))</f>
        <v/>
      </c>
      <c r="W15" s="410"/>
      <c r="X15" s="724"/>
      <c r="Y15" s="179"/>
      <c r="Z15" s="180"/>
      <c r="AA15" s="181"/>
      <c r="AB15" s="241"/>
      <c r="AC15" s="873"/>
      <c r="AD15" s="873"/>
      <c r="AE15" s="606"/>
      <c r="AF15" s="639"/>
    </row>
    <row r="16" spans="1:32" x14ac:dyDescent="0.25">
      <c r="A16" s="627"/>
      <c r="B16" s="630"/>
      <c r="C16" s="822"/>
      <c r="D16" s="44" t="s">
        <v>5</v>
      </c>
      <c r="E16" s="410" t="str">
        <f>IF(P16&lt;&gt;"",E13,"")</f>
        <v/>
      </c>
      <c r="F16" s="444" t="str">
        <f>IF(P16&lt;&gt;"",F13,"")</f>
        <v/>
      </c>
      <c r="G16" s="444" t="str">
        <f>IF(Q16&lt;&gt;"",G13,"")</f>
        <v/>
      </c>
      <c r="H16" s="444" t="str">
        <f>IF(Q16&lt;&gt;"",H13,"")</f>
        <v/>
      </c>
      <c r="I16" s="444" t="str">
        <f>IF(R16&lt;&gt;"",I13,"")</f>
        <v/>
      </c>
      <c r="J16" s="444" t="str">
        <f>IF(R16&lt;&gt;"",J13,"")</f>
        <v/>
      </c>
      <c r="K16" s="444" t="str">
        <f>IF(S16&lt;&gt;"",K13,"")</f>
        <v/>
      </c>
      <c r="L16" s="414" t="str">
        <f>IF(S16&lt;&gt;"",L13,"")</f>
        <v/>
      </c>
      <c r="M16" s="414" t="str">
        <f>IF(T16&lt;&gt;"",M13,"")</f>
        <v/>
      </c>
      <c r="N16" s="63" t="str">
        <f>IF(E16&lt;&gt;"",N13,"")</f>
        <v/>
      </c>
      <c r="O16" s="494" t="str">
        <f>IF(B13="","",IF(E16="","",E16-F16+G16-H16+I16-J16+K16-L16+M16-N16))</f>
        <v/>
      </c>
      <c r="P16" s="303"/>
      <c r="Q16" s="303"/>
      <c r="R16" s="303"/>
      <c r="S16" s="303"/>
      <c r="T16" s="463"/>
      <c r="U16" s="485" t="str">
        <f>IF(B13="","",IF(E16="","",SUM(P16:T16)))</f>
        <v/>
      </c>
      <c r="V16" s="437" t="str">
        <f>IF(B13="","",IF(AF16="DQ","DQ",IF(E16="","",IF(O16+U16&lt;0,0,O16+U16))))</f>
        <v/>
      </c>
      <c r="W16" s="410"/>
      <c r="X16" s="724"/>
      <c r="Y16" s="179"/>
      <c r="Z16" s="180"/>
      <c r="AA16" s="181"/>
      <c r="AB16" s="241"/>
      <c r="AC16" s="873"/>
      <c r="AD16" s="873"/>
      <c r="AE16" s="606"/>
      <c r="AF16" s="639"/>
    </row>
    <row r="17" spans="1:32" ht="15.75" thickBot="1" x14ac:dyDescent="0.3">
      <c r="A17" s="628"/>
      <c r="B17" s="631"/>
      <c r="C17" s="823"/>
      <c r="D17" s="45" t="s">
        <v>6</v>
      </c>
      <c r="E17" s="411" t="str">
        <f>IF(P17&lt;&gt;"",E13,"")</f>
        <v/>
      </c>
      <c r="F17" s="445" t="str">
        <f>IF(P17&lt;&gt;"",F13,"")</f>
        <v/>
      </c>
      <c r="G17" s="445" t="str">
        <f>IF(Q17&lt;&gt;"",G13,"")</f>
        <v/>
      </c>
      <c r="H17" s="445" t="str">
        <f>IF(Q17&lt;&gt;"",H13,"")</f>
        <v/>
      </c>
      <c r="I17" s="445" t="str">
        <f>IF(R17&lt;&gt;"",I13,"")</f>
        <v/>
      </c>
      <c r="J17" s="445" t="str">
        <f>IF(R17&lt;&gt;"",J13,"")</f>
        <v/>
      </c>
      <c r="K17" s="445" t="str">
        <f>IF(S17&lt;&gt;"",K13,"")</f>
        <v/>
      </c>
      <c r="L17" s="415" t="str">
        <f>IF(S17&lt;&gt;"",L13,"")</f>
        <v/>
      </c>
      <c r="M17" s="415" t="str">
        <f>IF(T17&lt;&gt;"",M13,"")</f>
        <v/>
      </c>
      <c r="N17" s="161" t="str">
        <f>IF(E17&lt;&gt;"",N13,"")</f>
        <v/>
      </c>
      <c r="O17" s="495" t="str">
        <f>IF(B13="","",IF(E17="","",E17-F17+G17-H17+I17-J17+K17-L17+M17-N17))</f>
        <v/>
      </c>
      <c r="P17" s="305"/>
      <c r="Q17" s="305"/>
      <c r="R17" s="305"/>
      <c r="S17" s="305"/>
      <c r="T17" s="465"/>
      <c r="U17" s="495" t="str">
        <f>IF(B13="","",IF(E17="","",SUM(P17:T17)))</f>
        <v/>
      </c>
      <c r="V17" s="405" t="str">
        <f>IF(B13="","",IF(AF17="DQ","DQ",IF(E17="","",IF(O17+U17&lt;0,0,O17+U17))))</f>
        <v/>
      </c>
      <c r="W17" s="411"/>
      <c r="X17" s="725"/>
      <c r="Y17" s="183"/>
      <c r="Z17" s="184"/>
      <c r="AA17" s="185"/>
      <c r="AB17" s="242"/>
      <c r="AC17" s="874"/>
      <c r="AD17" s="874"/>
      <c r="AE17" s="607"/>
      <c r="AF17" s="640"/>
    </row>
    <row r="18" spans="1:32" x14ac:dyDescent="0.25">
      <c r="A18" s="620" t="str">
        <f>IF('Names And Totals'!A7="","",'Names And Totals'!A7)</f>
        <v/>
      </c>
      <c r="B18" s="623" t="str">
        <f>IF('Names And Totals'!B7="","",'Names And Totals'!B7)</f>
        <v/>
      </c>
      <c r="C18" s="699" t="str">
        <f>IF(AE18="","",IF(AE18="DQ","DQ",RANK(AE18,$AE$8:$AE$503,0)+SUMPRODUCT(--(AE18=$AE$8:$AE$503),--(AC18&gt;$AC$8:$AC$503))))</f>
        <v/>
      </c>
      <c r="D18" s="86" t="s">
        <v>7</v>
      </c>
      <c r="E18" s="453"/>
      <c r="F18" s="452"/>
      <c r="G18" s="452"/>
      <c r="H18" s="452"/>
      <c r="I18" s="452"/>
      <c r="J18" s="452"/>
      <c r="K18" s="452"/>
      <c r="L18" s="476"/>
      <c r="M18" s="476"/>
      <c r="N18" s="325"/>
      <c r="O18" s="483" t="str">
        <f>IF(B18="","",IF(E18="","",E18-F18+G18-H18+I18-J18+K18-L18+M18-N18))</f>
        <v/>
      </c>
      <c r="P18" s="482"/>
      <c r="Q18" s="452"/>
      <c r="R18" s="452"/>
      <c r="S18" s="334"/>
      <c r="T18" s="460"/>
      <c r="U18" s="483" t="str">
        <f>IF(B18="","",IF(E18="","",SUM(P18:T18)))</f>
        <v/>
      </c>
      <c r="V18" s="500" t="str">
        <f>IF(B18="","",IF(AF18="DQ","DQ",IF(E18="","",IF(O18+U18&lt;0,0,O18+U18))))</f>
        <v/>
      </c>
      <c r="W18" s="422">
        <f>COUNTIF(E18,"=0")+COUNTIF(G18,"=0")+COUNTIF(I18,"=0")+COUNTIF(K18,"=0")+COUNTIF(M18,"=0")</f>
        <v>0</v>
      </c>
      <c r="X18" s="875" t="str">
        <f>IF(AF18="DQ","DQ",IF(V18="","",IF(V19="",V18,IF(V20="",AVERAGE(V18:V19),IF(V21="",AVERAGE(V18:V20),IF(V22="",AVERAGE(V18:V21),TRIMMEAN(V18:V22,0.4)))))))</f>
        <v/>
      </c>
      <c r="Y18" s="324"/>
      <c r="Z18" s="334"/>
      <c r="AA18" s="325"/>
      <c r="AB18" s="164" t="str">
        <f>IF(Y18="","",IF(Y18=999,999,Y18*60+Z18+AA18/100))</f>
        <v/>
      </c>
      <c r="AC18" s="877" t="str">
        <f>IF(I18="DQ","DQ",IF(AB18="","",IF(AB19="",AB18,IF(AB19=0,AB18,IF(AB18=999,999,AVERAGE(AB18:AB19))))))</f>
        <v/>
      </c>
      <c r="AD18" s="877" t="str">
        <f>IF(AF18="DQ","DQ",IF(AC18="","",IF(AVERAGE(AC18:AC138)=999,0,IF(W18&lt;&gt;0,0,IF(30-(AC18-$AE$3)/10&lt;0,0,30-(AC18-$AE$3)/10)))))</f>
        <v/>
      </c>
      <c r="AE18" s="880" t="str">
        <f>IF(B18="","",IF(AF18="DQ","DQ",IF(AC18="","",IF(SUM(X18+AD18)&gt;0,SUM(X18+AD18),0))))</f>
        <v/>
      </c>
      <c r="AF18" s="815"/>
    </row>
    <row r="19" spans="1:32" x14ac:dyDescent="0.25">
      <c r="A19" s="621"/>
      <c r="B19" s="624"/>
      <c r="C19" s="641"/>
      <c r="D19" s="42" t="s">
        <v>4</v>
      </c>
      <c r="E19" s="412" t="str">
        <f>IF(P19&lt;&gt;"",E18,"")</f>
        <v/>
      </c>
      <c r="F19" s="443" t="str">
        <f>IF(P19&lt;&gt;"",F18,"")</f>
        <v/>
      </c>
      <c r="G19" s="443" t="str">
        <f>IF(Q19&lt;&gt;"",G18,"")</f>
        <v/>
      </c>
      <c r="H19" s="443" t="str">
        <f>IF(Q19&lt;&gt;"",H18,"")</f>
        <v/>
      </c>
      <c r="I19" s="443" t="str">
        <f>IF(R19&lt;&gt;"",I18,"")</f>
        <v/>
      </c>
      <c r="J19" s="443" t="str">
        <f>IF(R19&lt;&gt;"",J18,"")</f>
        <v/>
      </c>
      <c r="K19" s="443" t="str">
        <f>IF(S19&lt;&gt;"",K18,"")</f>
        <v/>
      </c>
      <c r="L19" s="416" t="str">
        <f>IF(S19&lt;&gt;"",L18,"")</f>
        <v/>
      </c>
      <c r="M19" s="416" t="str">
        <f>IF(T19&lt;&gt;"",M18,"")</f>
        <v/>
      </c>
      <c r="N19" s="62" t="str">
        <f>IF(E19&lt;&gt;"",N18,"")</f>
        <v/>
      </c>
      <c r="O19" s="487" t="str">
        <f>IF(B18="","",IF(E19="","",E19-F19+G19-H19+I19-J19+K19-L19+M19-N19))</f>
        <v/>
      </c>
      <c r="P19" s="297"/>
      <c r="Q19" s="297"/>
      <c r="R19" s="297"/>
      <c r="S19" s="297"/>
      <c r="T19" s="461"/>
      <c r="U19" s="484" t="str">
        <f>IF(B18="","",IF(E19="","",SUM(P19:T19)))</f>
        <v/>
      </c>
      <c r="V19" s="419" t="str">
        <f>IF(B18="","",IF(AF19="DQ","DQ",IF(E19="","",IF(O19+U19&lt;0,0,O19+U19))))</f>
        <v/>
      </c>
      <c r="W19" s="412"/>
      <c r="X19" s="645"/>
      <c r="Y19" s="289"/>
      <c r="Z19" s="290"/>
      <c r="AA19" s="310"/>
      <c r="AB19" s="10" t="str">
        <f>IF(Y19="","",IF(Y19=999,999,Y19*60+Z19+AA19/100))</f>
        <v/>
      </c>
      <c r="AC19" s="878"/>
      <c r="AD19" s="878"/>
      <c r="AE19" s="721"/>
      <c r="AF19" s="816"/>
    </row>
    <row r="20" spans="1:32" x14ac:dyDescent="0.25">
      <c r="A20" s="621"/>
      <c r="B20" s="624"/>
      <c r="C20" s="641"/>
      <c r="D20" s="42" t="s">
        <v>8</v>
      </c>
      <c r="E20" s="412" t="str">
        <f>IF(P20&lt;&gt;"",E18,"")</f>
        <v/>
      </c>
      <c r="F20" s="443" t="str">
        <f>IF(P20&lt;&gt;"",F18,"")</f>
        <v/>
      </c>
      <c r="G20" s="443" t="str">
        <f>IF(Q20&lt;&gt;"",G18,"")</f>
        <v/>
      </c>
      <c r="H20" s="443" t="str">
        <f>IF(Q20&lt;&gt;"",H18,"")</f>
        <v/>
      </c>
      <c r="I20" s="443" t="str">
        <f>IF(R20&lt;&gt;"",I18,"")</f>
        <v/>
      </c>
      <c r="J20" s="443" t="str">
        <f>IF(R20&lt;&gt;"",J18,"")</f>
        <v/>
      </c>
      <c r="K20" s="443" t="str">
        <f>IF(S20&lt;&gt;"",K18,"")</f>
        <v/>
      </c>
      <c r="L20" s="416" t="str">
        <f>IF(S20&lt;&gt;"",L18,"")</f>
        <v/>
      </c>
      <c r="M20" s="416" t="str">
        <f>IF(T20&lt;&gt;"",M18,"")</f>
        <v/>
      </c>
      <c r="N20" s="62" t="str">
        <f>IF(E20&lt;&gt;"",N18,"")</f>
        <v/>
      </c>
      <c r="O20" s="484" t="str">
        <f>IF(B18="","",IF(E20="","",E20-F20+G20-H20+I20-J20+K20-L20+M20-N20))</f>
        <v/>
      </c>
      <c r="P20" s="297"/>
      <c r="Q20" s="297"/>
      <c r="R20" s="297"/>
      <c r="S20" s="297"/>
      <c r="T20" s="461"/>
      <c r="U20" s="486" t="str">
        <f>IF(B18="","",IF(E20="","",SUM(P20:T20)))</f>
        <v/>
      </c>
      <c r="V20" s="435" t="str">
        <f>IF(B18="","",IF(AF20="DQ","DQ",IF(E20="","",IF(O20+U20&lt;0,0,O20+U20))))</f>
        <v/>
      </c>
      <c r="W20" s="412"/>
      <c r="X20" s="645"/>
      <c r="Y20" s="169"/>
      <c r="Z20" s="170"/>
      <c r="AA20" s="171"/>
      <c r="AB20" s="240"/>
      <c r="AC20" s="878"/>
      <c r="AD20" s="878"/>
      <c r="AE20" s="721"/>
      <c r="AF20" s="816"/>
    </row>
    <row r="21" spans="1:32" x14ac:dyDescent="0.25">
      <c r="A21" s="621"/>
      <c r="B21" s="624"/>
      <c r="C21" s="641"/>
      <c r="D21" s="42" t="s">
        <v>5</v>
      </c>
      <c r="E21" s="412" t="str">
        <f>IF(P21&lt;&gt;"",E18,"")</f>
        <v/>
      </c>
      <c r="F21" s="443" t="str">
        <f>IF(P21&lt;&gt;"",F18,"")</f>
        <v/>
      </c>
      <c r="G21" s="443" t="str">
        <f>IF(Q21&lt;&gt;"",G18,"")</f>
        <v/>
      </c>
      <c r="H21" s="443" t="str">
        <f>IF(Q21&lt;&gt;"",H18,"")</f>
        <v/>
      </c>
      <c r="I21" s="443" t="str">
        <f>IF(R21&lt;&gt;"",I18,"")</f>
        <v/>
      </c>
      <c r="J21" s="443" t="str">
        <f>IF(R21&lt;&gt;"",J18,"")</f>
        <v/>
      </c>
      <c r="K21" s="443" t="str">
        <f>IF(S21&lt;&gt;"",K18,"")</f>
        <v/>
      </c>
      <c r="L21" s="416" t="str">
        <f>IF(S21&lt;&gt;"",L18,"")</f>
        <v/>
      </c>
      <c r="M21" s="416" t="str">
        <f>IF(T21&lt;&gt;"",M18,"")</f>
        <v/>
      </c>
      <c r="N21" s="62" t="str">
        <f>IF(E21&lt;&gt;"",N18,"")</f>
        <v/>
      </c>
      <c r="O21" s="488" t="str">
        <f>IF(B18="","",IF(E21="","",E21-F21+G21-H21+I21-J21+K21-L21+M21-N21))</f>
        <v/>
      </c>
      <c r="P21" s="297"/>
      <c r="Q21" s="297"/>
      <c r="R21" s="297"/>
      <c r="S21" s="297"/>
      <c r="T21" s="461"/>
      <c r="U21" s="484" t="str">
        <f>IF(B18="","",IF(E21="","",SUM(P21:T21)))</f>
        <v/>
      </c>
      <c r="V21" s="419" t="str">
        <f>IF(B18="","",IF(AF21="DQ","DQ",IF(E21="","",IF(O21+U21&lt;0,0,O21+U21))))</f>
        <v/>
      </c>
      <c r="W21" s="412"/>
      <c r="X21" s="645"/>
      <c r="Y21" s="169"/>
      <c r="Z21" s="170"/>
      <c r="AA21" s="171"/>
      <c r="AB21" s="240"/>
      <c r="AC21" s="878"/>
      <c r="AD21" s="878"/>
      <c r="AE21" s="721"/>
      <c r="AF21" s="816"/>
    </row>
    <row r="22" spans="1:32" ht="15.75" thickBot="1" x14ac:dyDescent="0.3">
      <c r="A22" s="644"/>
      <c r="B22" s="643"/>
      <c r="C22" s="642"/>
      <c r="D22" s="85" t="s">
        <v>6</v>
      </c>
      <c r="E22" s="423" t="str">
        <f>IF(P22&lt;&gt;"",E18,"")</f>
        <v/>
      </c>
      <c r="F22" s="124" t="str">
        <f>IF(P22&lt;&gt;"",F18,"")</f>
        <v/>
      </c>
      <c r="G22" s="124" t="str">
        <f>IF(Q22&lt;&gt;"",G18,"")</f>
        <v/>
      </c>
      <c r="H22" s="124" t="str">
        <f>IF(Q22&lt;&gt;"",H18,"")</f>
        <v/>
      </c>
      <c r="I22" s="124" t="str">
        <f>IF(R22&lt;&gt;"",I18,"")</f>
        <v/>
      </c>
      <c r="J22" s="124" t="str">
        <f>IF(R22&lt;&gt;"",J18,"")</f>
        <v/>
      </c>
      <c r="K22" s="124" t="str">
        <f>IF(S22&lt;&gt;"",K18,"")</f>
        <v/>
      </c>
      <c r="L22" s="421" t="str">
        <f>IF(S22&lt;&gt;"",L18,"")</f>
        <v/>
      </c>
      <c r="M22" s="421" t="str">
        <f>IF(T22&lt;&gt;"",M18,"")</f>
        <v/>
      </c>
      <c r="N22" s="64" t="str">
        <f>IF(E22&lt;&gt;"",N18,"")</f>
        <v/>
      </c>
      <c r="O22" s="486" t="str">
        <f>IF(B18="","",IF(E22="","",E22-F22+G22-H22+I22-J22+K22-L22+M22-N22))</f>
        <v/>
      </c>
      <c r="P22" s="309"/>
      <c r="Q22" s="309"/>
      <c r="R22" s="309"/>
      <c r="S22" s="309"/>
      <c r="T22" s="462"/>
      <c r="U22" s="488" t="str">
        <f>IF(B18="","",IF(E22="","",SUM(P22:T22)))</f>
        <v/>
      </c>
      <c r="V22" s="418" t="str">
        <f>IF(B18="","",IF(AF22="DQ","DQ",IF(E22="","",IF(O22+U22&lt;0,0,O22+U22))))</f>
        <v/>
      </c>
      <c r="W22" s="423"/>
      <c r="X22" s="876"/>
      <c r="Y22" s="478"/>
      <c r="Z22" s="479"/>
      <c r="AA22" s="480"/>
      <c r="AB22" s="481"/>
      <c r="AC22" s="879"/>
      <c r="AD22" s="879"/>
      <c r="AE22" s="881"/>
      <c r="AF22" s="817"/>
    </row>
    <row r="23" spans="1:32" x14ac:dyDescent="0.25">
      <c r="A23" s="626" t="str">
        <f>IF('Names And Totals'!A8="","",'Names And Totals'!A8)</f>
        <v/>
      </c>
      <c r="B23" s="629" t="str">
        <f>IF('Names And Totals'!B8="","",'Names And Totals'!B8)</f>
        <v/>
      </c>
      <c r="C23" s="821" t="str">
        <f>IF(AE23="","",IF(AE23="DQ","DQ",RANK(AE23,$AE$8:$AE$503,0)+SUMPRODUCT(--(AE23=$AE$8:$AE$503),--(AC23&gt;$AC$8:$AC$503))))</f>
        <v/>
      </c>
      <c r="D23" s="43" t="s">
        <v>7</v>
      </c>
      <c r="E23" s="446"/>
      <c r="F23" s="447"/>
      <c r="G23" s="447"/>
      <c r="H23" s="447"/>
      <c r="I23" s="447"/>
      <c r="J23" s="447"/>
      <c r="K23" s="447"/>
      <c r="L23" s="489"/>
      <c r="M23" s="489"/>
      <c r="N23" s="313"/>
      <c r="O23" s="490" t="str">
        <f>IF(B23="","",IF(E23="","",E23-F23+G23-H23+I23-J23+K23-L23+M23-N23))</f>
        <v/>
      </c>
      <c r="P23" s="491"/>
      <c r="Q23" s="447"/>
      <c r="R23" s="447"/>
      <c r="S23" s="312"/>
      <c r="T23" s="464"/>
      <c r="U23" s="490" t="str">
        <f>IF(B23="","",IF(E23="","",SUM(P23:T23)))</f>
        <v/>
      </c>
      <c r="V23" s="403" t="str">
        <f>IF(B23="","",IF(AF23="DQ","DQ",IF(E23="","",IF(O23+U23&lt;0,0,O23+U23))))</f>
        <v/>
      </c>
      <c r="W23" s="409">
        <f>COUNTIF(E23,"=0")+COUNTIF(G23,"=0")+COUNTIF(I23,"=0")+COUNTIF(K23,"=0")+COUNTIF(M23,"=0")</f>
        <v>0</v>
      </c>
      <c r="X23" s="723" t="str">
        <f>IF(AF23="DQ","DQ",IF(V23="","",IF(V24="",V23,IF(V25="",AVERAGE(V23:V24),IF(V26="",AVERAGE(V23:V25),IF(V27="",AVERAGE(V23:V26),TRIMMEAN(V23:V27,0.4)))))))</f>
        <v/>
      </c>
      <c r="Y23" s="311"/>
      <c r="Z23" s="312"/>
      <c r="AA23" s="313"/>
      <c r="AB23" s="160" t="str">
        <f>IF(Y23="","",IF(Y23=999,999,Y23*60+Z23+AA23/100))</f>
        <v/>
      </c>
      <c r="AC23" s="872" t="str">
        <f>IF(I23="DQ","DQ",IF(AB23="","",IF(AB24="",AB23,IF(AB24=0,AB23,IF(AB23=999,999,AVERAGE(AB23:AB24))))))</f>
        <v/>
      </c>
      <c r="AD23" s="872" t="str">
        <f>IF(AF23="DQ","DQ",IF(AC23="","",IF(AVERAGE(AC23:AC143)=999,0,IF(W23&lt;&gt;0,0,IF(30-(AC23-$AE$3)/10&lt;0,0,30-(AC23-$AE$3)/10)))))</f>
        <v/>
      </c>
      <c r="AE23" s="605" t="str">
        <f>IF(B23="","",IF(AF23="DQ","DQ",IF(AC23="","",IF(SUM(X23+AD23)&gt;0,SUM(X23+AD23),0))))</f>
        <v/>
      </c>
      <c r="AF23" s="638"/>
    </row>
    <row r="24" spans="1:32" x14ac:dyDescent="0.25">
      <c r="A24" s="627"/>
      <c r="B24" s="630"/>
      <c r="C24" s="822"/>
      <c r="D24" s="44" t="s">
        <v>4</v>
      </c>
      <c r="E24" s="410" t="str">
        <f>IF(P24&lt;&gt;"",E23,"")</f>
        <v/>
      </c>
      <c r="F24" s="444" t="str">
        <f>IF(P24&lt;&gt;"",F23,"")</f>
        <v/>
      </c>
      <c r="G24" s="444" t="str">
        <f>IF(Q24&lt;&gt;"",G23,"")</f>
        <v/>
      </c>
      <c r="H24" s="444" t="str">
        <f>IF(Q24&lt;&gt;"",H23,"")</f>
        <v/>
      </c>
      <c r="I24" s="444" t="str">
        <f>IF(R24&lt;&gt;"",I23,"")</f>
        <v/>
      </c>
      <c r="J24" s="444" t="str">
        <f>IF(R24&lt;&gt;"",J23,"")</f>
        <v/>
      </c>
      <c r="K24" s="444" t="str">
        <f>IF(S24&lt;&gt;"",K23,"")</f>
        <v/>
      </c>
      <c r="L24" s="414" t="str">
        <f>IF(S24&lt;&gt;"",L23,"")</f>
        <v/>
      </c>
      <c r="M24" s="414" t="str">
        <f>IF(T24&lt;&gt;"",M23,"")</f>
        <v/>
      </c>
      <c r="N24" s="63" t="str">
        <f>IF(E24&lt;&gt;"",N23,"")</f>
        <v/>
      </c>
      <c r="O24" s="492" t="str">
        <f>IF(B23="","",IF(E24="","",E24-F24+G24-H24+I24-J24+K24-L24+M24-N24))</f>
        <v/>
      </c>
      <c r="P24" s="303"/>
      <c r="Q24" s="303"/>
      <c r="R24" s="303"/>
      <c r="S24" s="303"/>
      <c r="T24" s="463"/>
      <c r="U24" s="485" t="str">
        <f>IF(B23="","",IF(E24="","",SUM(P24:T24)))</f>
        <v/>
      </c>
      <c r="V24" s="437" t="str">
        <f>IF(B23="","",IF(AF24="DQ","DQ",IF(E24="","",IF(O24+U24&lt;0,0,O24+U24))))</f>
        <v/>
      </c>
      <c r="W24" s="410"/>
      <c r="X24" s="724"/>
      <c r="Y24" s="292"/>
      <c r="Z24" s="293"/>
      <c r="AA24" s="314"/>
      <c r="AB24" s="14" t="str">
        <f>IF(Y24="","",IF(Y24=999,999,Y24*60+Z24+AA24/100))</f>
        <v/>
      </c>
      <c r="AC24" s="873"/>
      <c r="AD24" s="873"/>
      <c r="AE24" s="606"/>
      <c r="AF24" s="639"/>
    </row>
    <row r="25" spans="1:32" x14ac:dyDescent="0.25">
      <c r="A25" s="627"/>
      <c r="B25" s="630"/>
      <c r="C25" s="822"/>
      <c r="D25" s="44" t="s">
        <v>8</v>
      </c>
      <c r="E25" s="410" t="str">
        <f>IF(P25&lt;&gt;"",E23,"")</f>
        <v/>
      </c>
      <c r="F25" s="444" t="str">
        <f>IF(P25&lt;&gt;"",F23,"")</f>
        <v/>
      </c>
      <c r="G25" s="444" t="str">
        <f>IF(Q25&lt;&gt;"",G23,"")</f>
        <v/>
      </c>
      <c r="H25" s="444" t="str">
        <f>IF(Q25&lt;&gt;"",H23,"")</f>
        <v/>
      </c>
      <c r="I25" s="444" t="str">
        <f>IF(R25&lt;&gt;"",I23,"")</f>
        <v/>
      </c>
      <c r="J25" s="444" t="str">
        <f>IF(R25&lt;&gt;"",J23,"")</f>
        <v/>
      </c>
      <c r="K25" s="444" t="str">
        <f>IF(S25&lt;&gt;"",K23,"")</f>
        <v/>
      </c>
      <c r="L25" s="414" t="str">
        <f>IF(S25&lt;&gt;"",L23,"")</f>
        <v/>
      </c>
      <c r="M25" s="414" t="str">
        <f>IF(T25&lt;&gt;"",M23,"")</f>
        <v/>
      </c>
      <c r="N25" s="63" t="str">
        <f>IF(E25&lt;&gt;"",N23,"")</f>
        <v/>
      </c>
      <c r="O25" s="485" t="str">
        <f>IF(B23="","",IF(E25="","",E25-F25+G25-H25+I25-J25+K25-L25+M25-N25))</f>
        <v/>
      </c>
      <c r="P25" s="303"/>
      <c r="Q25" s="303"/>
      <c r="R25" s="303"/>
      <c r="S25" s="303"/>
      <c r="T25" s="463"/>
      <c r="U25" s="493" t="str">
        <f>IF(B23="","",IF(E25="","",SUM(P25:T25)))</f>
        <v/>
      </c>
      <c r="V25" s="404" t="str">
        <f>IF(B23="","",IF(AF25="DQ","DQ",IF(E25="","",IF(O25+U25&lt;0,0,O25+U25))))</f>
        <v/>
      </c>
      <c r="W25" s="410"/>
      <c r="X25" s="724"/>
      <c r="Y25" s="179"/>
      <c r="Z25" s="180"/>
      <c r="AA25" s="181"/>
      <c r="AB25" s="241"/>
      <c r="AC25" s="873"/>
      <c r="AD25" s="873"/>
      <c r="AE25" s="606"/>
      <c r="AF25" s="639"/>
    </row>
    <row r="26" spans="1:32" x14ac:dyDescent="0.25">
      <c r="A26" s="627"/>
      <c r="B26" s="630"/>
      <c r="C26" s="822"/>
      <c r="D26" s="44" t="s">
        <v>5</v>
      </c>
      <c r="E26" s="410" t="str">
        <f>IF(P26&lt;&gt;"",E23,"")</f>
        <v/>
      </c>
      <c r="F26" s="444" t="str">
        <f>IF(P26&lt;&gt;"",F23,"")</f>
        <v/>
      </c>
      <c r="G26" s="444" t="str">
        <f>IF(Q26&lt;&gt;"",G23,"")</f>
        <v/>
      </c>
      <c r="H26" s="444" t="str">
        <f>IF(Q26&lt;&gt;"",H23,"")</f>
        <v/>
      </c>
      <c r="I26" s="444" t="str">
        <f>IF(R26&lt;&gt;"",I23,"")</f>
        <v/>
      </c>
      <c r="J26" s="444" t="str">
        <f>IF(R26&lt;&gt;"",J23,"")</f>
        <v/>
      </c>
      <c r="K26" s="444" t="str">
        <f>IF(S26&lt;&gt;"",K23,"")</f>
        <v/>
      </c>
      <c r="L26" s="414" t="str">
        <f>IF(S26&lt;&gt;"",L23,"")</f>
        <v/>
      </c>
      <c r="M26" s="414" t="str">
        <f>IF(T26&lt;&gt;"",M23,"")</f>
        <v/>
      </c>
      <c r="N26" s="63" t="str">
        <f>IF(E26&lt;&gt;"",N23,"")</f>
        <v/>
      </c>
      <c r="O26" s="494" t="str">
        <f>IF(B23="","",IF(E26="","",E26-F26+G26-H26+I26-J26+K26-L26+M26-N26))</f>
        <v/>
      </c>
      <c r="P26" s="303"/>
      <c r="Q26" s="303"/>
      <c r="R26" s="303"/>
      <c r="S26" s="303"/>
      <c r="T26" s="463"/>
      <c r="U26" s="485" t="str">
        <f>IF(B23="","",IF(E26="","",SUM(P26:T26)))</f>
        <v/>
      </c>
      <c r="V26" s="437" t="str">
        <f>IF(B23="","",IF(AF26="DQ","DQ",IF(E26="","",IF(O26+U26&lt;0,0,O26+U26))))</f>
        <v/>
      </c>
      <c r="W26" s="410"/>
      <c r="X26" s="724"/>
      <c r="Y26" s="179"/>
      <c r="Z26" s="180"/>
      <c r="AA26" s="181"/>
      <c r="AB26" s="241"/>
      <c r="AC26" s="873"/>
      <c r="AD26" s="873"/>
      <c r="AE26" s="606"/>
      <c r="AF26" s="639"/>
    </row>
    <row r="27" spans="1:32" ht="15.75" thickBot="1" x14ac:dyDescent="0.3">
      <c r="A27" s="628"/>
      <c r="B27" s="631"/>
      <c r="C27" s="823"/>
      <c r="D27" s="45" t="s">
        <v>6</v>
      </c>
      <c r="E27" s="411" t="str">
        <f>IF(P27&lt;&gt;"",E23,"")</f>
        <v/>
      </c>
      <c r="F27" s="445" t="str">
        <f>IF(P27&lt;&gt;"",F23,"")</f>
        <v/>
      </c>
      <c r="G27" s="445" t="str">
        <f>IF(Q27&lt;&gt;"",G23,"")</f>
        <v/>
      </c>
      <c r="H27" s="445" t="str">
        <f>IF(Q27&lt;&gt;"",H23,"")</f>
        <v/>
      </c>
      <c r="I27" s="445" t="str">
        <f>IF(R27&lt;&gt;"",I23,"")</f>
        <v/>
      </c>
      <c r="J27" s="445" t="str">
        <f>IF(R27&lt;&gt;"",J23,"")</f>
        <v/>
      </c>
      <c r="K27" s="445" t="str">
        <f>IF(S27&lt;&gt;"",K23,"")</f>
        <v/>
      </c>
      <c r="L27" s="415" t="str">
        <f>IF(S27&lt;&gt;"",L23,"")</f>
        <v/>
      </c>
      <c r="M27" s="415" t="str">
        <f>IF(T27&lt;&gt;"",M23,"")</f>
        <v/>
      </c>
      <c r="N27" s="161" t="str">
        <f>IF(E27&lt;&gt;"",N23,"")</f>
        <v/>
      </c>
      <c r="O27" s="495" t="str">
        <f>IF(B23="","",IF(E27="","",E27-F27+G27-H27+I27-J27+K27-L27+M27-N27))</f>
        <v/>
      </c>
      <c r="P27" s="305"/>
      <c r="Q27" s="305"/>
      <c r="R27" s="305"/>
      <c r="S27" s="305"/>
      <c r="T27" s="465"/>
      <c r="U27" s="495" t="str">
        <f>IF(B23="","",IF(E27="","",SUM(P27:T27)))</f>
        <v/>
      </c>
      <c r="V27" s="405" t="str">
        <f>IF(B23="","",IF(AF27="DQ","DQ",IF(E27="","",IF(O27+U27&lt;0,0,O27+U27))))</f>
        <v/>
      </c>
      <c r="W27" s="411"/>
      <c r="X27" s="725"/>
      <c r="Y27" s="183"/>
      <c r="Z27" s="184"/>
      <c r="AA27" s="185"/>
      <c r="AB27" s="242"/>
      <c r="AC27" s="874"/>
      <c r="AD27" s="874"/>
      <c r="AE27" s="607"/>
      <c r="AF27" s="640"/>
    </row>
    <row r="28" spans="1:32" x14ac:dyDescent="0.25">
      <c r="A28" s="830" t="str">
        <f>IF('Names And Totals'!A9="","",'Names And Totals'!A9)</f>
        <v/>
      </c>
      <c r="B28" s="831" t="str">
        <f>IF('Names And Totals'!B9="","",'Names And Totals'!B9)</f>
        <v/>
      </c>
      <c r="C28" s="641" t="str">
        <f>IF(AE28="","",IF(AE28="DQ","DQ",RANK(AE28,$AE$8:$AE$503,0)+SUMPRODUCT(--(AE28=$AE$8:$AE$503),--(AC28&gt;$AC$8:$AC$503))))</f>
        <v/>
      </c>
      <c r="D28" s="42" t="s">
        <v>7</v>
      </c>
      <c r="E28" s="453"/>
      <c r="F28" s="452"/>
      <c r="G28" s="452"/>
      <c r="H28" s="452"/>
      <c r="I28" s="452"/>
      <c r="J28" s="452"/>
      <c r="K28" s="452"/>
      <c r="L28" s="476"/>
      <c r="M28" s="476"/>
      <c r="N28" s="325"/>
      <c r="O28" s="483" t="str">
        <f>IF(B28="","",IF(E28="","",E28-F28+G28-H28+I28-J28+K28-L28+M28-N28))</f>
        <v/>
      </c>
      <c r="P28" s="482"/>
      <c r="Q28" s="452"/>
      <c r="R28" s="452"/>
      <c r="S28" s="334"/>
      <c r="T28" s="460"/>
      <c r="U28" s="483" t="str">
        <f>IF(B28="","",IF(E28="","",SUM(P28:T28)))</f>
        <v/>
      </c>
      <c r="V28" s="500" t="str">
        <f>IF(B28="","",IF(AF28="DQ","DQ",IF(E28="","",IF(O28+U28&lt;0,0,O28+U28))))</f>
        <v/>
      </c>
      <c r="W28" s="422">
        <f>COUNTIF(E28,"=0")+COUNTIF(G28,"=0")+COUNTIF(I28,"=0")+COUNTIF(K28,"=0")+COUNTIF(M28,"=0")</f>
        <v>0</v>
      </c>
      <c r="X28" s="875" t="str">
        <f>IF(AF28="DQ","DQ",IF(V28="","",IF(V29="",V28,IF(V30="",AVERAGE(V28:V29),IF(V31="",AVERAGE(V28:V30),IF(V32="",AVERAGE(V28:V31),TRIMMEAN(V28:V32,0.4)))))))</f>
        <v/>
      </c>
      <c r="Y28" s="324"/>
      <c r="Z28" s="334"/>
      <c r="AA28" s="325"/>
      <c r="AB28" s="164" t="str">
        <f>IF(Y28="","",IF(Y28=999,999,Y28*60+Z28+AA28/100))</f>
        <v/>
      </c>
      <c r="AC28" s="877" t="str">
        <f>IF(I28="DQ","DQ",IF(AB28="","",IF(AB29="",AB28,IF(AB29=0,AB28,IF(AB28=999,999,AVERAGE(AB28:AB29))))))</f>
        <v/>
      </c>
      <c r="AD28" s="877" t="str">
        <f>IF(AF28="DQ","DQ",IF(AC28="","",IF(AVERAGE(AC28:AC148)=999,0,IF(W28&lt;&gt;0,0,IF(30-(AC28-$AE$3)/10&lt;0,0,30-(AC28-$AE$3)/10)))))</f>
        <v/>
      </c>
      <c r="AE28" s="880" t="str">
        <f>IF(B28="","",IF(AF28="DQ","DQ",IF(AC28="","",IF(SUM(X28+AD28)&gt;0,SUM(X28+AD28),0))))</f>
        <v/>
      </c>
      <c r="AF28" s="815"/>
    </row>
    <row r="29" spans="1:32" x14ac:dyDescent="0.25">
      <c r="A29" s="621"/>
      <c r="B29" s="624"/>
      <c r="C29" s="641"/>
      <c r="D29" s="42" t="s">
        <v>4</v>
      </c>
      <c r="E29" s="412" t="str">
        <f>IF(P29&lt;&gt;"",E28,"")</f>
        <v/>
      </c>
      <c r="F29" s="443" t="str">
        <f>IF(P29&lt;&gt;"",F28,"")</f>
        <v/>
      </c>
      <c r="G29" s="443" t="str">
        <f>IF(Q29&lt;&gt;"",G28,"")</f>
        <v/>
      </c>
      <c r="H29" s="443" t="str">
        <f>IF(Q29&lt;&gt;"",H28,"")</f>
        <v/>
      </c>
      <c r="I29" s="443" t="str">
        <f>IF(R29&lt;&gt;"",I28,"")</f>
        <v/>
      </c>
      <c r="J29" s="443" t="str">
        <f>IF(R29&lt;&gt;"",J28,"")</f>
        <v/>
      </c>
      <c r="K29" s="443" t="str">
        <f>IF(S29&lt;&gt;"",K28,"")</f>
        <v/>
      </c>
      <c r="L29" s="416" t="str">
        <f>IF(S29&lt;&gt;"",L28,"")</f>
        <v/>
      </c>
      <c r="M29" s="416" t="str">
        <f>IF(T29&lt;&gt;"",M28,"")</f>
        <v/>
      </c>
      <c r="N29" s="62" t="str">
        <f>IF(E29&lt;&gt;"",N28,"")</f>
        <v/>
      </c>
      <c r="O29" s="487" t="str">
        <f>IF(B28="","",IF(E29="","",E29-F29+G29-H29+I29-J29+K29-L29+M29-N29))</f>
        <v/>
      </c>
      <c r="P29" s="297"/>
      <c r="Q29" s="297"/>
      <c r="R29" s="297"/>
      <c r="S29" s="297"/>
      <c r="T29" s="461"/>
      <c r="U29" s="484" t="str">
        <f>IF(B28="","",IF(E29="","",SUM(P29:T29)))</f>
        <v/>
      </c>
      <c r="V29" s="419" t="str">
        <f>IF(B28="","",IF(AF29="DQ","DQ",IF(E29="","",IF(O29+U29&lt;0,0,O29+U29))))</f>
        <v/>
      </c>
      <c r="W29" s="412"/>
      <c r="X29" s="645"/>
      <c r="Y29" s="289"/>
      <c r="Z29" s="290"/>
      <c r="AA29" s="310"/>
      <c r="AB29" s="10" t="str">
        <f>IF(Y29="","",IF(Y29=999,999,Y29*60+Z29+AA29/100))</f>
        <v/>
      </c>
      <c r="AC29" s="878"/>
      <c r="AD29" s="878"/>
      <c r="AE29" s="721"/>
      <c r="AF29" s="816"/>
    </row>
    <row r="30" spans="1:32" x14ac:dyDescent="0.25">
      <c r="A30" s="621"/>
      <c r="B30" s="624"/>
      <c r="C30" s="641"/>
      <c r="D30" s="42" t="s">
        <v>8</v>
      </c>
      <c r="E30" s="412" t="str">
        <f>IF(P30&lt;&gt;"",E28,"")</f>
        <v/>
      </c>
      <c r="F30" s="443" t="str">
        <f>IF(P30&lt;&gt;"",F28,"")</f>
        <v/>
      </c>
      <c r="G30" s="443" t="str">
        <f>IF(Q30&lt;&gt;"",G28,"")</f>
        <v/>
      </c>
      <c r="H30" s="443" t="str">
        <f>IF(Q30&lt;&gt;"",H28,"")</f>
        <v/>
      </c>
      <c r="I30" s="443" t="str">
        <f>IF(R30&lt;&gt;"",I28,"")</f>
        <v/>
      </c>
      <c r="J30" s="443" t="str">
        <f>IF(R30&lt;&gt;"",J28,"")</f>
        <v/>
      </c>
      <c r="K30" s="443" t="str">
        <f>IF(S30&lt;&gt;"",K28,"")</f>
        <v/>
      </c>
      <c r="L30" s="416" t="str">
        <f>IF(S30&lt;&gt;"",L28,"")</f>
        <v/>
      </c>
      <c r="M30" s="416" t="str">
        <f>IF(T30&lt;&gt;"",M28,"")</f>
        <v/>
      </c>
      <c r="N30" s="62" t="str">
        <f>IF(E30&lt;&gt;"",N28,"")</f>
        <v/>
      </c>
      <c r="O30" s="484" t="str">
        <f>IF(B28="","",IF(E30="","",E30-F30+G30-H30+I30-J30+K30-L30+M30-N30))</f>
        <v/>
      </c>
      <c r="P30" s="297"/>
      <c r="Q30" s="297"/>
      <c r="R30" s="297"/>
      <c r="S30" s="297"/>
      <c r="T30" s="461"/>
      <c r="U30" s="486" t="str">
        <f>IF(B28="","",IF(E30="","",SUM(P30:T30)))</f>
        <v/>
      </c>
      <c r="V30" s="435" t="str">
        <f>IF(B28="","",IF(AF30="DQ","DQ",IF(E30="","",IF(O30+U30&lt;0,0,O30+U30))))</f>
        <v/>
      </c>
      <c r="W30" s="412"/>
      <c r="X30" s="645"/>
      <c r="Y30" s="169"/>
      <c r="Z30" s="170"/>
      <c r="AA30" s="171"/>
      <c r="AB30" s="240"/>
      <c r="AC30" s="878"/>
      <c r="AD30" s="878"/>
      <c r="AE30" s="721"/>
      <c r="AF30" s="816"/>
    </row>
    <row r="31" spans="1:32" x14ac:dyDescent="0.25">
      <c r="A31" s="621"/>
      <c r="B31" s="624"/>
      <c r="C31" s="641"/>
      <c r="D31" s="42" t="s">
        <v>5</v>
      </c>
      <c r="E31" s="412" t="str">
        <f>IF(P31&lt;&gt;"",E28,"")</f>
        <v/>
      </c>
      <c r="F31" s="443" t="str">
        <f>IF(P31&lt;&gt;"",F28,"")</f>
        <v/>
      </c>
      <c r="G31" s="443" t="str">
        <f>IF(Q31&lt;&gt;"",G28,"")</f>
        <v/>
      </c>
      <c r="H31" s="443" t="str">
        <f>IF(Q31&lt;&gt;"",H28,"")</f>
        <v/>
      </c>
      <c r="I31" s="443" t="str">
        <f>IF(R31&lt;&gt;"",I28,"")</f>
        <v/>
      </c>
      <c r="J31" s="443" t="str">
        <f>IF(R31&lt;&gt;"",J28,"")</f>
        <v/>
      </c>
      <c r="K31" s="443" t="str">
        <f>IF(S31&lt;&gt;"",K28,"")</f>
        <v/>
      </c>
      <c r="L31" s="416" t="str">
        <f>IF(S31&lt;&gt;"",L28,"")</f>
        <v/>
      </c>
      <c r="M31" s="416" t="str">
        <f>IF(T31&lt;&gt;"",M28,"")</f>
        <v/>
      </c>
      <c r="N31" s="62" t="str">
        <f>IF(E31&lt;&gt;"",N28,"")</f>
        <v/>
      </c>
      <c r="O31" s="488" t="str">
        <f>IF(B28="","",IF(E31="","",E31-F31+G31-H31+I31-J31+K31-L31+M31-N31))</f>
        <v/>
      </c>
      <c r="P31" s="297"/>
      <c r="Q31" s="297"/>
      <c r="R31" s="297"/>
      <c r="S31" s="297"/>
      <c r="T31" s="461"/>
      <c r="U31" s="484" t="str">
        <f>IF(B28="","",IF(E31="","",SUM(P31:T31)))</f>
        <v/>
      </c>
      <c r="V31" s="419" t="str">
        <f>IF(B28="","",IF(AF31="DQ","DQ",IF(E31="","",IF(O31+U31&lt;0,0,O31+U31))))</f>
        <v/>
      </c>
      <c r="W31" s="412"/>
      <c r="X31" s="645"/>
      <c r="Y31" s="169"/>
      <c r="Z31" s="170"/>
      <c r="AA31" s="171"/>
      <c r="AB31" s="240"/>
      <c r="AC31" s="878"/>
      <c r="AD31" s="878"/>
      <c r="AE31" s="721"/>
      <c r="AF31" s="816"/>
    </row>
    <row r="32" spans="1:32" ht="15.75" thickBot="1" x14ac:dyDescent="0.3">
      <c r="A32" s="622"/>
      <c r="B32" s="625"/>
      <c r="C32" s="642"/>
      <c r="D32" s="85" t="s">
        <v>6</v>
      </c>
      <c r="E32" s="423" t="str">
        <f>IF(P32&lt;&gt;"",E28,"")</f>
        <v/>
      </c>
      <c r="F32" s="124" t="str">
        <f>IF(P32&lt;&gt;"",F28,"")</f>
        <v/>
      </c>
      <c r="G32" s="124" t="str">
        <f>IF(Q32&lt;&gt;"",G28,"")</f>
        <v/>
      </c>
      <c r="H32" s="124" t="str">
        <f>IF(Q32&lt;&gt;"",H28,"")</f>
        <v/>
      </c>
      <c r="I32" s="124" t="str">
        <f>IF(R32&lt;&gt;"",I28,"")</f>
        <v/>
      </c>
      <c r="J32" s="124" t="str">
        <f>IF(R32&lt;&gt;"",J28,"")</f>
        <v/>
      </c>
      <c r="K32" s="124" t="str">
        <f>IF(S32&lt;&gt;"",K28,"")</f>
        <v/>
      </c>
      <c r="L32" s="421" t="str">
        <f>IF(S32&lt;&gt;"",L28,"")</f>
        <v/>
      </c>
      <c r="M32" s="421" t="str">
        <f>IF(T32&lt;&gt;"",M28,"")</f>
        <v/>
      </c>
      <c r="N32" s="64" t="str">
        <f>IF(E32&lt;&gt;"",N28,"")</f>
        <v/>
      </c>
      <c r="O32" s="486" t="str">
        <f>IF(B28="","",IF(E32="","",E32-F32+G32-H32+I32-J32+K32-L32+M32-N32))</f>
        <v/>
      </c>
      <c r="P32" s="309"/>
      <c r="Q32" s="309"/>
      <c r="R32" s="309"/>
      <c r="S32" s="309"/>
      <c r="T32" s="462"/>
      <c r="U32" s="488" t="str">
        <f>IF(B28="","",IF(E32="","",SUM(P32:T32)))</f>
        <v/>
      </c>
      <c r="V32" s="418" t="str">
        <f>IF(B28="","",IF(AF32="DQ","DQ",IF(E32="","",IF(O32+U32&lt;0,0,O32+U32))))</f>
        <v/>
      </c>
      <c r="W32" s="423"/>
      <c r="X32" s="876"/>
      <c r="Y32" s="478"/>
      <c r="Z32" s="479"/>
      <c r="AA32" s="480"/>
      <c r="AB32" s="481"/>
      <c r="AC32" s="879"/>
      <c r="AD32" s="879"/>
      <c r="AE32" s="881"/>
      <c r="AF32" s="817"/>
    </row>
    <row r="33" spans="1:32" x14ac:dyDescent="0.25">
      <c r="A33" s="626" t="str">
        <f>IF('Names And Totals'!A10="","",'Names And Totals'!A10)</f>
        <v/>
      </c>
      <c r="B33" s="629" t="str">
        <f>IF('Names And Totals'!B10="","",'Names And Totals'!B10)</f>
        <v/>
      </c>
      <c r="C33" s="821" t="str">
        <f>IF(AE33="","",IF(AE33="DQ","DQ",RANK(AE33,$AE$8:$AE$503,0)+SUMPRODUCT(--(AE33=$AE$8:$AE$503),--(AC33&gt;$AC$8:$AC$503))))</f>
        <v/>
      </c>
      <c r="D33" s="43" t="s">
        <v>7</v>
      </c>
      <c r="E33" s="446"/>
      <c r="F33" s="447"/>
      <c r="G33" s="447"/>
      <c r="H33" s="447"/>
      <c r="I33" s="447"/>
      <c r="J33" s="447"/>
      <c r="K33" s="447"/>
      <c r="L33" s="489"/>
      <c r="M33" s="489"/>
      <c r="N33" s="313"/>
      <c r="O33" s="490" t="str">
        <f>IF(B33="","",IF(E33="","",E33-F33+G33-H33+I33-J33+K33-L33+M33-N33))</f>
        <v/>
      </c>
      <c r="P33" s="491"/>
      <c r="Q33" s="447"/>
      <c r="R33" s="447"/>
      <c r="S33" s="312"/>
      <c r="T33" s="464"/>
      <c r="U33" s="490" t="str">
        <f>IF(B33="","",IF(E33="","",SUM(P33:T33)))</f>
        <v/>
      </c>
      <c r="V33" s="403" t="str">
        <f>IF(B33="","",IF(AF33="DQ","DQ",IF(E33="","",IF(O33+U33&lt;0,0,O33+U33))))</f>
        <v/>
      </c>
      <c r="W33" s="409">
        <f>COUNTIF(E33,"=0")+COUNTIF(G33,"=0")+COUNTIF(I33,"=0")+COUNTIF(K33,"=0")+COUNTIF(M33,"=0")</f>
        <v>0</v>
      </c>
      <c r="X33" s="723" t="str">
        <f>IF(AF33="DQ","DQ",IF(V33="","",IF(V34="",V33,IF(V35="",AVERAGE(V33:V34),IF(V36="",AVERAGE(V33:V35),IF(V37="",AVERAGE(V33:V36),TRIMMEAN(V33:V37,0.4)))))))</f>
        <v/>
      </c>
      <c r="Y33" s="311"/>
      <c r="Z33" s="312"/>
      <c r="AA33" s="313"/>
      <c r="AB33" s="160" t="str">
        <f>IF(Y33="","",IF(Y33=999,999,Y33*60+Z33+AA33/100))</f>
        <v/>
      </c>
      <c r="AC33" s="872" t="str">
        <f>IF(I33="DQ","DQ",IF(AB33="","",IF(AB34="",AB33,IF(AB34=0,AB33,IF(AB33=999,999,AVERAGE(AB33:AB34))))))</f>
        <v/>
      </c>
      <c r="AD33" s="872" t="str">
        <f>IF(AF33="DQ","DQ",IF(AC33="","",IF(AVERAGE(AC33:AC153)=999,0,IF(W33&lt;&gt;0,0,IF(30-(AC33-$AE$3)/10&lt;0,0,30-(AC33-$AE$3)/10)))))</f>
        <v/>
      </c>
      <c r="AE33" s="605" t="str">
        <f>IF(B33="","",IF(AF33="DQ","DQ",IF(AC33="","",IF(SUM(X33+AD33)&gt;0,SUM(X33+AD33),0))))</f>
        <v/>
      </c>
      <c r="AF33" s="638"/>
    </row>
    <row r="34" spans="1:32" x14ac:dyDescent="0.25">
      <c r="A34" s="627"/>
      <c r="B34" s="630"/>
      <c r="C34" s="822"/>
      <c r="D34" s="44" t="s">
        <v>4</v>
      </c>
      <c r="E34" s="410" t="str">
        <f>IF(P34&lt;&gt;"",E33,"")</f>
        <v/>
      </c>
      <c r="F34" s="444" t="str">
        <f>IF(P34&lt;&gt;"",F33,"")</f>
        <v/>
      </c>
      <c r="G34" s="444" t="str">
        <f>IF(Q34&lt;&gt;"",G33,"")</f>
        <v/>
      </c>
      <c r="H34" s="444" t="str">
        <f>IF(Q34&lt;&gt;"",H33,"")</f>
        <v/>
      </c>
      <c r="I34" s="444" t="str">
        <f>IF(R34&lt;&gt;"",I33,"")</f>
        <v/>
      </c>
      <c r="J34" s="444" t="str">
        <f>IF(R34&lt;&gt;"",J33,"")</f>
        <v/>
      </c>
      <c r="K34" s="444" t="str">
        <f>IF(S34&lt;&gt;"",K33,"")</f>
        <v/>
      </c>
      <c r="L34" s="414" t="str">
        <f>IF(S34&lt;&gt;"",L33,"")</f>
        <v/>
      </c>
      <c r="M34" s="414" t="str">
        <f>IF(T34&lt;&gt;"",M33,"")</f>
        <v/>
      </c>
      <c r="N34" s="63" t="str">
        <f>IF(E34&lt;&gt;"",N33,"")</f>
        <v/>
      </c>
      <c r="O34" s="492" t="str">
        <f>IF(B33="","",IF(E34="","",E34-F34+G34-H34+I34-J34+K34-L34+M34-N34))</f>
        <v/>
      </c>
      <c r="P34" s="303"/>
      <c r="Q34" s="303"/>
      <c r="R34" s="303"/>
      <c r="S34" s="303"/>
      <c r="T34" s="463"/>
      <c r="U34" s="485" t="str">
        <f>IF(B33="","",IF(E34="","",SUM(P34:T34)))</f>
        <v/>
      </c>
      <c r="V34" s="437" t="str">
        <f>IF(B33="","",IF(AF34="DQ","DQ",IF(E34="","",IF(O34+U34&lt;0,0,O34+U34))))</f>
        <v/>
      </c>
      <c r="W34" s="410"/>
      <c r="X34" s="724"/>
      <c r="Y34" s="292"/>
      <c r="Z34" s="293"/>
      <c r="AA34" s="314"/>
      <c r="AB34" s="14" t="str">
        <f>IF(Y34="","",IF(Y34=999,999,Y34*60+Z34+AA34/100))</f>
        <v/>
      </c>
      <c r="AC34" s="873"/>
      <c r="AD34" s="873"/>
      <c r="AE34" s="606"/>
      <c r="AF34" s="639"/>
    </row>
    <row r="35" spans="1:32" x14ac:dyDescent="0.25">
      <c r="A35" s="627"/>
      <c r="B35" s="630"/>
      <c r="C35" s="822"/>
      <c r="D35" s="44" t="s">
        <v>8</v>
      </c>
      <c r="E35" s="410" t="str">
        <f>IF(P35&lt;&gt;"",E33,"")</f>
        <v/>
      </c>
      <c r="F35" s="444" t="str">
        <f>IF(P35&lt;&gt;"",F33,"")</f>
        <v/>
      </c>
      <c r="G35" s="444" t="str">
        <f>IF(Q35&lt;&gt;"",G33,"")</f>
        <v/>
      </c>
      <c r="H35" s="444" t="str">
        <f>IF(Q35&lt;&gt;"",H33,"")</f>
        <v/>
      </c>
      <c r="I35" s="444" t="str">
        <f>IF(R35&lt;&gt;"",I33,"")</f>
        <v/>
      </c>
      <c r="J35" s="444" t="str">
        <f>IF(R35&lt;&gt;"",J33,"")</f>
        <v/>
      </c>
      <c r="K35" s="444" t="str">
        <f>IF(S35&lt;&gt;"",K33,"")</f>
        <v/>
      </c>
      <c r="L35" s="414" t="str">
        <f>IF(S35&lt;&gt;"",L33,"")</f>
        <v/>
      </c>
      <c r="M35" s="414" t="str">
        <f>IF(T35&lt;&gt;"",M33,"")</f>
        <v/>
      </c>
      <c r="N35" s="63" t="str">
        <f>IF(E35&lt;&gt;"",N33,"")</f>
        <v/>
      </c>
      <c r="O35" s="485" t="str">
        <f>IF(B33="","",IF(E35="","",E35-F35+G35-H35+I35-J35+K35-L35+M35-N35))</f>
        <v/>
      </c>
      <c r="P35" s="303"/>
      <c r="Q35" s="303"/>
      <c r="R35" s="303"/>
      <c r="S35" s="303"/>
      <c r="T35" s="463"/>
      <c r="U35" s="493" t="str">
        <f>IF(B33="","",IF(E35="","",SUM(P35:T35)))</f>
        <v/>
      </c>
      <c r="V35" s="404" t="str">
        <f>IF(B33="","",IF(AF35="DQ","DQ",IF(E35="","",IF(O35+U35&lt;0,0,O35+U35))))</f>
        <v/>
      </c>
      <c r="W35" s="410"/>
      <c r="X35" s="724"/>
      <c r="Y35" s="179"/>
      <c r="Z35" s="180"/>
      <c r="AA35" s="181"/>
      <c r="AB35" s="241"/>
      <c r="AC35" s="873"/>
      <c r="AD35" s="873"/>
      <c r="AE35" s="606"/>
      <c r="AF35" s="639"/>
    </row>
    <row r="36" spans="1:32" x14ac:dyDescent="0.25">
      <c r="A36" s="627"/>
      <c r="B36" s="630"/>
      <c r="C36" s="822"/>
      <c r="D36" s="44" t="s">
        <v>5</v>
      </c>
      <c r="E36" s="410" t="str">
        <f>IF(P36&lt;&gt;"",E33,"")</f>
        <v/>
      </c>
      <c r="F36" s="444" t="str">
        <f>IF(P36&lt;&gt;"",F33,"")</f>
        <v/>
      </c>
      <c r="G36" s="444" t="str">
        <f>IF(Q36&lt;&gt;"",G33,"")</f>
        <v/>
      </c>
      <c r="H36" s="444" t="str">
        <f>IF(Q36&lt;&gt;"",H33,"")</f>
        <v/>
      </c>
      <c r="I36" s="444" t="str">
        <f>IF(R36&lt;&gt;"",I33,"")</f>
        <v/>
      </c>
      <c r="J36" s="444" t="str">
        <f>IF(R36&lt;&gt;"",J33,"")</f>
        <v/>
      </c>
      <c r="K36" s="444" t="str">
        <f>IF(S36&lt;&gt;"",K33,"")</f>
        <v/>
      </c>
      <c r="L36" s="414" t="str">
        <f>IF(S36&lt;&gt;"",L33,"")</f>
        <v/>
      </c>
      <c r="M36" s="414" t="str">
        <f>IF(T36&lt;&gt;"",M33,"")</f>
        <v/>
      </c>
      <c r="N36" s="63" t="str">
        <f>IF(E36&lt;&gt;"",N33,"")</f>
        <v/>
      </c>
      <c r="O36" s="494" t="str">
        <f>IF(B33="","",IF(E36="","",E36-F36+G36-H36+I36-J36+K36-L36+M36-N36))</f>
        <v/>
      </c>
      <c r="P36" s="303"/>
      <c r="Q36" s="303"/>
      <c r="R36" s="303"/>
      <c r="S36" s="303"/>
      <c r="T36" s="463"/>
      <c r="U36" s="485" t="str">
        <f>IF(B33="","",IF(E36="","",SUM(P36:T36)))</f>
        <v/>
      </c>
      <c r="V36" s="437" t="str">
        <f>IF(B33="","",IF(AF36="DQ","DQ",IF(E36="","",IF(O36+U36&lt;0,0,O36+U36))))</f>
        <v/>
      </c>
      <c r="W36" s="410"/>
      <c r="X36" s="724"/>
      <c r="Y36" s="179"/>
      <c r="Z36" s="180"/>
      <c r="AA36" s="181"/>
      <c r="AB36" s="241"/>
      <c r="AC36" s="873"/>
      <c r="AD36" s="873"/>
      <c r="AE36" s="606"/>
      <c r="AF36" s="639"/>
    </row>
    <row r="37" spans="1:32" ht="15.75" thickBot="1" x14ac:dyDescent="0.3">
      <c r="A37" s="628"/>
      <c r="B37" s="631"/>
      <c r="C37" s="823"/>
      <c r="D37" s="45" t="s">
        <v>6</v>
      </c>
      <c r="E37" s="411" t="str">
        <f>IF(P37&lt;&gt;"",E33,"")</f>
        <v/>
      </c>
      <c r="F37" s="445" t="str">
        <f>IF(P37&lt;&gt;"",F33,"")</f>
        <v/>
      </c>
      <c r="G37" s="445" t="str">
        <f>IF(Q37&lt;&gt;"",G33,"")</f>
        <v/>
      </c>
      <c r="H37" s="445" t="str">
        <f>IF(Q37&lt;&gt;"",H33,"")</f>
        <v/>
      </c>
      <c r="I37" s="445" t="str">
        <f>IF(R37&lt;&gt;"",I33,"")</f>
        <v/>
      </c>
      <c r="J37" s="445" t="str">
        <f>IF(R37&lt;&gt;"",J33,"")</f>
        <v/>
      </c>
      <c r="K37" s="445" t="str">
        <f>IF(S37&lt;&gt;"",K33,"")</f>
        <v/>
      </c>
      <c r="L37" s="415" t="str">
        <f>IF(S37&lt;&gt;"",L33,"")</f>
        <v/>
      </c>
      <c r="M37" s="415" t="str">
        <f>IF(T37&lt;&gt;"",M33,"")</f>
        <v/>
      </c>
      <c r="N37" s="161" t="str">
        <f>IF(E37&lt;&gt;"",N33,"")</f>
        <v/>
      </c>
      <c r="O37" s="495" t="str">
        <f>IF(B33="","",IF(E37="","",E37-F37+G37-H37+I37-J37+K37-L37+M37-N37))</f>
        <v/>
      </c>
      <c r="P37" s="305"/>
      <c r="Q37" s="305"/>
      <c r="R37" s="305"/>
      <c r="S37" s="305"/>
      <c r="T37" s="465"/>
      <c r="U37" s="495" t="str">
        <f>IF(B33="","",IF(E37="","",SUM(P37:T37)))</f>
        <v/>
      </c>
      <c r="V37" s="405" t="str">
        <f>IF(B33="","",IF(AF37="DQ","DQ",IF(E37="","",IF(O37+U37&lt;0,0,O37+U37))))</f>
        <v/>
      </c>
      <c r="W37" s="411"/>
      <c r="X37" s="725"/>
      <c r="Y37" s="183"/>
      <c r="Z37" s="184"/>
      <c r="AA37" s="185"/>
      <c r="AB37" s="242"/>
      <c r="AC37" s="874"/>
      <c r="AD37" s="874"/>
      <c r="AE37" s="607"/>
      <c r="AF37" s="640"/>
    </row>
    <row r="38" spans="1:32" x14ac:dyDescent="0.25">
      <c r="A38" s="620" t="str">
        <f>IF('Names And Totals'!A11="","",'Names And Totals'!A11)</f>
        <v/>
      </c>
      <c r="B38" s="623" t="str">
        <f>IF('Names And Totals'!B11="","",'Names And Totals'!B11)</f>
        <v/>
      </c>
      <c r="C38" s="641" t="str">
        <f>IF(AE38="","",IF(AE38="DQ","DQ",RANK(AE38,$AE$8:$AE$503,0)+SUMPRODUCT(--(AE38=$AE$8:$AE$503),--(AC38&gt;$AC$8:$AC$503))))</f>
        <v/>
      </c>
      <c r="D38" s="42" t="s">
        <v>7</v>
      </c>
      <c r="E38" s="453"/>
      <c r="F38" s="452"/>
      <c r="G38" s="452"/>
      <c r="H38" s="452"/>
      <c r="I38" s="452"/>
      <c r="J38" s="452"/>
      <c r="K38" s="452"/>
      <c r="L38" s="476"/>
      <c r="M38" s="476"/>
      <c r="N38" s="325"/>
      <c r="O38" s="483" t="str">
        <f>IF(B38="","",IF(E38="","",E38-F38+G38-H38+I38-J38+K38-L38+M38-N38))</f>
        <v/>
      </c>
      <c r="P38" s="482"/>
      <c r="Q38" s="452"/>
      <c r="R38" s="452"/>
      <c r="S38" s="334"/>
      <c r="T38" s="460"/>
      <c r="U38" s="483" t="str">
        <f>IF(B38="","",IF(E38="","",SUM(P38:T38)))</f>
        <v/>
      </c>
      <c r="V38" s="500" t="str">
        <f>IF(B38="","",IF(AF38="DQ","DQ",IF(E38="","",IF(O38+U38&lt;0,0,O38+U38))))</f>
        <v/>
      </c>
      <c r="W38" s="422">
        <f>COUNTIF(E38,"=0")+COUNTIF(G38,"=0")+COUNTIF(I38,"=0")+COUNTIF(K38,"=0")+COUNTIF(M38,"=0")</f>
        <v>0</v>
      </c>
      <c r="X38" s="875" t="str">
        <f>IF(AF38="DQ","DQ",IF(V38="","",IF(V39="",V38,IF(V40="",AVERAGE(V38:V39),IF(V41="",AVERAGE(V38:V40),IF(V42="",AVERAGE(V38:V41),TRIMMEAN(V38:V42,0.4)))))))</f>
        <v/>
      </c>
      <c r="Y38" s="324"/>
      <c r="Z38" s="334"/>
      <c r="AA38" s="325"/>
      <c r="AB38" s="164" t="str">
        <f>IF(Y38="","",IF(Y38=999,999,Y38*60+Z38+AA38/100))</f>
        <v/>
      </c>
      <c r="AC38" s="877" t="str">
        <f>IF(I38="DQ","DQ",IF(AB38="","",IF(AB39="",AB38,IF(AB39=0,AB38,IF(AB38=999,999,AVERAGE(AB38:AB39))))))</f>
        <v/>
      </c>
      <c r="AD38" s="877" t="str">
        <f>IF(AF38="DQ","DQ",IF(AC38="","",IF(AVERAGE(AC38:AC158)=999,0,IF(W38&lt;&gt;0,0,IF(30-(AC38-$AE$3)/10&lt;0,0,30-(AC38-$AE$3)/10)))))</f>
        <v/>
      </c>
      <c r="AE38" s="880" t="str">
        <f>IF(B38="","",IF(AF38="DQ","DQ",IF(AC38="","",IF(SUM(X38+AD38)&gt;0,SUM(X38+AD38),0))))</f>
        <v/>
      </c>
      <c r="AF38" s="815"/>
    </row>
    <row r="39" spans="1:32" x14ac:dyDescent="0.25">
      <c r="A39" s="621"/>
      <c r="B39" s="624"/>
      <c r="C39" s="641"/>
      <c r="D39" s="42" t="s">
        <v>4</v>
      </c>
      <c r="E39" s="412" t="str">
        <f>IF(P39&lt;&gt;"",E38,"")</f>
        <v/>
      </c>
      <c r="F39" s="443" t="str">
        <f>IF(P39&lt;&gt;"",F38,"")</f>
        <v/>
      </c>
      <c r="G39" s="443" t="str">
        <f>IF(Q39&lt;&gt;"",G38,"")</f>
        <v/>
      </c>
      <c r="H39" s="443" t="str">
        <f>IF(Q39&lt;&gt;"",H38,"")</f>
        <v/>
      </c>
      <c r="I39" s="443" t="str">
        <f>IF(R39&lt;&gt;"",I38,"")</f>
        <v/>
      </c>
      <c r="J39" s="443" t="str">
        <f>IF(R39&lt;&gt;"",J38,"")</f>
        <v/>
      </c>
      <c r="K39" s="443" t="str">
        <f>IF(S39&lt;&gt;"",K38,"")</f>
        <v/>
      </c>
      <c r="L39" s="416" t="str">
        <f>IF(S39&lt;&gt;"",L38,"")</f>
        <v/>
      </c>
      <c r="M39" s="416" t="str">
        <f>IF(T39&lt;&gt;"",M38,"")</f>
        <v/>
      </c>
      <c r="N39" s="62" t="str">
        <f>IF(E39&lt;&gt;"",N38,"")</f>
        <v/>
      </c>
      <c r="O39" s="487" t="str">
        <f>IF(B38="","",IF(E39="","",E39-F39+G39-H39+I39-J39+K39-L39+M39-N39))</f>
        <v/>
      </c>
      <c r="P39" s="297"/>
      <c r="Q39" s="297"/>
      <c r="R39" s="297"/>
      <c r="S39" s="297"/>
      <c r="T39" s="461"/>
      <c r="U39" s="484" t="str">
        <f>IF(B38="","",IF(E39="","",SUM(P39:T39)))</f>
        <v/>
      </c>
      <c r="V39" s="419" t="str">
        <f>IF(B38="","",IF(AF39="DQ","DQ",IF(E39="","",IF(O39+U39&lt;0,0,O39+U39))))</f>
        <v/>
      </c>
      <c r="W39" s="412"/>
      <c r="X39" s="645"/>
      <c r="Y39" s="289"/>
      <c r="Z39" s="290"/>
      <c r="AA39" s="310"/>
      <c r="AB39" s="10" t="str">
        <f>IF(Y39="","",IF(Y39=999,999,Y39*60+Z39+AA39/100))</f>
        <v/>
      </c>
      <c r="AC39" s="878"/>
      <c r="AD39" s="878"/>
      <c r="AE39" s="721"/>
      <c r="AF39" s="816"/>
    </row>
    <row r="40" spans="1:32" x14ac:dyDescent="0.25">
      <c r="A40" s="621"/>
      <c r="B40" s="624"/>
      <c r="C40" s="641"/>
      <c r="D40" s="42" t="s">
        <v>8</v>
      </c>
      <c r="E40" s="412" t="str">
        <f>IF(P40&lt;&gt;"",E38,"")</f>
        <v/>
      </c>
      <c r="F40" s="443" t="str">
        <f>IF(P40&lt;&gt;"",F38,"")</f>
        <v/>
      </c>
      <c r="G40" s="443" t="str">
        <f>IF(Q40&lt;&gt;"",G38,"")</f>
        <v/>
      </c>
      <c r="H40" s="443" t="str">
        <f>IF(Q40&lt;&gt;"",H38,"")</f>
        <v/>
      </c>
      <c r="I40" s="443" t="str">
        <f>IF(R40&lt;&gt;"",I38,"")</f>
        <v/>
      </c>
      <c r="J40" s="443" t="str">
        <f>IF(R40&lt;&gt;"",J38,"")</f>
        <v/>
      </c>
      <c r="K40" s="443" t="str">
        <f>IF(S40&lt;&gt;"",K38,"")</f>
        <v/>
      </c>
      <c r="L40" s="416" t="str">
        <f>IF(S40&lt;&gt;"",L38,"")</f>
        <v/>
      </c>
      <c r="M40" s="416" t="str">
        <f>IF(T40&lt;&gt;"",M38,"")</f>
        <v/>
      </c>
      <c r="N40" s="62" t="str">
        <f>IF(E40&lt;&gt;"",N38,"")</f>
        <v/>
      </c>
      <c r="O40" s="484" t="str">
        <f>IF(B38="","",IF(E40="","",E40-F40+G40-H40+I40-J40+K40-L40+M40-N40))</f>
        <v/>
      </c>
      <c r="P40" s="297"/>
      <c r="Q40" s="297"/>
      <c r="R40" s="297"/>
      <c r="S40" s="297"/>
      <c r="T40" s="461"/>
      <c r="U40" s="486" t="str">
        <f>IF(B38="","",IF(E40="","",SUM(P40:T40)))</f>
        <v/>
      </c>
      <c r="V40" s="435" t="str">
        <f>IF(B38="","",IF(AF40="DQ","DQ",IF(E40="","",IF(O40+U40&lt;0,0,O40+U40))))</f>
        <v/>
      </c>
      <c r="W40" s="412"/>
      <c r="X40" s="645"/>
      <c r="Y40" s="169"/>
      <c r="Z40" s="170"/>
      <c r="AA40" s="171"/>
      <c r="AB40" s="240"/>
      <c r="AC40" s="878"/>
      <c r="AD40" s="878"/>
      <c r="AE40" s="721"/>
      <c r="AF40" s="816"/>
    </row>
    <row r="41" spans="1:32" x14ac:dyDescent="0.25">
      <c r="A41" s="621"/>
      <c r="B41" s="624"/>
      <c r="C41" s="641"/>
      <c r="D41" s="42" t="s">
        <v>5</v>
      </c>
      <c r="E41" s="412" t="str">
        <f>IF(P41&lt;&gt;"",E38,"")</f>
        <v/>
      </c>
      <c r="F41" s="443" t="str">
        <f>IF(P41&lt;&gt;"",F38,"")</f>
        <v/>
      </c>
      <c r="G41" s="443" t="str">
        <f>IF(Q41&lt;&gt;"",G38,"")</f>
        <v/>
      </c>
      <c r="H41" s="443" t="str">
        <f>IF(Q41&lt;&gt;"",H38,"")</f>
        <v/>
      </c>
      <c r="I41" s="443" t="str">
        <f>IF(R41&lt;&gt;"",I38,"")</f>
        <v/>
      </c>
      <c r="J41" s="443" t="str">
        <f>IF(R41&lt;&gt;"",J38,"")</f>
        <v/>
      </c>
      <c r="K41" s="443" t="str">
        <f>IF(S41&lt;&gt;"",K38,"")</f>
        <v/>
      </c>
      <c r="L41" s="416" t="str">
        <f>IF(S41&lt;&gt;"",L38,"")</f>
        <v/>
      </c>
      <c r="M41" s="416" t="str">
        <f>IF(T41&lt;&gt;"",M38,"")</f>
        <v/>
      </c>
      <c r="N41" s="62" t="str">
        <f>IF(E41&lt;&gt;"",N38,"")</f>
        <v/>
      </c>
      <c r="O41" s="488" t="str">
        <f>IF(B38="","",IF(E41="","",E41-F41+G41-H41+I41-J41+K41-L41+M41-N41))</f>
        <v/>
      </c>
      <c r="P41" s="297"/>
      <c r="Q41" s="297"/>
      <c r="R41" s="297"/>
      <c r="S41" s="297"/>
      <c r="T41" s="461"/>
      <c r="U41" s="484" t="str">
        <f>IF(B38="","",IF(E41="","",SUM(P41:T41)))</f>
        <v/>
      </c>
      <c r="V41" s="419" t="str">
        <f>IF(B38="","",IF(AF41="DQ","DQ",IF(E41="","",IF(O41+U41&lt;0,0,O41+U41))))</f>
        <v/>
      </c>
      <c r="W41" s="412"/>
      <c r="X41" s="645"/>
      <c r="Y41" s="169"/>
      <c r="Z41" s="170"/>
      <c r="AA41" s="171"/>
      <c r="AB41" s="240"/>
      <c r="AC41" s="878"/>
      <c r="AD41" s="878"/>
      <c r="AE41" s="721"/>
      <c r="AF41" s="816"/>
    </row>
    <row r="42" spans="1:32" ht="15.75" thickBot="1" x14ac:dyDescent="0.3">
      <c r="A42" s="644"/>
      <c r="B42" s="643"/>
      <c r="C42" s="642"/>
      <c r="D42" s="85" t="s">
        <v>6</v>
      </c>
      <c r="E42" s="423" t="str">
        <f>IF(P42&lt;&gt;"",E38,"")</f>
        <v/>
      </c>
      <c r="F42" s="124" t="str">
        <f>IF(P42&lt;&gt;"",F38,"")</f>
        <v/>
      </c>
      <c r="G42" s="124" t="str">
        <f>IF(Q42&lt;&gt;"",G38,"")</f>
        <v/>
      </c>
      <c r="H42" s="124" t="str">
        <f>IF(Q42&lt;&gt;"",H38,"")</f>
        <v/>
      </c>
      <c r="I42" s="124" t="str">
        <f>IF(R42&lt;&gt;"",I38,"")</f>
        <v/>
      </c>
      <c r="J42" s="124" t="str">
        <f>IF(R42&lt;&gt;"",J38,"")</f>
        <v/>
      </c>
      <c r="K42" s="124" t="str">
        <f>IF(S42&lt;&gt;"",K38,"")</f>
        <v/>
      </c>
      <c r="L42" s="421" t="str">
        <f>IF(S42&lt;&gt;"",L38,"")</f>
        <v/>
      </c>
      <c r="M42" s="421" t="str">
        <f>IF(T42&lt;&gt;"",M38,"")</f>
        <v/>
      </c>
      <c r="N42" s="64" t="str">
        <f>IF(E42&lt;&gt;"",N38,"")</f>
        <v/>
      </c>
      <c r="O42" s="486" t="str">
        <f>IF(B38="","",IF(E42="","",E42-F42+G42-H42+I42-J42+K42-L42+M42-N42))</f>
        <v/>
      </c>
      <c r="P42" s="309"/>
      <c r="Q42" s="309"/>
      <c r="R42" s="309"/>
      <c r="S42" s="309"/>
      <c r="T42" s="462"/>
      <c r="U42" s="488" t="str">
        <f>IF(B38="","",IF(E42="","",SUM(P42:T42)))</f>
        <v/>
      </c>
      <c r="V42" s="418" t="str">
        <f>IF(B38="","",IF(AF42="DQ","DQ",IF(E42="","",IF(O42+U42&lt;0,0,O42+U42))))</f>
        <v/>
      </c>
      <c r="W42" s="423"/>
      <c r="X42" s="876"/>
      <c r="Y42" s="478"/>
      <c r="Z42" s="479"/>
      <c r="AA42" s="480"/>
      <c r="AB42" s="481"/>
      <c r="AC42" s="879"/>
      <c r="AD42" s="879"/>
      <c r="AE42" s="881"/>
      <c r="AF42" s="817"/>
    </row>
    <row r="43" spans="1:32" x14ac:dyDescent="0.25">
      <c r="A43" s="626" t="str">
        <f>IF('Names And Totals'!A12="","",'Names And Totals'!A12)</f>
        <v/>
      </c>
      <c r="B43" s="629" t="str">
        <f>IF('Names And Totals'!B12="","",'Names And Totals'!B12)</f>
        <v/>
      </c>
      <c r="C43" s="821" t="str">
        <f>IF(AE43="","",IF(AE43="DQ","DQ",RANK(AE43,$AE$8:$AE$503,0)+SUMPRODUCT(--(AE43=$AE$8:$AE$503),--(AC43&gt;$AC$8:$AC$503))))</f>
        <v/>
      </c>
      <c r="D43" s="43" t="s">
        <v>7</v>
      </c>
      <c r="E43" s="446"/>
      <c r="F43" s="447"/>
      <c r="G43" s="447"/>
      <c r="H43" s="447"/>
      <c r="I43" s="447"/>
      <c r="J43" s="447"/>
      <c r="K43" s="447"/>
      <c r="L43" s="489"/>
      <c r="M43" s="489"/>
      <c r="N43" s="313"/>
      <c r="O43" s="490" t="str">
        <f>IF(B43="","",IF(E43="","",E43-F43+G43-H43+I43-J43+K43-L43+M43-N43))</f>
        <v/>
      </c>
      <c r="P43" s="491"/>
      <c r="Q43" s="447"/>
      <c r="R43" s="447"/>
      <c r="S43" s="312"/>
      <c r="T43" s="464"/>
      <c r="U43" s="490" t="str">
        <f>IF(B43="","",IF(E43="","",SUM(P43:T43)))</f>
        <v/>
      </c>
      <c r="V43" s="403" t="str">
        <f>IF(B43="","",IF(AF43="DQ","DQ",IF(E43="","",IF(O43+U43&lt;0,0,O43+U43))))</f>
        <v/>
      </c>
      <c r="W43" s="409">
        <f>COUNTIF(E43,"=0")+COUNTIF(G43,"=0")+COUNTIF(I43,"=0")+COUNTIF(K43,"=0")+COUNTIF(M43,"=0")</f>
        <v>0</v>
      </c>
      <c r="X43" s="723" t="str">
        <f>IF(AF43="DQ","DQ",IF(V43="","",IF(V44="",V43,IF(V45="",AVERAGE(V43:V44),IF(V46="",AVERAGE(V43:V45),IF(V47="",AVERAGE(V43:V46),TRIMMEAN(V43:V47,0.4)))))))</f>
        <v/>
      </c>
      <c r="Y43" s="311"/>
      <c r="Z43" s="312"/>
      <c r="AA43" s="313"/>
      <c r="AB43" s="160" t="str">
        <f>IF(Y43="","",IF(Y43=999,999,Y43*60+Z43+AA43/100))</f>
        <v/>
      </c>
      <c r="AC43" s="872" t="str">
        <f>IF(I43="DQ","DQ",IF(AB43="","",IF(AB44="",AB43,IF(AB44=0,AB43,IF(AB43=999,999,AVERAGE(AB43:AB44))))))</f>
        <v/>
      </c>
      <c r="AD43" s="872" t="str">
        <f>IF(AF43="DQ","DQ",IF(AC43="","",IF(AVERAGE(AC43:AC163)=999,0,IF(W43&lt;&gt;0,0,IF(30-(AC43-$AE$3)/10&lt;0,0,30-(AC43-$AE$3)/10)))))</f>
        <v/>
      </c>
      <c r="AE43" s="605" t="str">
        <f>IF(B43="","",IF(AF43="DQ","DQ",IF(AC43="","",IF(SUM(X43+AD43)&gt;0,SUM(X43+AD43),0))))</f>
        <v/>
      </c>
      <c r="AF43" s="638"/>
    </row>
    <row r="44" spans="1:32" x14ac:dyDescent="0.25">
      <c r="A44" s="627"/>
      <c r="B44" s="630"/>
      <c r="C44" s="822"/>
      <c r="D44" s="44" t="s">
        <v>4</v>
      </c>
      <c r="E44" s="410" t="str">
        <f>IF(P44&lt;&gt;"",E43,"")</f>
        <v/>
      </c>
      <c r="F44" s="444" t="str">
        <f>IF(P44&lt;&gt;"",F43,"")</f>
        <v/>
      </c>
      <c r="G44" s="444" t="str">
        <f>IF(Q44&lt;&gt;"",G43,"")</f>
        <v/>
      </c>
      <c r="H44" s="444" t="str">
        <f>IF(Q44&lt;&gt;"",H43,"")</f>
        <v/>
      </c>
      <c r="I44" s="444" t="str">
        <f>IF(R44&lt;&gt;"",I43,"")</f>
        <v/>
      </c>
      <c r="J44" s="444" t="str">
        <f>IF(R44&lt;&gt;"",J43,"")</f>
        <v/>
      </c>
      <c r="K44" s="444" t="str">
        <f>IF(S44&lt;&gt;"",K43,"")</f>
        <v/>
      </c>
      <c r="L44" s="414" t="str">
        <f>IF(S44&lt;&gt;"",L43,"")</f>
        <v/>
      </c>
      <c r="M44" s="414" t="str">
        <f>IF(T44&lt;&gt;"",M43,"")</f>
        <v/>
      </c>
      <c r="N44" s="63" t="str">
        <f>IF(E44&lt;&gt;"",N43,"")</f>
        <v/>
      </c>
      <c r="O44" s="492" t="str">
        <f>IF(B43="","",IF(E44="","",E44-F44+G44-H44+I44-J44+K44-L44+M44-N44))</f>
        <v/>
      </c>
      <c r="P44" s="303"/>
      <c r="Q44" s="303"/>
      <c r="R44" s="303"/>
      <c r="S44" s="303"/>
      <c r="T44" s="463"/>
      <c r="U44" s="485" t="str">
        <f>IF(B43="","",IF(E44="","",SUM(P44:T44)))</f>
        <v/>
      </c>
      <c r="V44" s="437" t="str">
        <f>IF(B43="","",IF(AF44="DQ","DQ",IF(E44="","",IF(O44+U44&lt;0,0,O44+U44))))</f>
        <v/>
      </c>
      <c r="W44" s="410"/>
      <c r="X44" s="724"/>
      <c r="Y44" s="292"/>
      <c r="Z44" s="293"/>
      <c r="AA44" s="314"/>
      <c r="AB44" s="14" t="str">
        <f>IF(Y44="","",IF(Y44=999,999,Y44*60+Z44+AA44/100))</f>
        <v/>
      </c>
      <c r="AC44" s="873"/>
      <c r="AD44" s="873"/>
      <c r="AE44" s="606"/>
      <c r="AF44" s="639"/>
    </row>
    <row r="45" spans="1:32" x14ac:dyDescent="0.25">
      <c r="A45" s="627"/>
      <c r="B45" s="630"/>
      <c r="C45" s="822"/>
      <c r="D45" s="44" t="s">
        <v>8</v>
      </c>
      <c r="E45" s="410" t="str">
        <f>IF(P45&lt;&gt;"",E43,"")</f>
        <v/>
      </c>
      <c r="F45" s="444" t="str">
        <f>IF(P45&lt;&gt;"",F43,"")</f>
        <v/>
      </c>
      <c r="G45" s="444" t="str">
        <f>IF(Q45&lt;&gt;"",G43,"")</f>
        <v/>
      </c>
      <c r="H45" s="444" t="str">
        <f>IF(Q45&lt;&gt;"",H43,"")</f>
        <v/>
      </c>
      <c r="I45" s="444" t="str">
        <f>IF(R45&lt;&gt;"",I43,"")</f>
        <v/>
      </c>
      <c r="J45" s="444" t="str">
        <f>IF(R45&lt;&gt;"",J43,"")</f>
        <v/>
      </c>
      <c r="K45" s="444" t="str">
        <f>IF(S45&lt;&gt;"",K43,"")</f>
        <v/>
      </c>
      <c r="L45" s="414" t="str">
        <f>IF(S45&lt;&gt;"",L43,"")</f>
        <v/>
      </c>
      <c r="M45" s="414" t="str">
        <f>IF(T45&lt;&gt;"",M43,"")</f>
        <v/>
      </c>
      <c r="N45" s="63" t="str">
        <f>IF(E45&lt;&gt;"",N43,"")</f>
        <v/>
      </c>
      <c r="O45" s="485" t="str">
        <f>IF(B43="","",IF(E45="","",E45-F45+G45-H45+I45-J45+K45-L45+M45-N45))</f>
        <v/>
      </c>
      <c r="P45" s="303"/>
      <c r="Q45" s="303"/>
      <c r="R45" s="303"/>
      <c r="S45" s="303"/>
      <c r="T45" s="463"/>
      <c r="U45" s="493" t="str">
        <f>IF(B43="","",IF(E45="","",SUM(P45:T45)))</f>
        <v/>
      </c>
      <c r="V45" s="404" t="str">
        <f>IF(B43="","",IF(AF45="DQ","DQ",IF(E45="","",IF(O45+U45&lt;0,0,O45+U45))))</f>
        <v/>
      </c>
      <c r="W45" s="410"/>
      <c r="X45" s="724"/>
      <c r="Y45" s="179"/>
      <c r="Z45" s="180"/>
      <c r="AA45" s="181"/>
      <c r="AB45" s="241"/>
      <c r="AC45" s="873"/>
      <c r="AD45" s="873"/>
      <c r="AE45" s="606"/>
      <c r="AF45" s="639"/>
    </row>
    <row r="46" spans="1:32" x14ac:dyDescent="0.25">
      <c r="A46" s="627"/>
      <c r="B46" s="630"/>
      <c r="C46" s="822"/>
      <c r="D46" s="44" t="s">
        <v>5</v>
      </c>
      <c r="E46" s="410" t="str">
        <f>IF(P46&lt;&gt;"",E43,"")</f>
        <v/>
      </c>
      <c r="F46" s="444" t="str">
        <f>IF(P46&lt;&gt;"",F43,"")</f>
        <v/>
      </c>
      <c r="G46" s="444" t="str">
        <f>IF(Q46&lt;&gt;"",G43,"")</f>
        <v/>
      </c>
      <c r="H46" s="444" t="str">
        <f>IF(Q46&lt;&gt;"",H43,"")</f>
        <v/>
      </c>
      <c r="I46" s="444" t="str">
        <f>IF(R46&lt;&gt;"",I43,"")</f>
        <v/>
      </c>
      <c r="J46" s="444" t="str">
        <f>IF(R46&lt;&gt;"",J43,"")</f>
        <v/>
      </c>
      <c r="K46" s="444" t="str">
        <f>IF(S46&lt;&gt;"",K43,"")</f>
        <v/>
      </c>
      <c r="L46" s="414" t="str">
        <f>IF(S46&lt;&gt;"",L43,"")</f>
        <v/>
      </c>
      <c r="M46" s="414" t="str">
        <f>IF(T46&lt;&gt;"",M43,"")</f>
        <v/>
      </c>
      <c r="N46" s="63" t="str">
        <f>IF(E46&lt;&gt;"",N43,"")</f>
        <v/>
      </c>
      <c r="O46" s="494" t="str">
        <f>IF(B43="","",IF(E46="","",E46-F46+G46-H46+I46-J46+K46-L46+M46-N46))</f>
        <v/>
      </c>
      <c r="P46" s="303"/>
      <c r="Q46" s="303"/>
      <c r="R46" s="303"/>
      <c r="S46" s="303"/>
      <c r="T46" s="463"/>
      <c r="U46" s="485" t="str">
        <f>IF(B43="","",IF(E46="","",SUM(P46:T46)))</f>
        <v/>
      </c>
      <c r="V46" s="437" t="str">
        <f>IF(B43="","",IF(AF46="DQ","DQ",IF(E46="","",IF(O46+U46&lt;0,0,O46+U46))))</f>
        <v/>
      </c>
      <c r="W46" s="410"/>
      <c r="X46" s="724"/>
      <c r="Y46" s="179"/>
      <c r="Z46" s="180"/>
      <c r="AA46" s="181"/>
      <c r="AB46" s="241"/>
      <c r="AC46" s="873"/>
      <c r="AD46" s="873"/>
      <c r="AE46" s="606"/>
      <c r="AF46" s="639"/>
    </row>
    <row r="47" spans="1:32" ht="15.75" thickBot="1" x14ac:dyDescent="0.3">
      <c r="A47" s="628"/>
      <c r="B47" s="631"/>
      <c r="C47" s="823"/>
      <c r="D47" s="45" t="s">
        <v>6</v>
      </c>
      <c r="E47" s="411" t="str">
        <f>IF(P47&lt;&gt;"",E43,"")</f>
        <v/>
      </c>
      <c r="F47" s="445" t="str">
        <f>IF(P47&lt;&gt;"",F43,"")</f>
        <v/>
      </c>
      <c r="G47" s="445" t="str">
        <f>IF(Q47&lt;&gt;"",G43,"")</f>
        <v/>
      </c>
      <c r="H47" s="445" t="str">
        <f>IF(Q47&lt;&gt;"",H43,"")</f>
        <v/>
      </c>
      <c r="I47" s="445" t="str">
        <f>IF(R47&lt;&gt;"",I43,"")</f>
        <v/>
      </c>
      <c r="J47" s="445" t="str">
        <f>IF(R47&lt;&gt;"",J43,"")</f>
        <v/>
      </c>
      <c r="K47" s="445" t="str">
        <f>IF(S47&lt;&gt;"",K43,"")</f>
        <v/>
      </c>
      <c r="L47" s="415" t="str">
        <f>IF(S47&lt;&gt;"",L43,"")</f>
        <v/>
      </c>
      <c r="M47" s="415" t="str">
        <f>IF(T47&lt;&gt;"",M43,"")</f>
        <v/>
      </c>
      <c r="N47" s="161" t="str">
        <f>IF(E47&lt;&gt;"",N43,"")</f>
        <v/>
      </c>
      <c r="O47" s="495" t="str">
        <f>IF(B43="","",IF(E47="","",E47-F47+G47-H47+I47-J47+K47-L47+M47-N47))</f>
        <v/>
      </c>
      <c r="P47" s="305"/>
      <c r="Q47" s="305"/>
      <c r="R47" s="305"/>
      <c r="S47" s="305"/>
      <c r="T47" s="465"/>
      <c r="U47" s="495" t="str">
        <f>IF(B43="","",IF(E47="","",SUM(P47:T47)))</f>
        <v/>
      </c>
      <c r="V47" s="405" t="str">
        <f>IF(B43="","",IF(AF47="DQ","DQ",IF(E47="","",IF(O47+U47&lt;0,0,O47+U47))))</f>
        <v/>
      </c>
      <c r="W47" s="411"/>
      <c r="X47" s="725"/>
      <c r="Y47" s="183"/>
      <c r="Z47" s="184"/>
      <c r="AA47" s="185"/>
      <c r="AB47" s="242"/>
      <c r="AC47" s="874"/>
      <c r="AD47" s="874"/>
      <c r="AE47" s="607"/>
      <c r="AF47" s="640"/>
    </row>
    <row r="48" spans="1:32" x14ac:dyDescent="0.25">
      <c r="A48" s="620" t="str">
        <f>IF('Names And Totals'!A13="","",'Names And Totals'!A13)</f>
        <v/>
      </c>
      <c r="B48" s="623" t="str">
        <f>IF('Names And Totals'!B13="","",'Names And Totals'!B13)</f>
        <v/>
      </c>
      <c r="C48" s="641" t="str">
        <f>IF(AE48="","",IF(AE48="DQ","DQ",RANK(AE48,$AE$8:$AE$503,0)+SUMPRODUCT(--(AE48=$AE$8:$AE$503),--(AC48&gt;$AC$8:$AC$503))))</f>
        <v/>
      </c>
      <c r="D48" s="42" t="s">
        <v>7</v>
      </c>
      <c r="E48" s="453"/>
      <c r="F48" s="452"/>
      <c r="G48" s="452"/>
      <c r="H48" s="452"/>
      <c r="I48" s="452"/>
      <c r="J48" s="452"/>
      <c r="K48" s="452"/>
      <c r="L48" s="476"/>
      <c r="M48" s="476"/>
      <c r="N48" s="325"/>
      <c r="O48" s="483" t="str">
        <f>IF(B48="","",IF(E48="","",E48-F48+G48-H48+I48-J48+K48-L48+M48-N48))</f>
        <v/>
      </c>
      <c r="P48" s="482"/>
      <c r="Q48" s="452"/>
      <c r="R48" s="452"/>
      <c r="S48" s="334"/>
      <c r="T48" s="460"/>
      <c r="U48" s="483" t="str">
        <f>IF(B48="","",IF(E48="","",SUM(P48:T48)))</f>
        <v/>
      </c>
      <c r="V48" s="500" t="str">
        <f>IF(B48="","",IF(AF48="DQ","DQ",IF(E48="","",IF(O48+U48&lt;0,0,O48+U48))))</f>
        <v/>
      </c>
      <c r="W48" s="422">
        <f>COUNTIF(E48,"=0")+COUNTIF(G48,"=0")+COUNTIF(I48,"=0")+COUNTIF(K48,"=0")+COUNTIF(M48,"=0")</f>
        <v>0</v>
      </c>
      <c r="X48" s="875" t="str">
        <f>IF(AF48="DQ","DQ",IF(V48="","",IF(V49="",V48,IF(V50="",AVERAGE(V48:V49),IF(V51="",AVERAGE(V48:V50),IF(V52="",AVERAGE(V48:V51),TRIMMEAN(V48:V52,0.4)))))))</f>
        <v/>
      </c>
      <c r="Y48" s="324"/>
      <c r="Z48" s="334"/>
      <c r="AA48" s="325"/>
      <c r="AB48" s="164" t="str">
        <f>IF(Y48="","",IF(Y48=999,999,Y48*60+Z48+AA48/100))</f>
        <v/>
      </c>
      <c r="AC48" s="877" t="str">
        <f>IF(I48="DQ","DQ",IF(AB48="","",IF(AB49="",AB48,IF(AB49=0,AB48,IF(AB48=999,999,AVERAGE(AB48:AB49))))))</f>
        <v/>
      </c>
      <c r="AD48" s="877" t="str">
        <f>IF(AF48="DQ","DQ",IF(AC48="","",IF(AVERAGE(AC48:AC168)=999,0,IF(W48&lt;&gt;0,0,IF(30-(AC48-$AE$3)/10&lt;0,0,30-(AC48-$AE$3)/10)))))</f>
        <v/>
      </c>
      <c r="AE48" s="880" t="str">
        <f>IF(B48="","",IF(AF48="DQ","DQ",IF(AC48="","",IF(SUM(X48+AD48)&gt;0,SUM(X48+AD48),0))))</f>
        <v/>
      </c>
      <c r="AF48" s="815"/>
    </row>
    <row r="49" spans="1:32" x14ac:dyDescent="0.25">
      <c r="A49" s="621"/>
      <c r="B49" s="624"/>
      <c r="C49" s="641"/>
      <c r="D49" s="42" t="s">
        <v>4</v>
      </c>
      <c r="E49" s="412" t="str">
        <f>IF(P49&lt;&gt;"",E48,"")</f>
        <v/>
      </c>
      <c r="F49" s="443" t="str">
        <f>IF(P49&lt;&gt;"",F48,"")</f>
        <v/>
      </c>
      <c r="G49" s="443" t="str">
        <f>IF(Q49&lt;&gt;"",G48,"")</f>
        <v/>
      </c>
      <c r="H49" s="443" t="str">
        <f>IF(Q49&lt;&gt;"",H48,"")</f>
        <v/>
      </c>
      <c r="I49" s="443" t="str">
        <f>IF(R49&lt;&gt;"",I48,"")</f>
        <v/>
      </c>
      <c r="J49" s="443" t="str">
        <f>IF(R49&lt;&gt;"",J48,"")</f>
        <v/>
      </c>
      <c r="K49" s="443" t="str">
        <f>IF(S49&lt;&gt;"",K48,"")</f>
        <v/>
      </c>
      <c r="L49" s="416" t="str">
        <f>IF(S49&lt;&gt;"",L48,"")</f>
        <v/>
      </c>
      <c r="M49" s="416" t="str">
        <f>IF(T49&lt;&gt;"",M48,"")</f>
        <v/>
      </c>
      <c r="N49" s="62" t="str">
        <f>IF(E49&lt;&gt;"",N48,"")</f>
        <v/>
      </c>
      <c r="O49" s="487" t="str">
        <f>IF(B48="","",IF(E49="","",E49-F49+G49-H49+I49-J49+K49-L49+M49-N49))</f>
        <v/>
      </c>
      <c r="P49" s="297"/>
      <c r="Q49" s="297"/>
      <c r="R49" s="297"/>
      <c r="S49" s="297"/>
      <c r="T49" s="461"/>
      <c r="U49" s="484" t="str">
        <f>IF(B48="","",IF(E49="","",SUM(P49:T49)))</f>
        <v/>
      </c>
      <c r="V49" s="419" t="str">
        <f>IF(B48="","",IF(AF49="DQ","DQ",IF(E49="","",IF(O49+U49&lt;0,0,O49+U49))))</f>
        <v/>
      </c>
      <c r="W49" s="412"/>
      <c r="X49" s="645"/>
      <c r="Y49" s="289"/>
      <c r="Z49" s="290"/>
      <c r="AA49" s="310"/>
      <c r="AB49" s="10" t="str">
        <f>IF(Y49="","",IF(Y49=999,999,Y49*60+Z49+AA49/100))</f>
        <v/>
      </c>
      <c r="AC49" s="878"/>
      <c r="AD49" s="878"/>
      <c r="AE49" s="721"/>
      <c r="AF49" s="816"/>
    </row>
    <row r="50" spans="1:32" x14ac:dyDescent="0.25">
      <c r="A50" s="621"/>
      <c r="B50" s="624"/>
      <c r="C50" s="641"/>
      <c r="D50" s="42" t="s">
        <v>8</v>
      </c>
      <c r="E50" s="412" t="str">
        <f>IF(P50&lt;&gt;"",E48,"")</f>
        <v/>
      </c>
      <c r="F50" s="443" t="str">
        <f>IF(P50&lt;&gt;"",F48,"")</f>
        <v/>
      </c>
      <c r="G50" s="443" t="str">
        <f>IF(Q50&lt;&gt;"",G48,"")</f>
        <v/>
      </c>
      <c r="H50" s="443" t="str">
        <f>IF(Q50&lt;&gt;"",H48,"")</f>
        <v/>
      </c>
      <c r="I50" s="443" t="str">
        <f>IF(R50&lt;&gt;"",I48,"")</f>
        <v/>
      </c>
      <c r="J50" s="443" t="str">
        <f>IF(R50&lt;&gt;"",J48,"")</f>
        <v/>
      </c>
      <c r="K50" s="443" t="str">
        <f>IF(S50&lt;&gt;"",K48,"")</f>
        <v/>
      </c>
      <c r="L50" s="416" t="str">
        <f>IF(S50&lt;&gt;"",L48,"")</f>
        <v/>
      </c>
      <c r="M50" s="416" t="str">
        <f>IF(T50&lt;&gt;"",M48,"")</f>
        <v/>
      </c>
      <c r="N50" s="62" t="str">
        <f>IF(E50&lt;&gt;"",N48,"")</f>
        <v/>
      </c>
      <c r="O50" s="484" t="str">
        <f>IF(B48="","",IF(E50="","",E50-F50+G50-H50+I50-J50+K50-L50+M50-N50))</f>
        <v/>
      </c>
      <c r="P50" s="297"/>
      <c r="Q50" s="297"/>
      <c r="R50" s="297"/>
      <c r="S50" s="297"/>
      <c r="T50" s="461"/>
      <c r="U50" s="486" t="str">
        <f>IF(B48="","",IF(E50="","",SUM(P50:T50)))</f>
        <v/>
      </c>
      <c r="V50" s="435" t="str">
        <f>IF(B48="","",IF(AF50="DQ","DQ",IF(E50="","",IF(O50+U50&lt;0,0,O50+U50))))</f>
        <v/>
      </c>
      <c r="W50" s="412"/>
      <c r="X50" s="645"/>
      <c r="Y50" s="169"/>
      <c r="Z50" s="170"/>
      <c r="AA50" s="171"/>
      <c r="AB50" s="240"/>
      <c r="AC50" s="878"/>
      <c r="AD50" s="878"/>
      <c r="AE50" s="721"/>
      <c r="AF50" s="816"/>
    </row>
    <row r="51" spans="1:32" x14ac:dyDescent="0.25">
      <c r="A51" s="621"/>
      <c r="B51" s="624"/>
      <c r="C51" s="641"/>
      <c r="D51" s="42" t="s">
        <v>5</v>
      </c>
      <c r="E51" s="412" t="str">
        <f>IF(P51&lt;&gt;"",E48,"")</f>
        <v/>
      </c>
      <c r="F51" s="443" t="str">
        <f>IF(P51&lt;&gt;"",F48,"")</f>
        <v/>
      </c>
      <c r="G51" s="443" t="str">
        <f>IF(Q51&lt;&gt;"",G48,"")</f>
        <v/>
      </c>
      <c r="H51" s="443" t="str">
        <f>IF(Q51&lt;&gt;"",H48,"")</f>
        <v/>
      </c>
      <c r="I51" s="443" t="str">
        <f>IF(R51&lt;&gt;"",I48,"")</f>
        <v/>
      </c>
      <c r="J51" s="443" t="str">
        <f>IF(R51&lt;&gt;"",J48,"")</f>
        <v/>
      </c>
      <c r="K51" s="443" t="str">
        <f>IF(S51&lt;&gt;"",K48,"")</f>
        <v/>
      </c>
      <c r="L51" s="416" t="str">
        <f>IF(S51&lt;&gt;"",L48,"")</f>
        <v/>
      </c>
      <c r="M51" s="416" t="str">
        <f>IF(T51&lt;&gt;"",M48,"")</f>
        <v/>
      </c>
      <c r="N51" s="62" t="str">
        <f>IF(E51&lt;&gt;"",N48,"")</f>
        <v/>
      </c>
      <c r="O51" s="488" t="str">
        <f>IF(B48="","",IF(E51="","",E51-F51+G51-H51+I51-J51+K51-L51+M51-N51))</f>
        <v/>
      </c>
      <c r="P51" s="297"/>
      <c r="Q51" s="297"/>
      <c r="R51" s="297"/>
      <c r="S51" s="297"/>
      <c r="T51" s="461"/>
      <c r="U51" s="484" t="str">
        <f>IF(B48="","",IF(E51="","",SUM(P51:T51)))</f>
        <v/>
      </c>
      <c r="V51" s="419" t="str">
        <f>IF(B48="","",IF(AF51="DQ","DQ",IF(E51="","",IF(O51+U51&lt;0,0,O51+U51))))</f>
        <v/>
      </c>
      <c r="W51" s="412"/>
      <c r="X51" s="645"/>
      <c r="Y51" s="169"/>
      <c r="Z51" s="170"/>
      <c r="AA51" s="171"/>
      <c r="AB51" s="240"/>
      <c r="AC51" s="878"/>
      <c r="AD51" s="878"/>
      <c r="AE51" s="721"/>
      <c r="AF51" s="816"/>
    </row>
    <row r="52" spans="1:32" ht="15.75" thickBot="1" x14ac:dyDescent="0.3">
      <c r="A52" s="644"/>
      <c r="B52" s="643"/>
      <c r="C52" s="642"/>
      <c r="D52" s="85" t="s">
        <v>6</v>
      </c>
      <c r="E52" s="423" t="str">
        <f>IF(P52&lt;&gt;"",E48,"")</f>
        <v/>
      </c>
      <c r="F52" s="124" t="str">
        <f>IF(P52&lt;&gt;"",F48,"")</f>
        <v/>
      </c>
      <c r="G52" s="124" t="str">
        <f>IF(Q52&lt;&gt;"",G48,"")</f>
        <v/>
      </c>
      <c r="H52" s="124" t="str">
        <f>IF(Q52&lt;&gt;"",H48,"")</f>
        <v/>
      </c>
      <c r="I52" s="124" t="str">
        <f>IF(R52&lt;&gt;"",I48,"")</f>
        <v/>
      </c>
      <c r="J52" s="124" t="str">
        <f>IF(R52&lt;&gt;"",J48,"")</f>
        <v/>
      </c>
      <c r="K52" s="124" t="str">
        <f>IF(S52&lt;&gt;"",K48,"")</f>
        <v/>
      </c>
      <c r="L52" s="421" t="str">
        <f>IF(S52&lt;&gt;"",L48,"")</f>
        <v/>
      </c>
      <c r="M52" s="421" t="str">
        <f>IF(T52&lt;&gt;"",M48,"")</f>
        <v/>
      </c>
      <c r="N52" s="64" t="str">
        <f>IF(E52&lt;&gt;"",N48,"")</f>
        <v/>
      </c>
      <c r="O52" s="486" t="str">
        <f>IF(B48="","",IF(E52="","",E52-F52+G52-H52+I52-J52+K52-L52+M52-N52))</f>
        <v/>
      </c>
      <c r="P52" s="309"/>
      <c r="Q52" s="309"/>
      <c r="R52" s="309"/>
      <c r="S52" s="309"/>
      <c r="T52" s="462"/>
      <c r="U52" s="488" t="str">
        <f>IF(B48="","",IF(E52="","",SUM(P52:T52)))</f>
        <v/>
      </c>
      <c r="V52" s="418" t="str">
        <f>IF(B48="","",IF(AF52="DQ","DQ",IF(E52="","",IF(O52+U52&lt;0,0,O52+U52))))</f>
        <v/>
      </c>
      <c r="W52" s="423"/>
      <c r="X52" s="876"/>
      <c r="Y52" s="478"/>
      <c r="Z52" s="479"/>
      <c r="AA52" s="480"/>
      <c r="AB52" s="481"/>
      <c r="AC52" s="879"/>
      <c r="AD52" s="879"/>
      <c r="AE52" s="881"/>
      <c r="AF52" s="817"/>
    </row>
    <row r="53" spans="1:32" x14ac:dyDescent="0.25">
      <c r="A53" s="626" t="str">
        <f>IF('Names And Totals'!A14="","",'Names And Totals'!A14)</f>
        <v/>
      </c>
      <c r="B53" s="629" t="str">
        <f>IF('Names And Totals'!B14="","",'Names And Totals'!B14)</f>
        <v/>
      </c>
      <c r="C53" s="821" t="str">
        <f>IF(AE53="","",IF(AE53="DQ","DQ",RANK(AE53,$AE$8:$AE$503,0)+SUMPRODUCT(--(AE53=$AE$8:$AE$503),--(AC53&gt;$AC$8:$AC$503))))</f>
        <v/>
      </c>
      <c r="D53" s="43" t="s">
        <v>7</v>
      </c>
      <c r="E53" s="446"/>
      <c r="F53" s="447"/>
      <c r="G53" s="447"/>
      <c r="H53" s="447"/>
      <c r="I53" s="447"/>
      <c r="J53" s="447"/>
      <c r="K53" s="447"/>
      <c r="L53" s="489"/>
      <c r="M53" s="489"/>
      <c r="N53" s="313"/>
      <c r="O53" s="490" t="str">
        <f>IF(B53="","",IF(E53="","",E53-F53+G53-H53+I53-J53+K53-L53+M53-N53))</f>
        <v/>
      </c>
      <c r="P53" s="491"/>
      <c r="Q53" s="447"/>
      <c r="R53" s="447"/>
      <c r="S53" s="312"/>
      <c r="T53" s="464"/>
      <c r="U53" s="490" t="str">
        <f>IF(B53="","",IF(E53="","",SUM(P53:T53)))</f>
        <v/>
      </c>
      <c r="V53" s="403" t="str">
        <f>IF(B53="","",IF(AF53="DQ","DQ",IF(E53="","",IF(O53+U53&lt;0,0,O53+U53))))</f>
        <v/>
      </c>
      <c r="W53" s="409">
        <f>COUNTIF(E53,"=0")+COUNTIF(G53,"=0")+COUNTIF(I53,"=0")+COUNTIF(K53,"=0")+COUNTIF(M53,"=0")</f>
        <v>0</v>
      </c>
      <c r="X53" s="723" t="str">
        <f>IF(AF53="DQ","DQ",IF(V53="","",IF(V54="",V53,IF(V55="",AVERAGE(V53:V54),IF(V56="",AVERAGE(V53:V55),IF(V57="",AVERAGE(V53:V56),TRIMMEAN(V53:V57,0.4)))))))</f>
        <v/>
      </c>
      <c r="Y53" s="311"/>
      <c r="Z53" s="312"/>
      <c r="AA53" s="313"/>
      <c r="AB53" s="160" t="str">
        <f>IF(Y53="","",IF(Y53=999,999,Y53*60+Z53+AA53/100))</f>
        <v/>
      </c>
      <c r="AC53" s="872" t="str">
        <f>IF(I53="DQ","DQ",IF(AB53="","",IF(AB54="",AB53,IF(AB54=0,AB53,IF(AB53=999,999,AVERAGE(AB53:AB54))))))</f>
        <v/>
      </c>
      <c r="AD53" s="872" t="str">
        <f>IF(AF53="DQ","DQ",IF(AC53="","",IF(AVERAGE(AC53:AC173)=999,0,IF(W53&lt;&gt;0,0,IF(30-(AC53-$AE$3)/10&lt;0,0,30-(AC53-$AE$3)/10)))))</f>
        <v/>
      </c>
      <c r="AE53" s="605" t="str">
        <f>IF(B53="","",IF(AF53="DQ","DQ",IF(AC53="","",IF(SUM(X53+AD53)&gt;0,SUM(X53+AD53),0))))</f>
        <v/>
      </c>
      <c r="AF53" s="638"/>
    </row>
    <row r="54" spans="1:32" x14ac:dyDescent="0.25">
      <c r="A54" s="627"/>
      <c r="B54" s="630"/>
      <c r="C54" s="822"/>
      <c r="D54" s="44" t="s">
        <v>4</v>
      </c>
      <c r="E54" s="410" t="str">
        <f>IF(P54&lt;&gt;"",E53,"")</f>
        <v/>
      </c>
      <c r="F54" s="444" t="str">
        <f>IF(P54&lt;&gt;"",F53,"")</f>
        <v/>
      </c>
      <c r="G54" s="444" t="str">
        <f>IF(Q54&lt;&gt;"",G53,"")</f>
        <v/>
      </c>
      <c r="H54" s="444" t="str">
        <f>IF(Q54&lt;&gt;"",H53,"")</f>
        <v/>
      </c>
      <c r="I54" s="444" t="str">
        <f>IF(R54&lt;&gt;"",I53,"")</f>
        <v/>
      </c>
      <c r="J54" s="444" t="str">
        <f>IF(R54&lt;&gt;"",J53,"")</f>
        <v/>
      </c>
      <c r="K54" s="444" t="str">
        <f>IF(S54&lt;&gt;"",K53,"")</f>
        <v/>
      </c>
      <c r="L54" s="414" t="str">
        <f>IF(S54&lt;&gt;"",L53,"")</f>
        <v/>
      </c>
      <c r="M54" s="414" t="str">
        <f>IF(T54&lt;&gt;"",M53,"")</f>
        <v/>
      </c>
      <c r="N54" s="63" t="str">
        <f>IF(E54&lt;&gt;"",N53,"")</f>
        <v/>
      </c>
      <c r="O54" s="492" t="str">
        <f>IF(B53="","",IF(E54="","",E54-F54+G54-H54+I54-J54+K54-L54+M54-N54))</f>
        <v/>
      </c>
      <c r="P54" s="303"/>
      <c r="Q54" s="303"/>
      <c r="R54" s="303"/>
      <c r="S54" s="303"/>
      <c r="T54" s="463"/>
      <c r="U54" s="485" t="str">
        <f>IF(B53="","",IF(E54="","",SUM(P54:T54)))</f>
        <v/>
      </c>
      <c r="V54" s="437" t="str">
        <f>IF(B53="","",IF(AF54="DQ","DQ",IF(E54="","",IF(O54+U54&lt;0,0,O54+U54))))</f>
        <v/>
      </c>
      <c r="W54" s="410"/>
      <c r="X54" s="724"/>
      <c r="Y54" s="292"/>
      <c r="Z54" s="293"/>
      <c r="AA54" s="314"/>
      <c r="AB54" s="14" t="str">
        <f>IF(Y54="","",IF(Y54=999,999,Y54*60+Z54+AA54/100))</f>
        <v/>
      </c>
      <c r="AC54" s="873"/>
      <c r="AD54" s="873"/>
      <c r="AE54" s="606"/>
      <c r="AF54" s="639"/>
    </row>
    <row r="55" spans="1:32" x14ac:dyDescent="0.25">
      <c r="A55" s="627"/>
      <c r="B55" s="630"/>
      <c r="C55" s="822"/>
      <c r="D55" s="44" t="s">
        <v>8</v>
      </c>
      <c r="E55" s="410" t="str">
        <f>IF(P55&lt;&gt;"",E53,"")</f>
        <v/>
      </c>
      <c r="F55" s="444" t="str">
        <f>IF(P55&lt;&gt;"",F53,"")</f>
        <v/>
      </c>
      <c r="G55" s="444" t="str">
        <f>IF(Q55&lt;&gt;"",G53,"")</f>
        <v/>
      </c>
      <c r="H55" s="444" t="str">
        <f>IF(Q55&lt;&gt;"",H53,"")</f>
        <v/>
      </c>
      <c r="I55" s="444" t="str">
        <f>IF(R55&lt;&gt;"",I53,"")</f>
        <v/>
      </c>
      <c r="J55" s="444" t="str">
        <f>IF(R55&lt;&gt;"",J53,"")</f>
        <v/>
      </c>
      <c r="K55" s="444" t="str">
        <f>IF(S55&lt;&gt;"",K53,"")</f>
        <v/>
      </c>
      <c r="L55" s="414" t="str">
        <f>IF(S55&lt;&gt;"",L53,"")</f>
        <v/>
      </c>
      <c r="M55" s="414" t="str">
        <f>IF(T55&lt;&gt;"",M53,"")</f>
        <v/>
      </c>
      <c r="N55" s="63" t="str">
        <f>IF(E55&lt;&gt;"",N53,"")</f>
        <v/>
      </c>
      <c r="O55" s="485" t="str">
        <f>IF(B53="","",IF(E55="","",E55-F55+G55-H55+I55-J55+K55-L55+M55-N55))</f>
        <v/>
      </c>
      <c r="P55" s="303"/>
      <c r="Q55" s="303"/>
      <c r="R55" s="303"/>
      <c r="S55" s="303"/>
      <c r="T55" s="463"/>
      <c r="U55" s="493" t="str">
        <f>IF(B53="","",IF(E55="","",SUM(P55:T55)))</f>
        <v/>
      </c>
      <c r="V55" s="404" t="str">
        <f>IF(B53="","",IF(AF55="DQ","DQ",IF(E55="","",IF(O55+U55&lt;0,0,O55+U55))))</f>
        <v/>
      </c>
      <c r="W55" s="410"/>
      <c r="X55" s="724"/>
      <c r="Y55" s="179"/>
      <c r="Z55" s="180"/>
      <c r="AA55" s="181"/>
      <c r="AB55" s="241"/>
      <c r="AC55" s="873"/>
      <c r="AD55" s="873"/>
      <c r="AE55" s="606"/>
      <c r="AF55" s="639"/>
    </row>
    <row r="56" spans="1:32" x14ac:dyDescent="0.25">
      <c r="A56" s="627"/>
      <c r="B56" s="630"/>
      <c r="C56" s="822"/>
      <c r="D56" s="44" t="s">
        <v>5</v>
      </c>
      <c r="E56" s="410" t="str">
        <f>IF(P56&lt;&gt;"",E53,"")</f>
        <v/>
      </c>
      <c r="F56" s="444" t="str">
        <f>IF(P56&lt;&gt;"",F53,"")</f>
        <v/>
      </c>
      <c r="G56" s="444" t="str">
        <f>IF(Q56&lt;&gt;"",G53,"")</f>
        <v/>
      </c>
      <c r="H56" s="444" t="str">
        <f>IF(Q56&lt;&gt;"",H53,"")</f>
        <v/>
      </c>
      <c r="I56" s="444" t="str">
        <f>IF(R56&lt;&gt;"",I53,"")</f>
        <v/>
      </c>
      <c r="J56" s="444" t="str">
        <f>IF(R56&lt;&gt;"",J53,"")</f>
        <v/>
      </c>
      <c r="K56" s="444" t="str">
        <f>IF(S56&lt;&gt;"",K53,"")</f>
        <v/>
      </c>
      <c r="L56" s="414" t="str">
        <f>IF(S56&lt;&gt;"",L53,"")</f>
        <v/>
      </c>
      <c r="M56" s="414" t="str">
        <f>IF(T56&lt;&gt;"",M53,"")</f>
        <v/>
      </c>
      <c r="N56" s="63" t="str">
        <f>IF(E56&lt;&gt;"",N53,"")</f>
        <v/>
      </c>
      <c r="O56" s="494" t="str">
        <f>IF(B53="","",IF(E56="","",E56-F56+G56-H56+I56-J56+K56-L56+M56-N56))</f>
        <v/>
      </c>
      <c r="P56" s="303"/>
      <c r="Q56" s="303"/>
      <c r="R56" s="303"/>
      <c r="S56" s="303"/>
      <c r="T56" s="463"/>
      <c r="U56" s="485" t="str">
        <f>IF(B53="","",IF(E56="","",SUM(P56:T56)))</f>
        <v/>
      </c>
      <c r="V56" s="437" t="str">
        <f>IF(B53="","",IF(AF56="DQ","DQ",IF(E56="","",IF(O56+U56&lt;0,0,O56+U56))))</f>
        <v/>
      </c>
      <c r="W56" s="410"/>
      <c r="X56" s="724"/>
      <c r="Y56" s="179"/>
      <c r="Z56" s="180"/>
      <c r="AA56" s="181"/>
      <c r="AB56" s="241"/>
      <c r="AC56" s="873"/>
      <c r="AD56" s="873"/>
      <c r="AE56" s="606"/>
      <c r="AF56" s="639"/>
    </row>
    <row r="57" spans="1:32" ht="15.75" thickBot="1" x14ac:dyDescent="0.3">
      <c r="A57" s="628"/>
      <c r="B57" s="631"/>
      <c r="C57" s="823"/>
      <c r="D57" s="45" t="s">
        <v>6</v>
      </c>
      <c r="E57" s="411" t="str">
        <f>IF(P57&lt;&gt;"",E53,"")</f>
        <v/>
      </c>
      <c r="F57" s="445" t="str">
        <f>IF(P57&lt;&gt;"",F53,"")</f>
        <v/>
      </c>
      <c r="G57" s="445" t="str">
        <f>IF(Q57&lt;&gt;"",G53,"")</f>
        <v/>
      </c>
      <c r="H57" s="445" t="str">
        <f>IF(Q57&lt;&gt;"",H53,"")</f>
        <v/>
      </c>
      <c r="I57" s="445" t="str">
        <f>IF(R57&lt;&gt;"",I53,"")</f>
        <v/>
      </c>
      <c r="J57" s="445" t="str">
        <f>IF(R57&lt;&gt;"",J53,"")</f>
        <v/>
      </c>
      <c r="K57" s="445" t="str">
        <f>IF(S57&lt;&gt;"",K53,"")</f>
        <v/>
      </c>
      <c r="L57" s="415" t="str">
        <f>IF(S57&lt;&gt;"",L53,"")</f>
        <v/>
      </c>
      <c r="M57" s="415" t="str">
        <f>IF(T57&lt;&gt;"",M53,"")</f>
        <v/>
      </c>
      <c r="N57" s="161" t="str">
        <f>IF(E57&lt;&gt;"",N53,"")</f>
        <v/>
      </c>
      <c r="O57" s="495" t="str">
        <f>IF(B53="","",IF(E57="","",E57-F57+G57-H57+I57-J57+K57-L57+M57-N57))</f>
        <v/>
      </c>
      <c r="P57" s="305"/>
      <c r="Q57" s="305"/>
      <c r="R57" s="305"/>
      <c r="S57" s="305"/>
      <c r="T57" s="465"/>
      <c r="U57" s="495" t="str">
        <f>IF(B53="","",IF(E57="","",SUM(P57:T57)))</f>
        <v/>
      </c>
      <c r="V57" s="405" t="str">
        <f>IF(B53="","",IF(AF57="DQ","DQ",IF(E57="","",IF(O57+U57&lt;0,0,O57+U57))))</f>
        <v/>
      </c>
      <c r="W57" s="411"/>
      <c r="X57" s="725"/>
      <c r="Y57" s="183"/>
      <c r="Z57" s="184"/>
      <c r="AA57" s="185"/>
      <c r="AB57" s="242"/>
      <c r="AC57" s="874"/>
      <c r="AD57" s="874"/>
      <c r="AE57" s="607"/>
      <c r="AF57" s="640"/>
    </row>
    <row r="58" spans="1:32" x14ac:dyDescent="0.25">
      <c r="A58" s="620" t="str">
        <f>IF('Names And Totals'!A15="","",'Names And Totals'!A15)</f>
        <v/>
      </c>
      <c r="B58" s="623" t="str">
        <f>IF('Names And Totals'!B15="","",'Names And Totals'!B15)</f>
        <v/>
      </c>
      <c r="C58" s="641" t="str">
        <f>IF(AE58="","",IF(AE58="DQ","DQ",RANK(AE58,$AE$8:$AE$503,0)+SUMPRODUCT(--(AE58=$AE$8:$AE$503),--(AC58&gt;$AC$8:$AC$503))))</f>
        <v/>
      </c>
      <c r="D58" s="42" t="s">
        <v>7</v>
      </c>
      <c r="E58" s="453"/>
      <c r="F58" s="452"/>
      <c r="G58" s="452"/>
      <c r="H58" s="452"/>
      <c r="I58" s="452"/>
      <c r="J58" s="452"/>
      <c r="K58" s="452"/>
      <c r="L58" s="476"/>
      <c r="M58" s="476"/>
      <c r="N58" s="325"/>
      <c r="O58" s="483" t="str">
        <f>IF(B58="","",IF(E58="","",E58-F58+G58-H58+I58-J58+K58-L58+M58-N58))</f>
        <v/>
      </c>
      <c r="P58" s="482"/>
      <c r="Q58" s="452"/>
      <c r="R58" s="452"/>
      <c r="S58" s="334"/>
      <c r="T58" s="460"/>
      <c r="U58" s="483" t="str">
        <f>IF(B58="","",IF(E58="","",SUM(P58:T58)))</f>
        <v/>
      </c>
      <c r="V58" s="500" t="str">
        <f>IF(B58="","",IF(AF58="DQ","DQ",IF(E58="","",IF(O58+U58&lt;0,0,O58+U58))))</f>
        <v/>
      </c>
      <c r="W58" s="422">
        <f>COUNTIF(E58,"=0")+COUNTIF(G58,"=0")+COUNTIF(I58,"=0")+COUNTIF(K58,"=0")+COUNTIF(M58,"=0")</f>
        <v>0</v>
      </c>
      <c r="X58" s="875" t="str">
        <f>IF(AF58="DQ","DQ",IF(V58="","",IF(V59="",V58,IF(V60="",AVERAGE(V58:V59),IF(V61="",AVERAGE(V58:V60),IF(V62="",AVERAGE(V58:V61),TRIMMEAN(V58:V62,0.4)))))))</f>
        <v/>
      </c>
      <c r="Y58" s="324"/>
      <c r="Z58" s="334"/>
      <c r="AA58" s="325"/>
      <c r="AB58" s="164" t="str">
        <f>IF(Y58="","",IF(Y58=999,999,Y58*60+Z58+AA58/100))</f>
        <v/>
      </c>
      <c r="AC58" s="877" t="str">
        <f>IF(I58="DQ","DQ",IF(AB58="","",IF(AB59="",AB58,IF(AB59=0,AB58,IF(AB58=999,999,AVERAGE(AB58:AB59))))))</f>
        <v/>
      </c>
      <c r="AD58" s="877" t="str">
        <f>IF(AF58="DQ","DQ",IF(AC58="","",IF(AVERAGE(AC58:AC178)=999,0,IF(W58&lt;&gt;0,0,IF(30-(AC58-$AE$3)/10&lt;0,0,30-(AC58-$AE$3)/10)))))</f>
        <v/>
      </c>
      <c r="AE58" s="880" t="str">
        <f>IF(B58="","",IF(AF58="DQ","DQ",IF(AC58="","",IF(SUM(X58+AD58)&gt;0,SUM(X58+AD58),0))))</f>
        <v/>
      </c>
      <c r="AF58" s="815"/>
    </row>
    <row r="59" spans="1:32" x14ac:dyDescent="0.25">
      <c r="A59" s="621"/>
      <c r="B59" s="624"/>
      <c r="C59" s="641"/>
      <c r="D59" s="42" t="s">
        <v>4</v>
      </c>
      <c r="E59" s="412" t="str">
        <f>IF(P59&lt;&gt;"",E58,"")</f>
        <v/>
      </c>
      <c r="F59" s="443" t="str">
        <f>IF(P59&lt;&gt;"",F58,"")</f>
        <v/>
      </c>
      <c r="G59" s="443" t="str">
        <f>IF(Q59&lt;&gt;"",G58,"")</f>
        <v/>
      </c>
      <c r="H59" s="443" t="str">
        <f>IF(Q59&lt;&gt;"",H58,"")</f>
        <v/>
      </c>
      <c r="I59" s="443" t="str">
        <f>IF(R59&lt;&gt;"",I58,"")</f>
        <v/>
      </c>
      <c r="J59" s="443" t="str">
        <f>IF(R59&lt;&gt;"",J58,"")</f>
        <v/>
      </c>
      <c r="K59" s="443" t="str">
        <f>IF(S59&lt;&gt;"",K58,"")</f>
        <v/>
      </c>
      <c r="L59" s="416" t="str">
        <f>IF(S59&lt;&gt;"",L58,"")</f>
        <v/>
      </c>
      <c r="M59" s="416" t="str">
        <f>IF(T59&lt;&gt;"",M58,"")</f>
        <v/>
      </c>
      <c r="N59" s="62" t="str">
        <f>IF(E59&lt;&gt;"",N58,"")</f>
        <v/>
      </c>
      <c r="O59" s="487" t="str">
        <f>IF(B58="","",IF(E59="","",E59-F59+G59-H59+I59-J59+K59-L59+M59-N59))</f>
        <v/>
      </c>
      <c r="P59" s="297"/>
      <c r="Q59" s="297"/>
      <c r="R59" s="297"/>
      <c r="S59" s="297"/>
      <c r="T59" s="461"/>
      <c r="U59" s="484" t="str">
        <f>IF(B58="","",IF(E59="","",SUM(P59:T59)))</f>
        <v/>
      </c>
      <c r="V59" s="419" t="str">
        <f>IF(B58="","",IF(AF59="DQ","DQ",IF(E59="","",IF(O59+U59&lt;0,0,O59+U59))))</f>
        <v/>
      </c>
      <c r="W59" s="412"/>
      <c r="X59" s="645"/>
      <c r="Y59" s="289"/>
      <c r="Z59" s="290"/>
      <c r="AA59" s="310"/>
      <c r="AB59" s="10" t="str">
        <f>IF(Y59="","",IF(Y59=999,999,Y59*60+Z59+AA59/100))</f>
        <v/>
      </c>
      <c r="AC59" s="878"/>
      <c r="AD59" s="878"/>
      <c r="AE59" s="721"/>
      <c r="AF59" s="816"/>
    </row>
    <row r="60" spans="1:32" x14ac:dyDescent="0.25">
      <c r="A60" s="621"/>
      <c r="B60" s="624"/>
      <c r="C60" s="641"/>
      <c r="D60" s="42" t="s">
        <v>8</v>
      </c>
      <c r="E60" s="412" t="str">
        <f>IF(P60&lt;&gt;"",E58,"")</f>
        <v/>
      </c>
      <c r="F60" s="443" t="str">
        <f>IF(P60&lt;&gt;"",F58,"")</f>
        <v/>
      </c>
      <c r="G60" s="443" t="str">
        <f>IF(Q60&lt;&gt;"",G58,"")</f>
        <v/>
      </c>
      <c r="H60" s="443" t="str">
        <f>IF(Q60&lt;&gt;"",H58,"")</f>
        <v/>
      </c>
      <c r="I60" s="443" t="str">
        <f>IF(R60&lt;&gt;"",I58,"")</f>
        <v/>
      </c>
      <c r="J60" s="443" t="str">
        <f>IF(R60&lt;&gt;"",J58,"")</f>
        <v/>
      </c>
      <c r="K60" s="443" t="str">
        <f>IF(S60&lt;&gt;"",K58,"")</f>
        <v/>
      </c>
      <c r="L60" s="416" t="str">
        <f>IF(S60&lt;&gt;"",L58,"")</f>
        <v/>
      </c>
      <c r="M60" s="416" t="str">
        <f>IF(T60&lt;&gt;"",M58,"")</f>
        <v/>
      </c>
      <c r="N60" s="62" t="str">
        <f>IF(E60&lt;&gt;"",N58,"")</f>
        <v/>
      </c>
      <c r="O60" s="484" t="str">
        <f>IF(B58="","",IF(E60="","",E60-F60+G60-H60+I60-J60+K60-L60+M60-N60))</f>
        <v/>
      </c>
      <c r="P60" s="297"/>
      <c r="Q60" s="297"/>
      <c r="R60" s="297"/>
      <c r="S60" s="297"/>
      <c r="T60" s="461"/>
      <c r="U60" s="486" t="str">
        <f>IF(B58="","",IF(E60="","",SUM(P60:T60)))</f>
        <v/>
      </c>
      <c r="V60" s="435" t="str">
        <f>IF(B58="","",IF(AF60="DQ","DQ",IF(E60="","",IF(O60+U60&lt;0,0,O60+U60))))</f>
        <v/>
      </c>
      <c r="W60" s="412"/>
      <c r="X60" s="645"/>
      <c r="Y60" s="169"/>
      <c r="Z60" s="170"/>
      <c r="AA60" s="171"/>
      <c r="AB60" s="240"/>
      <c r="AC60" s="878"/>
      <c r="AD60" s="878"/>
      <c r="AE60" s="721"/>
      <c r="AF60" s="816"/>
    </row>
    <row r="61" spans="1:32" x14ac:dyDescent="0.25">
      <c r="A61" s="621"/>
      <c r="B61" s="624"/>
      <c r="C61" s="641"/>
      <c r="D61" s="42" t="s">
        <v>5</v>
      </c>
      <c r="E61" s="412" t="str">
        <f>IF(P61&lt;&gt;"",E58,"")</f>
        <v/>
      </c>
      <c r="F61" s="443" t="str">
        <f>IF(P61&lt;&gt;"",F58,"")</f>
        <v/>
      </c>
      <c r="G61" s="443" t="str">
        <f>IF(Q61&lt;&gt;"",G58,"")</f>
        <v/>
      </c>
      <c r="H61" s="443" t="str">
        <f>IF(Q61&lt;&gt;"",H58,"")</f>
        <v/>
      </c>
      <c r="I61" s="443" t="str">
        <f>IF(R61&lt;&gt;"",I58,"")</f>
        <v/>
      </c>
      <c r="J61" s="443" t="str">
        <f>IF(R61&lt;&gt;"",J58,"")</f>
        <v/>
      </c>
      <c r="K61" s="443" t="str">
        <f>IF(S61&lt;&gt;"",K58,"")</f>
        <v/>
      </c>
      <c r="L61" s="416" t="str">
        <f>IF(S61&lt;&gt;"",L58,"")</f>
        <v/>
      </c>
      <c r="M61" s="416" t="str">
        <f>IF(T61&lt;&gt;"",M58,"")</f>
        <v/>
      </c>
      <c r="N61" s="62" t="str">
        <f>IF(E61&lt;&gt;"",N58,"")</f>
        <v/>
      </c>
      <c r="O61" s="488" t="str">
        <f>IF(B58="","",IF(E61="","",E61-F61+G61-H61+I61-J61+K61-L61+M61-N61))</f>
        <v/>
      </c>
      <c r="P61" s="297"/>
      <c r="Q61" s="297"/>
      <c r="R61" s="297"/>
      <c r="S61" s="297"/>
      <c r="T61" s="461"/>
      <c r="U61" s="484" t="str">
        <f>IF(B58="","",IF(E61="","",SUM(P61:T61)))</f>
        <v/>
      </c>
      <c r="V61" s="419" t="str">
        <f>IF(B58="","",IF(AF61="DQ","DQ",IF(E61="","",IF(O61+U61&lt;0,0,O61+U61))))</f>
        <v/>
      </c>
      <c r="W61" s="412"/>
      <c r="X61" s="645"/>
      <c r="Y61" s="169"/>
      <c r="Z61" s="170"/>
      <c r="AA61" s="171"/>
      <c r="AB61" s="240"/>
      <c r="AC61" s="878"/>
      <c r="AD61" s="878"/>
      <c r="AE61" s="721"/>
      <c r="AF61" s="816"/>
    </row>
    <row r="62" spans="1:32" ht="15.75" thickBot="1" x14ac:dyDescent="0.3">
      <c r="A62" s="644"/>
      <c r="B62" s="643"/>
      <c r="C62" s="642"/>
      <c r="D62" s="85" t="s">
        <v>6</v>
      </c>
      <c r="E62" s="423" t="str">
        <f>IF(P62&lt;&gt;"",E58,"")</f>
        <v/>
      </c>
      <c r="F62" s="124" t="str">
        <f>IF(P62&lt;&gt;"",F58,"")</f>
        <v/>
      </c>
      <c r="G62" s="124" t="str">
        <f>IF(Q62&lt;&gt;"",G58,"")</f>
        <v/>
      </c>
      <c r="H62" s="124" t="str">
        <f>IF(Q62&lt;&gt;"",H58,"")</f>
        <v/>
      </c>
      <c r="I62" s="124" t="str">
        <f>IF(R62&lt;&gt;"",I58,"")</f>
        <v/>
      </c>
      <c r="J62" s="124" t="str">
        <f>IF(R62&lt;&gt;"",J58,"")</f>
        <v/>
      </c>
      <c r="K62" s="124" t="str">
        <f>IF(S62&lt;&gt;"",K58,"")</f>
        <v/>
      </c>
      <c r="L62" s="421" t="str">
        <f>IF(S62&lt;&gt;"",L58,"")</f>
        <v/>
      </c>
      <c r="M62" s="421" t="str">
        <f>IF(T62&lt;&gt;"",M58,"")</f>
        <v/>
      </c>
      <c r="N62" s="64" t="str">
        <f>IF(E62&lt;&gt;"",N58,"")</f>
        <v/>
      </c>
      <c r="O62" s="486" t="str">
        <f>IF(B58="","",IF(E62="","",E62-F62+G62-H62+I62-J62+K62-L62+M62-N62))</f>
        <v/>
      </c>
      <c r="P62" s="309"/>
      <c r="Q62" s="309"/>
      <c r="R62" s="309"/>
      <c r="S62" s="309"/>
      <c r="T62" s="462"/>
      <c r="U62" s="488" t="str">
        <f>IF(B58="","",IF(E62="","",SUM(P62:T62)))</f>
        <v/>
      </c>
      <c r="V62" s="418" t="str">
        <f>IF(B58="","",IF(AF62="DQ","DQ",IF(E62="","",IF(O62+U62&lt;0,0,O62+U62))))</f>
        <v/>
      </c>
      <c r="W62" s="423"/>
      <c r="X62" s="876"/>
      <c r="Y62" s="478"/>
      <c r="Z62" s="479"/>
      <c r="AA62" s="480"/>
      <c r="AB62" s="481"/>
      <c r="AC62" s="879"/>
      <c r="AD62" s="879"/>
      <c r="AE62" s="881"/>
      <c r="AF62" s="817"/>
    </row>
    <row r="63" spans="1:32" x14ac:dyDescent="0.25">
      <c r="A63" s="626" t="str">
        <f>IF('Names And Totals'!A16="","",'Names And Totals'!A16)</f>
        <v/>
      </c>
      <c r="B63" s="629" t="str">
        <f>IF('Names And Totals'!B16="","",'Names And Totals'!B16)</f>
        <v/>
      </c>
      <c r="C63" s="821" t="str">
        <f>IF(AE63="","",IF(AE63="DQ","DQ",RANK(AE63,$AE$8:$AE$503,0)+SUMPRODUCT(--(AE63=$AE$8:$AE$503),--(AC63&gt;$AC$8:$AC$503))))</f>
        <v/>
      </c>
      <c r="D63" s="43" t="s">
        <v>7</v>
      </c>
      <c r="E63" s="446"/>
      <c r="F63" s="447"/>
      <c r="G63" s="447"/>
      <c r="H63" s="447"/>
      <c r="I63" s="447"/>
      <c r="J63" s="447"/>
      <c r="K63" s="447"/>
      <c r="L63" s="489"/>
      <c r="M63" s="489"/>
      <c r="N63" s="313"/>
      <c r="O63" s="490" t="str">
        <f>IF(B63="","",IF(E63="","",E63-F63+G63-H63+I63-J63+K63-L63+M63-N63))</f>
        <v/>
      </c>
      <c r="P63" s="491"/>
      <c r="Q63" s="447"/>
      <c r="R63" s="447"/>
      <c r="S63" s="312"/>
      <c r="T63" s="464"/>
      <c r="U63" s="490" t="str">
        <f>IF(B63="","",IF(E63="","",SUM(P63:T63)))</f>
        <v/>
      </c>
      <c r="V63" s="403" t="str">
        <f>IF(B63="","",IF(AF63="DQ","DQ",IF(E63="","",IF(O63+U63&lt;0,0,O63+U63))))</f>
        <v/>
      </c>
      <c r="W63" s="409">
        <f>COUNTIF(E63,"=0")+COUNTIF(G63,"=0")+COUNTIF(I63,"=0")+COUNTIF(K63,"=0")+COUNTIF(M63,"=0")</f>
        <v>0</v>
      </c>
      <c r="X63" s="723" t="str">
        <f>IF(AF63="DQ","DQ",IF(V63="","",IF(V64="",V63,IF(V65="",AVERAGE(V63:V64),IF(V66="",AVERAGE(V63:V65),IF(V67="",AVERAGE(V63:V66),TRIMMEAN(V63:V67,0.4)))))))</f>
        <v/>
      </c>
      <c r="Y63" s="311"/>
      <c r="Z63" s="312"/>
      <c r="AA63" s="313"/>
      <c r="AB63" s="160" t="str">
        <f>IF(Y63="","",IF(Y63=999,999,Y63*60+Z63+AA63/100))</f>
        <v/>
      </c>
      <c r="AC63" s="872" t="str">
        <f>IF(I63="DQ","DQ",IF(AB63="","",IF(AB64="",AB63,IF(AB64=0,AB63,IF(AB63=999,999,AVERAGE(AB63:AB64))))))</f>
        <v/>
      </c>
      <c r="AD63" s="872" t="str">
        <f>IF(AF63="DQ","DQ",IF(AC63="","",IF(AVERAGE(AC63:AC183)=999,0,IF(W63&lt;&gt;0,0,IF(30-(AC63-$AE$3)/10&lt;0,0,30-(AC63-$AE$3)/10)))))</f>
        <v/>
      </c>
      <c r="AE63" s="605" t="str">
        <f>IF(B63="","",IF(AF63="DQ","DQ",IF(AC63="","",IF(SUM(X63+AD63)&gt;0,SUM(X63+AD63),0))))</f>
        <v/>
      </c>
      <c r="AF63" s="638"/>
    </row>
    <row r="64" spans="1:32" x14ac:dyDescent="0.25">
      <c r="A64" s="627"/>
      <c r="B64" s="630"/>
      <c r="C64" s="822"/>
      <c r="D64" s="44" t="s">
        <v>4</v>
      </c>
      <c r="E64" s="410" t="str">
        <f>IF(P64&lt;&gt;"",E63,"")</f>
        <v/>
      </c>
      <c r="F64" s="444" t="str">
        <f>IF(P64&lt;&gt;"",F63,"")</f>
        <v/>
      </c>
      <c r="G64" s="444" t="str">
        <f>IF(Q64&lt;&gt;"",G63,"")</f>
        <v/>
      </c>
      <c r="H64" s="444" t="str">
        <f>IF(Q64&lt;&gt;"",H63,"")</f>
        <v/>
      </c>
      <c r="I64" s="444" t="str">
        <f>IF(R64&lt;&gt;"",I63,"")</f>
        <v/>
      </c>
      <c r="J64" s="444" t="str">
        <f>IF(R64&lt;&gt;"",J63,"")</f>
        <v/>
      </c>
      <c r="K64" s="444" t="str">
        <f>IF(S64&lt;&gt;"",K63,"")</f>
        <v/>
      </c>
      <c r="L64" s="414" t="str">
        <f>IF(S64&lt;&gt;"",L63,"")</f>
        <v/>
      </c>
      <c r="M64" s="414" t="str">
        <f>IF(T64&lt;&gt;"",M63,"")</f>
        <v/>
      </c>
      <c r="N64" s="63" t="str">
        <f>IF(E64&lt;&gt;"",N63,"")</f>
        <v/>
      </c>
      <c r="O64" s="492" t="str">
        <f>IF(B63="","",IF(E64="","",E64-F64+G64-H64+I64-J64+K64-L64+M64-N64))</f>
        <v/>
      </c>
      <c r="P64" s="303"/>
      <c r="Q64" s="303"/>
      <c r="R64" s="303"/>
      <c r="S64" s="303"/>
      <c r="T64" s="463"/>
      <c r="U64" s="485" t="str">
        <f>IF(B63="","",IF(E64="","",SUM(P64:T64)))</f>
        <v/>
      </c>
      <c r="V64" s="437" t="str">
        <f>IF(B63="","",IF(AF64="DQ","DQ",IF(E64="","",IF(O64+U64&lt;0,0,O64+U64))))</f>
        <v/>
      </c>
      <c r="W64" s="410"/>
      <c r="X64" s="724"/>
      <c r="Y64" s="292"/>
      <c r="Z64" s="293"/>
      <c r="AA64" s="314"/>
      <c r="AB64" s="14" t="str">
        <f>IF(Y64="","",IF(Y64=999,999,Y64*60+Z64+AA64/100))</f>
        <v/>
      </c>
      <c r="AC64" s="873"/>
      <c r="AD64" s="873"/>
      <c r="AE64" s="606"/>
      <c r="AF64" s="639"/>
    </row>
    <row r="65" spans="1:32" x14ac:dyDescent="0.25">
      <c r="A65" s="627"/>
      <c r="B65" s="630"/>
      <c r="C65" s="822"/>
      <c r="D65" s="44" t="s">
        <v>8</v>
      </c>
      <c r="E65" s="410" t="str">
        <f>IF(P65&lt;&gt;"",E63,"")</f>
        <v/>
      </c>
      <c r="F65" s="444" t="str">
        <f>IF(P65&lt;&gt;"",F63,"")</f>
        <v/>
      </c>
      <c r="G65" s="444" t="str">
        <f>IF(Q65&lt;&gt;"",G63,"")</f>
        <v/>
      </c>
      <c r="H65" s="444" t="str">
        <f>IF(Q65&lt;&gt;"",H63,"")</f>
        <v/>
      </c>
      <c r="I65" s="444" t="str">
        <f>IF(R65&lt;&gt;"",I63,"")</f>
        <v/>
      </c>
      <c r="J65" s="444" t="str">
        <f>IF(R65&lt;&gt;"",J63,"")</f>
        <v/>
      </c>
      <c r="K65" s="444" t="str">
        <f>IF(S65&lt;&gt;"",K63,"")</f>
        <v/>
      </c>
      <c r="L65" s="414" t="str">
        <f>IF(S65&lt;&gt;"",L63,"")</f>
        <v/>
      </c>
      <c r="M65" s="414" t="str">
        <f>IF(T65&lt;&gt;"",M63,"")</f>
        <v/>
      </c>
      <c r="N65" s="63" t="str">
        <f>IF(E65&lt;&gt;"",N63,"")</f>
        <v/>
      </c>
      <c r="O65" s="485" t="str">
        <f>IF(B63="","",IF(E65="","",E65-F65+G65-H65+I65-J65+K65-L65+M65-N65))</f>
        <v/>
      </c>
      <c r="P65" s="303"/>
      <c r="Q65" s="303"/>
      <c r="R65" s="303"/>
      <c r="S65" s="303"/>
      <c r="T65" s="463"/>
      <c r="U65" s="493" t="str">
        <f>IF(B63="","",IF(E65="","",SUM(P65:T65)))</f>
        <v/>
      </c>
      <c r="V65" s="404" t="str">
        <f>IF(B63="","",IF(AF65="DQ","DQ",IF(E65="","",IF(O65+U65&lt;0,0,O65+U65))))</f>
        <v/>
      </c>
      <c r="W65" s="410"/>
      <c r="X65" s="724"/>
      <c r="Y65" s="179"/>
      <c r="Z65" s="180"/>
      <c r="AA65" s="181"/>
      <c r="AB65" s="241"/>
      <c r="AC65" s="873"/>
      <c r="AD65" s="873"/>
      <c r="AE65" s="606"/>
      <c r="AF65" s="639"/>
    </row>
    <row r="66" spans="1:32" x14ac:dyDescent="0.25">
      <c r="A66" s="627"/>
      <c r="B66" s="630"/>
      <c r="C66" s="822"/>
      <c r="D66" s="44" t="s">
        <v>5</v>
      </c>
      <c r="E66" s="410" t="str">
        <f>IF(P66&lt;&gt;"",E63,"")</f>
        <v/>
      </c>
      <c r="F66" s="444" t="str">
        <f>IF(P66&lt;&gt;"",F63,"")</f>
        <v/>
      </c>
      <c r="G66" s="444" t="str">
        <f>IF(Q66&lt;&gt;"",G63,"")</f>
        <v/>
      </c>
      <c r="H66" s="444" t="str">
        <f>IF(Q66&lt;&gt;"",H63,"")</f>
        <v/>
      </c>
      <c r="I66" s="444" t="str">
        <f>IF(R66&lt;&gt;"",I63,"")</f>
        <v/>
      </c>
      <c r="J66" s="444" t="str">
        <f>IF(R66&lt;&gt;"",J63,"")</f>
        <v/>
      </c>
      <c r="K66" s="444" t="str">
        <f>IF(S66&lt;&gt;"",K63,"")</f>
        <v/>
      </c>
      <c r="L66" s="414" t="str">
        <f>IF(S66&lt;&gt;"",L63,"")</f>
        <v/>
      </c>
      <c r="M66" s="414" t="str">
        <f>IF(T66&lt;&gt;"",M63,"")</f>
        <v/>
      </c>
      <c r="N66" s="63" t="str">
        <f>IF(E66&lt;&gt;"",N63,"")</f>
        <v/>
      </c>
      <c r="O66" s="494" t="str">
        <f>IF(B63="","",IF(E66="","",E66-F66+G66-H66+I66-J66+K66-L66+M66-N66))</f>
        <v/>
      </c>
      <c r="P66" s="303"/>
      <c r="Q66" s="303"/>
      <c r="R66" s="303"/>
      <c r="S66" s="303"/>
      <c r="T66" s="463"/>
      <c r="U66" s="485" t="str">
        <f>IF(B63="","",IF(E66="","",SUM(P66:T66)))</f>
        <v/>
      </c>
      <c r="V66" s="437" t="str">
        <f>IF(B63="","",IF(AF66="DQ","DQ",IF(E66="","",IF(O66+U66&lt;0,0,O66+U66))))</f>
        <v/>
      </c>
      <c r="W66" s="410"/>
      <c r="X66" s="724"/>
      <c r="Y66" s="179"/>
      <c r="Z66" s="180"/>
      <c r="AA66" s="181"/>
      <c r="AB66" s="241"/>
      <c r="AC66" s="873"/>
      <c r="AD66" s="873"/>
      <c r="AE66" s="606"/>
      <c r="AF66" s="639"/>
    </row>
    <row r="67" spans="1:32" ht="15.75" thickBot="1" x14ac:dyDescent="0.3">
      <c r="A67" s="628"/>
      <c r="B67" s="631"/>
      <c r="C67" s="823"/>
      <c r="D67" s="45" t="s">
        <v>6</v>
      </c>
      <c r="E67" s="411" t="str">
        <f>IF(P67&lt;&gt;"",E63,"")</f>
        <v/>
      </c>
      <c r="F67" s="445" t="str">
        <f>IF(P67&lt;&gt;"",F63,"")</f>
        <v/>
      </c>
      <c r="G67" s="445" t="str">
        <f>IF(Q67&lt;&gt;"",G63,"")</f>
        <v/>
      </c>
      <c r="H67" s="445" t="str">
        <f>IF(Q67&lt;&gt;"",H63,"")</f>
        <v/>
      </c>
      <c r="I67" s="445" t="str">
        <f>IF(R67&lt;&gt;"",I63,"")</f>
        <v/>
      </c>
      <c r="J67" s="445" t="str">
        <f>IF(R67&lt;&gt;"",J63,"")</f>
        <v/>
      </c>
      <c r="K67" s="445" t="str">
        <f>IF(S67&lt;&gt;"",K63,"")</f>
        <v/>
      </c>
      <c r="L67" s="415" t="str">
        <f>IF(S67&lt;&gt;"",L63,"")</f>
        <v/>
      </c>
      <c r="M67" s="415" t="str">
        <f>IF(T67&lt;&gt;"",M63,"")</f>
        <v/>
      </c>
      <c r="N67" s="161" t="str">
        <f>IF(E67&lt;&gt;"",N63,"")</f>
        <v/>
      </c>
      <c r="O67" s="495" t="str">
        <f>IF(B63="","",IF(E67="","",E67-F67+G67-H67+I67-J67+K67-L67+M67-N67))</f>
        <v/>
      </c>
      <c r="P67" s="305"/>
      <c r="Q67" s="305"/>
      <c r="R67" s="305"/>
      <c r="S67" s="305"/>
      <c r="T67" s="465"/>
      <c r="U67" s="495" t="str">
        <f>IF(B63="","",IF(E67="","",SUM(P67:T67)))</f>
        <v/>
      </c>
      <c r="V67" s="405" t="str">
        <f>IF(B63="","",IF(AF67="DQ","DQ",IF(E67="","",IF(O67+U67&lt;0,0,O67+U67))))</f>
        <v/>
      </c>
      <c r="W67" s="411"/>
      <c r="X67" s="725"/>
      <c r="Y67" s="183"/>
      <c r="Z67" s="184"/>
      <c r="AA67" s="185"/>
      <c r="AB67" s="242"/>
      <c r="AC67" s="874"/>
      <c r="AD67" s="874"/>
      <c r="AE67" s="607"/>
      <c r="AF67" s="640"/>
    </row>
    <row r="68" spans="1:32" x14ac:dyDescent="0.25">
      <c r="A68" s="620" t="str">
        <f>IF('Names And Totals'!A17="","",'Names And Totals'!A17)</f>
        <v/>
      </c>
      <c r="B68" s="623" t="str">
        <f>IF('Names And Totals'!B17="","",'Names And Totals'!B17)</f>
        <v/>
      </c>
      <c r="C68" s="641" t="str">
        <f>IF(AE68="","",IF(AE68="DQ","DQ",RANK(AE68,$AE$8:$AE$503,0)+SUMPRODUCT(--(AE68=$AE$8:$AE$503),--(AC68&gt;$AC$8:$AC$503))))</f>
        <v/>
      </c>
      <c r="D68" s="42" t="s">
        <v>7</v>
      </c>
      <c r="E68" s="453"/>
      <c r="F68" s="452"/>
      <c r="G68" s="452"/>
      <c r="H68" s="452"/>
      <c r="I68" s="452"/>
      <c r="J68" s="452"/>
      <c r="K68" s="452"/>
      <c r="L68" s="476"/>
      <c r="M68" s="476"/>
      <c r="N68" s="325"/>
      <c r="O68" s="483" t="str">
        <f>IF(B68="","",IF(E68="","",E68-F68+G68-H68+I68-J68+K68-L68+M68-N68))</f>
        <v/>
      </c>
      <c r="P68" s="482"/>
      <c r="Q68" s="452"/>
      <c r="R68" s="452"/>
      <c r="S68" s="334"/>
      <c r="T68" s="460"/>
      <c r="U68" s="483" t="str">
        <f>IF(B68="","",IF(E68="","",SUM(P68:T68)))</f>
        <v/>
      </c>
      <c r="V68" s="500" t="str">
        <f>IF(B68="","",IF(AF68="DQ","DQ",IF(E68="","",IF(O68+U68&lt;0,0,O68+U68))))</f>
        <v/>
      </c>
      <c r="W68" s="422">
        <f>COUNTIF(E68,"=0")+COUNTIF(G68,"=0")+COUNTIF(I68,"=0")+COUNTIF(K68,"=0")+COUNTIF(M68,"=0")</f>
        <v>0</v>
      </c>
      <c r="X68" s="875" t="str">
        <f>IF(AF68="DQ","DQ",IF(V68="","",IF(V69="",V68,IF(V70="",AVERAGE(V68:V69),IF(V71="",AVERAGE(V68:V70),IF(V72="",AVERAGE(V68:V71),TRIMMEAN(V68:V72,0.4)))))))</f>
        <v/>
      </c>
      <c r="Y68" s="324"/>
      <c r="Z68" s="334"/>
      <c r="AA68" s="325"/>
      <c r="AB68" s="164" t="str">
        <f>IF(Y68="","",IF(Y68=999,999,Y68*60+Z68+AA68/100))</f>
        <v/>
      </c>
      <c r="AC68" s="877" t="str">
        <f>IF(I68="DQ","DQ",IF(AB68="","",IF(AB69="",AB68,IF(AB69=0,AB68,IF(AB68=999,999,AVERAGE(AB68:AB69))))))</f>
        <v/>
      </c>
      <c r="AD68" s="877" t="str">
        <f>IF(AF68="DQ","DQ",IF(AC68="","",IF(AVERAGE(AC68:AC188)=999,0,IF(W68&lt;&gt;0,0,IF(30-(AC68-$AE$3)/10&lt;0,0,30-(AC68-$AE$3)/10)))))</f>
        <v/>
      </c>
      <c r="AE68" s="880" t="str">
        <f>IF(B68="","",IF(AF68="DQ","DQ",IF(AC68="","",IF(SUM(X68+AD68)&gt;0,SUM(X68+AD68),0))))</f>
        <v/>
      </c>
      <c r="AF68" s="815"/>
    </row>
    <row r="69" spans="1:32" x14ac:dyDescent="0.25">
      <c r="A69" s="621"/>
      <c r="B69" s="624"/>
      <c r="C69" s="641"/>
      <c r="D69" s="42" t="s">
        <v>4</v>
      </c>
      <c r="E69" s="412" t="str">
        <f>IF(P69&lt;&gt;"",E68,"")</f>
        <v/>
      </c>
      <c r="F69" s="443" t="str">
        <f>IF(P69&lt;&gt;"",F68,"")</f>
        <v/>
      </c>
      <c r="G69" s="443" t="str">
        <f>IF(Q69&lt;&gt;"",G68,"")</f>
        <v/>
      </c>
      <c r="H69" s="443" t="str">
        <f>IF(Q69&lt;&gt;"",H68,"")</f>
        <v/>
      </c>
      <c r="I69" s="443" t="str">
        <f>IF(R69&lt;&gt;"",I68,"")</f>
        <v/>
      </c>
      <c r="J69" s="443" t="str">
        <f>IF(R69&lt;&gt;"",J68,"")</f>
        <v/>
      </c>
      <c r="K69" s="443" t="str">
        <f>IF(S69&lt;&gt;"",K68,"")</f>
        <v/>
      </c>
      <c r="L69" s="416" t="str">
        <f>IF(S69&lt;&gt;"",L68,"")</f>
        <v/>
      </c>
      <c r="M69" s="416" t="str">
        <f>IF(T69&lt;&gt;"",M68,"")</f>
        <v/>
      </c>
      <c r="N69" s="62" t="str">
        <f>IF(E69&lt;&gt;"",N68,"")</f>
        <v/>
      </c>
      <c r="O69" s="487" t="str">
        <f>IF(B68="","",IF(E69="","",E69-F69+G69-H69+I69-J69+K69-L69+M69-N69))</f>
        <v/>
      </c>
      <c r="P69" s="297"/>
      <c r="Q69" s="297"/>
      <c r="R69" s="297"/>
      <c r="S69" s="297"/>
      <c r="T69" s="461"/>
      <c r="U69" s="484" t="str">
        <f>IF(B68="","",IF(E69="","",SUM(P69:T69)))</f>
        <v/>
      </c>
      <c r="V69" s="419" t="str">
        <f>IF(B68="","",IF(AF69="DQ","DQ",IF(E69="","",IF(O69+U69&lt;0,0,O69+U69))))</f>
        <v/>
      </c>
      <c r="W69" s="412"/>
      <c r="X69" s="645"/>
      <c r="Y69" s="289"/>
      <c r="Z69" s="290"/>
      <c r="AA69" s="310"/>
      <c r="AB69" s="10" t="str">
        <f>IF(Y69="","",IF(Y69=999,999,Y69*60+Z69+AA69/100))</f>
        <v/>
      </c>
      <c r="AC69" s="878"/>
      <c r="AD69" s="878"/>
      <c r="AE69" s="721"/>
      <c r="AF69" s="816"/>
    </row>
    <row r="70" spans="1:32" x14ac:dyDescent="0.25">
      <c r="A70" s="621"/>
      <c r="B70" s="624"/>
      <c r="C70" s="641"/>
      <c r="D70" s="42" t="s">
        <v>8</v>
      </c>
      <c r="E70" s="412" t="str">
        <f>IF(P70&lt;&gt;"",E68,"")</f>
        <v/>
      </c>
      <c r="F70" s="443" t="str">
        <f>IF(P70&lt;&gt;"",F68,"")</f>
        <v/>
      </c>
      <c r="G70" s="443" t="str">
        <f>IF(Q70&lt;&gt;"",G68,"")</f>
        <v/>
      </c>
      <c r="H70" s="443" t="str">
        <f>IF(Q70&lt;&gt;"",H68,"")</f>
        <v/>
      </c>
      <c r="I70" s="443" t="str">
        <f>IF(R70&lt;&gt;"",I68,"")</f>
        <v/>
      </c>
      <c r="J70" s="443" t="str">
        <f>IF(R70&lt;&gt;"",J68,"")</f>
        <v/>
      </c>
      <c r="K70" s="443" t="str">
        <f>IF(S70&lt;&gt;"",K68,"")</f>
        <v/>
      </c>
      <c r="L70" s="416" t="str">
        <f>IF(S70&lt;&gt;"",L68,"")</f>
        <v/>
      </c>
      <c r="M70" s="416" t="str">
        <f>IF(T70&lt;&gt;"",M68,"")</f>
        <v/>
      </c>
      <c r="N70" s="62" t="str">
        <f>IF(E70&lt;&gt;"",N68,"")</f>
        <v/>
      </c>
      <c r="O70" s="484" t="str">
        <f>IF(B68="","",IF(E70="","",E70-F70+G70-H70+I70-J70+K70-L70+M70-N70))</f>
        <v/>
      </c>
      <c r="P70" s="297"/>
      <c r="Q70" s="297"/>
      <c r="R70" s="297"/>
      <c r="S70" s="297"/>
      <c r="T70" s="461"/>
      <c r="U70" s="486" t="str">
        <f>IF(B68="","",IF(E70="","",SUM(P70:T70)))</f>
        <v/>
      </c>
      <c r="V70" s="435" t="str">
        <f>IF(B68="","",IF(AF70="DQ","DQ",IF(E70="","",IF(O70+U70&lt;0,0,O70+U70))))</f>
        <v/>
      </c>
      <c r="W70" s="412"/>
      <c r="X70" s="645"/>
      <c r="Y70" s="169"/>
      <c r="Z70" s="170"/>
      <c r="AA70" s="171"/>
      <c r="AB70" s="240"/>
      <c r="AC70" s="878"/>
      <c r="AD70" s="878"/>
      <c r="AE70" s="721"/>
      <c r="AF70" s="816"/>
    </row>
    <row r="71" spans="1:32" x14ac:dyDescent="0.25">
      <c r="A71" s="621"/>
      <c r="B71" s="624"/>
      <c r="C71" s="641"/>
      <c r="D71" s="42" t="s">
        <v>5</v>
      </c>
      <c r="E71" s="412" t="str">
        <f>IF(P71&lt;&gt;"",E68,"")</f>
        <v/>
      </c>
      <c r="F71" s="443" t="str">
        <f>IF(P71&lt;&gt;"",F68,"")</f>
        <v/>
      </c>
      <c r="G71" s="443" t="str">
        <f>IF(Q71&lt;&gt;"",G68,"")</f>
        <v/>
      </c>
      <c r="H71" s="443" t="str">
        <f>IF(Q71&lt;&gt;"",H68,"")</f>
        <v/>
      </c>
      <c r="I71" s="443" t="str">
        <f>IF(R71&lt;&gt;"",I68,"")</f>
        <v/>
      </c>
      <c r="J71" s="443" t="str">
        <f>IF(R71&lt;&gt;"",J68,"")</f>
        <v/>
      </c>
      <c r="K71" s="443" t="str">
        <f>IF(S71&lt;&gt;"",K68,"")</f>
        <v/>
      </c>
      <c r="L71" s="416" t="str">
        <f>IF(S71&lt;&gt;"",L68,"")</f>
        <v/>
      </c>
      <c r="M71" s="416" t="str">
        <f>IF(T71&lt;&gt;"",M68,"")</f>
        <v/>
      </c>
      <c r="N71" s="62" t="str">
        <f>IF(E71&lt;&gt;"",N68,"")</f>
        <v/>
      </c>
      <c r="O71" s="488" t="str">
        <f>IF(B68="","",IF(E71="","",E71-F71+G71-H71+I71-J71+K71-L71+M71-N71))</f>
        <v/>
      </c>
      <c r="P71" s="297"/>
      <c r="Q71" s="297"/>
      <c r="R71" s="297"/>
      <c r="S71" s="297"/>
      <c r="T71" s="461"/>
      <c r="U71" s="484" t="str">
        <f>IF(B68="","",IF(E71="","",SUM(P71:T71)))</f>
        <v/>
      </c>
      <c r="V71" s="419" t="str">
        <f>IF(B68="","",IF(AF71="DQ","DQ",IF(E71="","",IF(O71+U71&lt;0,0,O71+U71))))</f>
        <v/>
      </c>
      <c r="W71" s="412"/>
      <c r="X71" s="645"/>
      <c r="Y71" s="169"/>
      <c r="Z71" s="170"/>
      <c r="AA71" s="171"/>
      <c r="AB71" s="240"/>
      <c r="AC71" s="878"/>
      <c r="AD71" s="878"/>
      <c r="AE71" s="721"/>
      <c r="AF71" s="816"/>
    </row>
    <row r="72" spans="1:32" ht="15.75" thickBot="1" x14ac:dyDescent="0.3">
      <c r="A72" s="644"/>
      <c r="B72" s="643"/>
      <c r="C72" s="642"/>
      <c r="D72" s="85" t="s">
        <v>6</v>
      </c>
      <c r="E72" s="423" t="str">
        <f>IF(P72&lt;&gt;"",E68,"")</f>
        <v/>
      </c>
      <c r="F72" s="124" t="str">
        <f>IF(P72&lt;&gt;"",F68,"")</f>
        <v/>
      </c>
      <c r="G72" s="124" t="str">
        <f>IF(Q72&lt;&gt;"",G68,"")</f>
        <v/>
      </c>
      <c r="H72" s="124" t="str">
        <f>IF(Q72&lt;&gt;"",H68,"")</f>
        <v/>
      </c>
      <c r="I72" s="124" t="str">
        <f>IF(R72&lt;&gt;"",I68,"")</f>
        <v/>
      </c>
      <c r="J72" s="124" t="str">
        <f>IF(R72&lt;&gt;"",J68,"")</f>
        <v/>
      </c>
      <c r="K72" s="124" t="str">
        <f>IF(S72&lt;&gt;"",K68,"")</f>
        <v/>
      </c>
      <c r="L72" s="421" t="str">
        <f>IF(S72&lt;&gt;"",L68,"")</f>
        <v/>
      </c>
      <c r="M72" s="421" t="str">
        <f>IF(T72&lt;&gt;"",M68,"")</f>
        <v/>
      </c>
      <c r="N72" s="64" t="str">
        <f>IF(E72&lt;&gt;"",N68,"")</f>
        <v/>
      </c>
      <c r="O72" s="486" t="str">
        <f>IF(B68="","",IF(E72="","",E72-F72+G72-H72+I72-J72+K72-L72+M72-N72))</f>
        <v/>
      </c>
      <c r="P72" s="309"/>
      <c r="Q72" s="309"/>
      <c r="R72" s="309"/>
      <c r="S72" s="309"/>
      <c r="T72" s="462"/>
      <c r="U72" s="488" t="str">
        <f>IF(B68="","",IF(E72="","",SUM(P72:T72)))</f>
        <v/>
      </c>
      <c r="V72" s="418" t="str">
        <f>IF(B68="","",IF(AF72="DQ","DQ",IF(E72="","",IF(O72+U72&lt;0,0,O72+U72))))</f>
        <v/>
      </c>
      <c r="W72" s="423"/>
      <c r="X72" s="876"/>
      <c r="Y72" s="478"/>
      <c r="Z72" s="479"/>
      <c r="AA72" s="480"/>
      <c r="AB72" s="481"/>
      <c r="AC72" s="879"/>
      <c r="AD72" s="879"/>
      <c r="AE72" s="881"/>
      <c r="AF72" s="817"/>
    </row>
    <row r="73" spans="1:32" x14ac:dyDescent="0.25">
      <c r="A73" s="626" t="str">
        <f>IF('Names And Totals'!A18="","",'Names And Totals'!A18)</f>
        <v/>
      </c>
      <c r="B73" s="629" t="str">
        <f>IF('Names And Totals'!B18="","",'Names And Totals'!B18)</f>
        <v/>
      </c>
      <c r="C73" s="821" t="str">
        <f>IF(AE73="","",IF(AE73="DQ","DQ",RANK(AE73,$AE$8:$AE$503,0)+SUMPRODUCT(--(AE73=$AE$8:$AE$503),--(AC73&gt;$AC$8:$AC$503))))</f>
        <v/>
      </c>
      <c r="D73" s="43" t="s">
        <v>7</v>
      </c>
      <c r="E73" s="446"/>
      <c r="F73" s="447"/>
      <c r="G73" s="447"/>
      <c r="H73" s="447"/>
      <c r="I73" s="447"/>
      <c r="J73" s="447"/>
      <c r="K73" s="447"/>
      <c r="L73" s="489"/>
      <c r="M73" s="489"/>
      <c r="N73" s="313"/>
      <c r="O73" s="490" t="str">
        <f>IF(B73="","",IF(E73="","",E73-F73+G73-H73+I73-J73+K73-L73+M73-N73))</f>
        <v/>
      </c>
      <c r="P73" s="491"/>
      <c r="Q73" s="447"/>
      <c r="R73" s="447"/>
      <c r="S73" s="312"/>
      <c r="T73" s="464"/>
      <c r="U73" s="490" t="str">
        <f>IF(B73="","",IF(E73="","",SUM(P73:T73)))</f>
        <v/>
      </c>
      <c r="V73" s="403" t="str">
        <f>IF(B73="","",IF(AF73="DQ","DQ",IF(E73="","",IF(O73+U73&lt;0,0,O73+U73))))</f>
        <v/>
      </c>
      <c r="W73" s="409">
        <f>COUNTIF(E73,"=0")+COUNTIF(G73,"=0")+COUNTIF(I73,"=0")+COUNTIF(K73,"=0")+COUNTIF(M73,"=0")</f>
        <v>0</v>
      </c>
      <c r="X73" s="723" t="str">
        <f>IF(AF73="DQ","DQ",IF(V73="","",IF(V74="",V73,IF(V75="",AVERAGE(V73:V74),IF(V76="",AVERAGE(V73:V75),IF(V77="",AVERAGE(V73:V76),TRIMMEAN(V73:V77,0.4)))))))</f>
        <v/>
      </c>
      <c r="Y73" s="311"/>
      <c r="Z73" s="312"/>
      <c r="AA73" s="313"/>
      <c r="AB73" s="160" t="str">
        <f>IF(Y73="","",IF(Y73=999,999,Y73*60+Z73+AA73/100))</f>
        <v/>
      </c>
      <c r="AC73" s="872" t="str">
        <f>IF(I73="DQ","DQ",IF(AB73="","",IF(AB74="",AB73,IF(AB74=0,AB73,IF(AB73=999,999,AVERAGE(AB73:AB74))))))</f>
        <v/>
      </c>
      <c r="AD73" s="872" t="str">
        <f>IF(AF73="DQ","DQ",IF(AC73="","",IF(AVERAGE(AC73:AC193)=999,0,IF(W73&lt;&gt;0,0,IF(30-(AC73-$AE$3)/10&lt;0,0,30-(AC73-$AE$3)/10)))))</f>
        <v/>
      </c>
      <c r="AE73" s="605" t="str">
        <f>IF(B73="","",IF(AF73="DQ","DQ",IF(AC73="","",IF(SUM(X73+AD73)&gt;0,SUM(X73+AD73),0))))</f>
        <v/>
      </c>
      <c r="AF73" s="638"/>
    </row>
    <row r="74" spans="1:32" x14ac:dyDescent="0.25">
      <c r="A74" s="627"/>
      <c r="B74" s="630"/>
      <c r="C74" s="822"/>
      <c r="D74" s="44" t="s">
        <v>4</v>
      </c>
      <c r="E74" s="410" t="str">
        <f>IF(P74&lt;&gt;"",E73,"")</f>
        <v/>
      </c>
      <c r="F74" s="444" t="str">
        <f>IF(P74&lt;&gt;"",F73,"")</f>
        <v/>
      </c>
      <c r="G74" s="444" t="str">
        <f>IF(Q74&lt;&gt;"",G73,"")</f>
        <v/>
      </c>
      <c r="H74" s="444" t="str">
        <f>IF(Q74&lt;&gt;"",H73,"")</f>
        <v/>
      </c>
      <c r="I74" s="444" t="str">
        <f>IF(R74&lt;&gt;"",I73,"")</f>
        <v/>
      </c>
      <c r="J74" s="444" t="str">
        <f>IF(R74&lt;&gt;"",J73,"")</f>
        <v/>
      </c>
      <c r="K74" s="444" t="str">
        <f>IF(S74&lt;&gt;"",K73,"")</f>
        <v/>
      </c>
      <c r="L74" s="414" t="str">
        <f>IF(S74&lt;&gt;"",L73,"")</f>
        <v/>
      </c>
      <c r="M74" s="414" t="str">
        <f>IF(T74&lt;&gt;"",M73,"")</f>
        <v/>
      </c>
      <c r="N74" s="63" t="str">
        <f>IF(E74&lt;&gt;"",N73,"")</f>
        <v/>
      </c>
      <c r="O74" s="492" t="str">
        <f>IF(B73="","",IF(E74="","",E74-F74+G74-H74+I74-J74+K74-L74+M74-N74))</f>
        <v/>
      </c>
      <c r="P74" s="303"/>
      <c r="Q74" s="303"/>
      <c r="R74" s="303"/>
      <c r="S74" s="303"/>
      <c r="T74" s="463"/>
      <c r="U74" s="485" t="str">
        <f>IF(B73="","",IF(E74="","",SUM(P74:T74)))</f>
        <v/>
      </c>
      <c r="V74" s="437" t="str">
        <f>IF(B73="","",IF(AF74="DQ","DQ",IF(E74="","",IF(O74+U74&lt;0,0,O74+U74))))</f>
        <v/>
      </c>
      <c r="W74" s="410"/>
      <c r="X74" s="724"/>
      <c r="Y74" s="292"/>
      <c r="Z74" s="293"/>
      <c r="AA74" s="314"/>
      <c r="AB74" s="14" t="str">
        <f>IF(Y74="","",IF(Y74=999,999,Y74*60+Z74+AA74/100))</f>
        <v/>
      </c>
      <c r="AC74" s="873"/>
      <c r="AD74" s="873"/>
      <c r="AE74" s="606"/>
      <c r="AF74" s="639"/>
    </row>
    <row r="75" spans="1:32" x14ac:dyDescent="0.25">
      <c r="A75" s="627"/>
      <c r="B75" s="630"/>
      <c r="C75" s="822"/>
      <c r="D75" s="44" t="s">
        <v>8</v>
      </c>
      <c r="E75" s="410" t="str">
        <f>IF(P75&lt;&gt;"",E73,"")</f>
        <v/>
      </c>
      <c r="F75" s="444" t="str">
        <f>IF(P75&lt;&gt;"",F73,"")</f>
        <v/>
      </c>
      <c r="G75" s="444" t="str">
        <f>IF(Q75&lt;&gt;"",G73,"")</f>
        <v/>
      </c>
      <c r="H75" s="444" t="str">
        <f>IF(Q75&lt;&gt;"",H73,"")</f>
        <v/>
      </c>
      <c r="I75" s="444" t="str">
        <f>IF(R75&lt;&gt;"",I73,"")</f>
        <v/>
      </c>
      <c r="J75" s="444" t="str">
        <f>IF(R75&lt;&gt;"",J73,"")</f>
        <v/>
      </c>
      <c r="K75" s="444" t="str">
        <f>IF(S75&lt;&gt;"",K73,"")</f>
        <v/>
      </c>
      <c r="L75" s="414" t="str">
        <f>IF(S75&lt;&gt;"",L73,"")</f>
        <v/>
      </c>
      <c r="M75" s="414" t="str">
        <f>IF(T75&lt;&gt;"",M73,"")</f>
        <v/>
      </c>
      <c r="N75" s="63" t="str">
        <f>IF(E75&lt;&gt;"",N73,"")</f>
        <v/>
      </c>
      <c r="O75" s="485" t="str">
        <f>IF(B73="","",IF(E75="","",E75-F75+G75-H75+I75-J75+K75-L75+M75-N75))</f>
        <v/>
      </c>
      <c r="P75" s="303"/>
      <c r="Q75" s="303"/>
      <c r="R75" s="303"/>
      <c r="S75" s="303"/>
      <c r="T75" s="463"/>
      <c r="U75" s="493" t="str">
        <f>IF(B73="","",IF(E75="","",SUM(P75:T75)))</f>
        <v/>
      </c>
      <c r="V75" s="404" t="str">
        <f>IF(B73="","",IF(AF75="DQ","DQ",IF(E75="","",IF(O75+U75&lt;0,0,O75+U75))))</f>
        <v/>
      </c>
      <c r="W75" s="410"/>
      <c r="X75" s="724"/>
      <c r="Y75" s="179"/>
      <c r="Z75" s="180"/>
      <c r="AA75" s="181"/>
      <c r="AB75" s="241"/>
      <c r="AC75" s="873"/>
      <c r="AD75" s="873"/>
      <c r="AE75" s="606"/>
      <c r="AF75" s="639"/>
    </row>
    <row r="76" spans="1:32" x14ac:dyDescent="0.25">
      <c r="A76" s="627"/>
      <c r="B76" s="630"/>
      <c r="C76" s="822"/>
      <c r="D76" s="44" t="s">
        <v>5</v>
      </c>
      <c r="E76" s="410" t="str">
        <f>IF(P76&lt;&gt;"",E73,"")</f>
        <v/>
      </c>
      <c r="F76" s="444" t="str">
        <f>IF(P76&lt;&gt;"",F73,"")</f>
        <v/>
      </c>
      <c r="G76" s="444" t="str">
        <f>IF(Q76&lt;&gt;"",G73,"")</f>
        <v/>
      </c>
      <c r="H76" s="444" t="str">
        <f>IF(Q76&lt;&gt;"",H73,"")</f>
        <v/>
      </c>
      <c r="I76" s="444" t="str">
        <f>IF(R76&lt;&gt;"",I73,"")</f>
        <v/>
      </c>
      <c r="J76" s="444" t="str">
        <f>IF(R76&lt;&gt;"",J73,"")</f>
        <v/>
      </c>
      <c r="K76" s="444" t="str">
        <f>IF(S76&lt;&gt;"",K73,"")</f>
        <v/>
      </c>
      <c r="L76" s="414" t="str">
        <f>IF(S76&lt;&gt;"",L73,"")</f>
        <v/>
      </c>
      <c r="M76" s="414" t="str">
        <f>IF(T76&lt;&gt;"",M73,"")</f>
        <v/>
      </c>
      <c r="N76" s="63" t="str">
        <f>IF(E76&lt;&gt;"",N73,"")</f>
        <v/>
      </c>
      <c r="O76" s="494" t="str">
        <f>IF(B73="","",IF(E76="","",E76-F76+G76-H76+I76-J76+K76-L76+M76-N76))</f>
        <v/>
      </c>
      <c r="P76" s="303"/>
      <c r="Q76" s="303"/>
      <c r="R76" s="303"/>
      <c r="S76" s="303"/>
      <c r="T76" s="463"/>
      <c r="U76" s="485" t="str">
        <f>IF(B73="","",IF(E76="","",SUM(P76:T76)))</f>
        <v/>
      </c>
      <c r="V76" s="437" t="str">
        <f>IF(B73="","",IF(AF76="DQ","DQ",IF(E76="","",IF(O76+U76&lt;0,0,O76+U76))))</f>
        <v/>
      </c>
      <c r="W76" s="410"/>
      <c r="X76" s="724"/>
      <c r="Y76" s="179"/>
      <c r="Z76" s="180"/>
      <c r="AA76" s="181"/>
      <c r="AB76" s="241"/>
      <c r="AC76" s="873"/>
      <c r="AD76" s="873"/>
      <c r="AE76" s="606"/>
      <c r="AF76" s="639"/>
    </row>
    <row r="77" spans="1:32" ht="15.75" thickBot="1" x14ac:dyDescent="0.3">
      <c r="A77" s="628"/>
      <c r="B77" s="631"/>
      <c r="C77" s="823"/>
      <c r="D77" s="45" t="s">
        <v>6</v>
      </c>
      <c r="E77" s="411" t="str">
        <f>IF(P77&lt;&gt;"",E73,"")</f>
        <v/>
      </c>
      <c r="F77" s="445" t="str">
        <f>IF(P77&lt;&gt;"",F73,"")</f>
        <v/>
      </c>
      <c r="G77" s="445" t="str">
        <f>IF(Q77&lt;&gt;"",G73,"")</f>
        <v/>
      </c>
      <c r="H77" s="445" t="str">
        <f>IF(Q77&lt;&gt;"",H73,"")</f>
        <v/>
      </c>
      <c r="I77" s="445" t="str">
        <f>IF(R77&lt;&gt;"",I73,"")</f>
        <v/>
      </c>
      <c r="J77" s="445" t="str">
        <f>IF(R77&lt;&gt;"",J73,"")</f>
        <v/>
      </c>
      <c r="K77" s="445" t="str">
        <f>IF(S77&lt;&gt;"",K73,"")</f>
        <v/>
      </c>
      <c r="L77" s="415" t="str">
        <f>IF(S77&lt;&gt;"",L73,"")</f>
        <v/>
      </c>
      <c r="M77" s="415" t="str">
        <f>IF(T77&lt;&gt;"",M73,"")</f>
        <v/>
      </c>
      <c r="N77" s="161" t="str">
        <f>IF(E77&lt;&gt;"",N73,"")</f>
        <v/>
      </c>
      <c r="O77" s="495" t="str">
        <f>IF(B73="","",IF(E77="","",E77-F77+G77-H77+I77-J77+K77-L77+M77-N77))</f>
        <v/>
      </c>
      <c r="P77" s="305"/>
      <c r="Q77" s="305"/>
      <c r="R77" s="305"/>
      <c r="S77" s="305"/>
      <c r="T77" s="465"/>
      <c r="U77" s="495" t="str">
        <f>IF(B73="","",IF(E77="","",SUM(P77:T77)))</f>
        <v/>
      </c>
      <c r="V77" s="405" t="str">
        <f>IF(B73="","",IF(AF77="DQ","DQ",IF(E77="","",IF(O77+U77&lt;0,0,O77+U77))))</f>
        <v/>
      </c>
      <c r="W77" s="411"/>
      <c r="X77" s="725"/>
      <c r="Y77" s="183"/>
      <c r="Z77" s="184"/>
      <c r="AA77" s="185"/>
      <c r="AB77" s="242"/>
      <c r="AC77" s="874"/>
      <c r="AD77" s="874"/>
      <c r="AE77" s="607"/>
      <c r="AF77" s="640"/>
    </row>
    <row r="78" spans="1:32" x14ac:dyDescent="0.25">
      <c r="A78" s="620" t="str">
        <f>IF('Names And Totals'!A19="","",'Names And Totals'!A19)</f>
        <v/>
      </c>
      <c r="B78" s="623" t="str">
        <f>IF('Names And Totals'!B19="","",'Names And Totals'!B19)</f>
        <v/>
      </c>
      <c r="C78" s="641" t="str">
        <f>IF(AE78="","",IF(AE78="DQ","DQ",RANK(AE78,$AE$8:$AE$503,0)+SUMPRODUCT(--(AE78=$AE$8:$AE$503),--(AC78&gt;$AC$8:$AC$503))))</f>
        <v/>
      </c>
      <c r="D78" s="42" t="s">
        <v>7</v>
      </c>
      <c r="E78" s="453"/>
      <c r="F78" s="452"/>
      <c r="G78" s="452"/>
      <c r="H78" s="452"/>
      <c r="I78" s="452"/>
      <c r="J78" s="452"/>
      <c r="K78" s="452"/>
      <c r="L78" s="476"/>
      <c r="M78" s="476"/>
      <c r="N78" s="325"/>
      <c r="O78" s="483" t="str">
        <f>IF(B78="","",IF(E78="","",E78-F78+G78-H78+I78-J78+K78-L78+M78-N78))</f>
        <v/>
      </c>
      <c r="P78" s="482"/>
      <c r="Q78" s="452"/>
      <c r="R78" s="452"/>
      <c r="S78" s="334"/>
      <c r="T78" s="460"/>
      <c r="U78" s="483" t="str">
        <f>IF(B78="","",IF(E78="","",SUM(P78:T78)))</f>
        <v/>
      </c>
      <c r="V78" s="500" t="str">
        <f>IF(B78="","",IF(AF78="DQ","DQ",IF(E78="","",IF(O78+U78&lt;0,0,O78+U78))))</f>
        <v/>
      </c>
      <c r="W78" s="422">
        <f>COUNTIF(E78,"=0")+COUNTIF(G78,"=0")+COUNTIF(I78,"=0")+COUNTIF(K78,"=0")+COUNTIF(M78,"=0")</f>
        <v>0</v>
      </c>
      <c r="X78" s="875" t="str">
        <f>IF(AF78="DQ","DQ",IF(V78="","",IF(V79="",V78,IF(V80="",AVERAGE(V78:V79),IF(V81="",AVERAGE(V78:V80),IF(V82="",AVERAGE(V78:V81),TRIMMEAN(V78:V82,0.4)))))))</f>
        <v/>
      </c>
      <c r="Y78" s="324"/>
      <c r="Z78" s="334"/>
      <c r="AA78" s="325"/>
      <c r="AB78" s="164" t="str">
        <f>IF(Y78="","",IF(Y78=999,999,Y78*60+Z78+AA78/100))</f>
        <v/>
      </c>
      <c r="AC78" s="877" t="str">
        <f>IF(I78="DQ","DQ",IF(AB78="","",IF(AB79="",AB78,IF(AB79=0,AB78,IF(AB78=999,999,AVERAGE(AB78:AB79))))))</f>
        <v/>
      </c>
      <c r="AD78" s="877" t="str">
        <f>IF(AF78="DQ","DQ",IF(AC78="","",IF(AVERAGE(AC78:AC198)=999,0,IF(W78&lt;&gt;0,0,IF(30-(AC78-$AE$3)/10&lt;0,0,30-(AC78-$AE$3)/10)))))</f>
        <v/>
      </c>
      <c r="AE78" s="880" t="str">
        <f>IF(B78="","",IF(AF78="DQ","DQ",IF(AC78="","",IF(SUM(X78+AD78)&gt;0,SUM(X78+AD78),0))))</f>
        <v/>
      </c>
      <c r="AF78" s="815"/>
    </row>
    <row r="79" spans="1:32" x14ac:dyDescent="0.25">
      <c r="A79" s="621"/>
      <c r="B79" s="624"/>
      <c r="C79" s="641"/>
      <c r="D79" s="42" t="s">
        <v>4</v>
      </c>
      <c r="E79" s="412" t="str">
        <f>IF(P79&lt;&gt;"",E78,"")</f>
        <v/>
      </c>
      <c r="F79" s="443" t="str">
        <f>IF(P79&lt;&gt;"",F78,"")</f>
        <v/>
      </c>
      <c r="G79" s="443" t="str">
        <f>IF(Q79&lt;&gt;"",G78,"")</f>
        <v/>
      </c>
      <c r="H79" s="443" t="str">
        <f>IF(Q79&lt;&gt;"",H78,"")</f>
        <v/>
      </c>
      <c r="I79" s="443" t="str">
        <f>IF(R79&lt;&gt;"",I78,"")</f>
        <v/>
      </c>
      <c r="J79" s="443" t="str">
        <f>IF(R79&lt;&gt;"",J78,"")</f>
        <v/>
      </c>
      <c r="K79" s="443" t="str">
        <f>IF(S79&lt;&gt;"",K78,"")</f>
        <v/>
      </c>
      <c r="L79" s="416" t="str">
        <f>IF(S79&lt;&gt;"",L78,"")</f>
        <v/>
      </c>
      <c r="M79" s="416" t="str">
        <f>IF(T79&lt;&gt;"",M78,"")</f>
        <v/>
      </c>
      <c r="N79" s="62" t="str">
        <f>IF(E79&lt;&gt;"",N78,"")</f>
        <v/>
      </c>
      <c r="O79" s="487" t="str">
        <f>IF(B78="","",IF(E79="","",E79-F79+G79-H79+I79-J79+K79-L79+M79-N79))</f>
        <v/>
      </c>
      <c r="P79" s="297"/>
      <c r="Q79" s="297"/>
      <c r="R79" s="297"/>
      <c r="S79" s="297"/>
      <c r="T79" s="461"/>
      <c r="U79" s="484" t="str">
        <f>IF(B78="","",IF(E79="","",SUM(P79:T79)))</f>
        <v/>
      </c>
      <c r="V79" s="419" t="str">
        <f>IF(B78="","",IF(AF79="DQ","DQ",IF(E79="","",IF(O79+U79&lt;0,0,O79+U79))))</f>
        <v/>
      </c>
      <c r="W79" s="412"/>
      <c r="X79" s="645"/>
      <c r="Y79" s="289"/>
      <c r="Z79" s="290"/>
      <c r="AA79" s="310"/>
      <c r="AB79" s="10" t="str">
        <f>IF(Y79="","",IF(Y79=999,999,Y79*60+Z79+AA79/100))</f>
        <v/>
      </c>
      <c r="AC79" s="878"/>
      <c r="AD79" s="878"/>
      <c r="AE79" s="721"/>
      <c r="AF79" s="816"/>
    </row>
    <row r="80" spans="1:32" x14ac:dyDescent="0.25">
      <c r="A80" s="621"/>
      <c r="B80" s="624"/>
      <c r="C80" s="641"/>
      <c r="D80" s="42" t="s">
        <v>8</v>
      </c>
      <c r="E80" s="412" t="str">
        <f>IF(P80&lt;&gt;"",E78,"")</f>
        <v/>
      </c>
      <c r="F80" s="443" t="str">
        <f>IF(P80&lt;&gt;"",F78,"")</f>
        <v/>
      </c>
      <c r="G80" s="443" t="str">
        <f>IF(Q80&lt;&gt;"",G78,"")</f>
        <v/>
      </c>
      <c r="H80" s="443" t="str">
        <f>IF(Q80&lt;&gt;"",H78,"")</f>
        <v/>
      </c>
      <c r="I80" s="443" t="str">
        <f>IF(R80&lt;&gt;"",I78,"")</f>
        <v/>
      </c>
      <c r="J80" s="443" t="str">
        <f>IF(R80&lt;&gt;"",J78,"")</f>
        <v/>
      </c>
      <c r="K80" s="443" t="str">
        <f>IF(S80&lt;&gt;"",K78,"")</f>
        <v/>
      </c>
      <c r="L80" s="416" t="str">
        <f>IF(S80&lt;&gt;"",L78,"")</f>
        <v/>
      </c>
      <c r="M80" s="416" t="str">
        <f>IF(T80&lt;&gt;"",M78,"")</f>
        <v/>
      </c>
      <c r="N80" s="62" t="str">
        <f>IF(E80&lt;&gt;"",N78,"")</f>
        <v/>
      </c>
      <c r="O80" s="484" t="str">
        <f>IF(B78="","",IF(E80="","",E80-F80+G80-H80+I80-J80+K80-L80+M80-N80))</f>
        <v/>
      </c>
      <c r="P80" s="297"/>
      <c r="Q80" s="297"/>
      <c r="R80" s="297"/>
      <c r="S80" s="297"/>
      <c r="T80" s="461"/>
      <c r="U80" s="486" t="str">
        <f>IF(B78="","",IF(E80="","",SUM(P80:T80)))</f>
        <v/>
      </c>
      <c r="V80" s="435" t="str">
        <f>IF(B78="","",IF(AF80="DQ","DQ",IF(E80="","",IF(O80+U80&lt;0,0,O80+U80))))</f>
        <v/>
      </c>
      <c r="W80" s="412"/>
      <c r="X80" s="645"/>
      <c r="Y80" s="169"/>
      <c r="Z80" s="170"/>
      <c r="AA80" s="171"/>
      <c r="AB80" s="240"/>
      <c r="AC80" s="878"/>
      <c r="AD80" s="878"/>
      <c r="AE80" s="721"/>
      <c r="AF80" s="816"/>
    </row>
    <row r="81" spans="1:32" x14ac:dyDescent="0.25">
      <c r="A81" s="621"/>
      <c r="B81" s="624"/>
      <c r="C81" s="641"/>
      <c r="D81" s="42" t="s">
        <v>5</v>
      </c>
      <c r="E81" s="412" t="str">
        <f>IF(P81&lt;&gt;"",E78,"")</f>
        <v/>
      </c>
      <c r="F81" s="443" t="str">
        <f>IF(P81&lt;&gt;"",F78,"")</f>
        <v/>
      </c>
      <c r="G81" s="443" t="str">
        <f>IF(Q81&lt;&gt;"",G78,"")</f>
        <v/>
      </c>
      <c r="H81" s="443" t="str">
        <f>IF(Q81&lt;&gt;"",H78,"")</f>
        <v/>
      </c>
      <c r="I81" s="443" t="str">
        <f>IF(R81&lt;&gt;"",I78,"")</f>
        <v/>
      </c>
      <c r="J81" s="443" t="str">
        <f>IF(R81&lt;&gt;"",J78,"")</f>
        <v/>
      </c>
      <c r="K81" s="443" t="str">
        <f>IF(S81&lt;&gt;"",K78,"")</f>
        <v/>
      </c>
      <c r="L81" s="416" t="str">
        <f>IF(S81&lt;&gt;"",L78,"")</f>
        <v/>
      </c>
      <c r="M81" s="416" t="str">
        <f>IF(T81&lt;&gt;"",M78,"")</f>
        <v/>
      </c>
      <c r="N81" s="62" t="str">
        <f>IF(E81&lt;&gt;"",N78,"")</f>
        <v/>
      </c>
      <c r="O81" s="488" t="str">
        <f>IF(B78="","",IF(E81="","",E81-F81+G81-H81+I81-J81+K81-L81+M81-N81))</f>
        <v/>
      </c>
      <c r="P81" s="297"/>
      <c r="Q81" s="297"/>
      <c r="R81" s="297"/>
      <c r="S81" s="297"/>
      <c r="T81" s="461"/>
      <c r="U81" s="484" t="str">
        <f>IF(B78="","",IF(E81="","",SUM(P81:T81)))</f>
        <v/>
      </c>
      <c r="V81" s="419" t="str">
        <f>IF(B78="","",IF(AF81="DQ","DQ",IF(E81="","",IF(O81+U81&lt;0,0,O81+U81))))</f>
        <v/>
      </c>
      <c r="W81" s="412"/>
      <c r="X81" s="645"/>
      <c r="Y81" s="169"/>
      <c r="Z81" s="170"/>
      <c r="AA81" s="171"/>
      <c r="AB81" s="240"/>
      <c r="AC81" s="878"/>
      <c r="AD81" s="878"/>
      <c r="AE81" s="721"/>
      <c r="AF81" s="816"/>
    </row>
    <row r="82" spans="1:32" ht="15.75" thickBot="1" x14ac:dyDescent="0.3">
      <c r="A82" s="644"/>
      <c r="B82" s="643"/>
      <c r="C82" s="642"/>
      <c r="D82" s="85" t="s">
        <v>6</v>
      </c>
      <c r="E82" s="423" t="str">
        <f>IF(P82&lt;&gt;"",E78,"")</f>
        <v/>
      </c>
      <c r="F82" s="124" t="str">
        <f>IF(P82&lt;&gt;"",F78,"")</f>
        <v/>
      </c>
      <c r="G82" s="124" t="str">
        <f>IF(Q82&lt;&gt;"",G78,"")</f>
        <v/>
      </c>
      <c r="H82" s="124" t="str">
        <f>IF(Q82&lt;&gt;"",H78,"")</f>
        <v/>
      </c>
      <c r="I82" s="124" t="str">
        <f>IF(R82&lt;&gt;"",I78,"")</f>
        <v/>
      </c>
      <c r="J82" s="124" t="str">
        <f>IF(R82&lt;&gt;"",J78,"")</f>
        <v/>
      </c>
      <c r="K82" s="124" t="str">
        <f>IF(S82&lt;&gt;"",K78,"")</f>
        <v/>
      </c>
      <c r="L82" s="421" t="str">
        <f>IF(S82&lt;&gt;"",L78,"")</f>
        <v/>
      </c>
      <c r="M82" s="421" t="str">
        <f>IF(T82&lt;&gt;"",M78,"")</f>
        <v/>
      </c>
      <c r="N82" s="64" t="str">
        <f>IF(E82&lt;&gt;"",N78,"")</f>
        <v/>
      </c>
      <c r="O82" s="486" t="str">
        <f>IF(B78="","",IF(E82="","",E82-F82+G82-H82+I82-J82+K82-L82+M82-N82))</f>
        <v/>
      </c>
      <c r="P82" s="309"/>
      <c r="Q82" s="309"/>
      <c r="R82" s="309"/>
      <c r="S82" s="309"/>
      <c r="T82" s="462"/>
      <c r="U82" s="488" t="str">
        <f>IF(B78="","",IF(E82="","",SUM(P82:T82)))</f>
        <v/>
      </c>
      <c r="V82" s="418" t="str">
        <f>IF(B78="","",IF(AF82="DQ","DQ",IF(E82="","",IF(O82+U82&lt;0,0,O82+U82))))</f>
        <v/>
      </c>
      <c r="W82" s="423"/>
      <c r="X82" s="876"/>
      <c r="Y82" s="478"/>
      <c r="Z82" s="479"/>
      <c r="AA82" s="480"/>
      <c r="AB82" s="481"/>
      <c r="AC82" s="879"/>
      <c r="AD82" s="879"/>
      <c r="AE82" s="881"/>
      <c r="AF82" s="817"/>
    </row>
    <row r="83" spans="1:32" x14ac:dyDescent="0.25">
      <c r="A83" s="626" t="str">
        <f>IF('Names And Totals'!A20="","",'Names And Totals'!A20)</f>
        <v/>
      </c>
      <c r="B83" s="629" t="str">
        <f>IF('Names And Totals'!B20="","",'Names And Totals'!B20)</f>
        <v/>
      </c>
      <c r="C83" s="821" t="str">
        <f>IF(AE83="","",IF(AE83="DQ","DQ",RANK(AE83,$AE$8:$AE$503,0)+SUMPRODUCT(--(AE83=$AE$8:$AE$503),--(AC83&gt;$AC$8:$AC$503))))</f>
        <v/>
      </c>
      <c r="D83" s="43" t="s">
        <v>7</v>
      </c>
      <c r="E83" s="446"/>
      <c r="F83" s="447"/>
      <c r="G83" s="447"/>
      <c r="H83" s="447"/>
      <c r="I83" s="447"/>
      <c r="J83" s="447"/>
      <c r="K83" s="447"/>
      <c r="L83" s="489"/>
      <c r="M83" s="489"/>
      <c r="N83" s="313"/>
      <c r="O83" s="490" t="str">
        <f>IF(B83="","",IF(E83="","",E83-F83+G83-H83+I83-J83+K83-L83+M83-N83))</f>
        <v/>
      </c>
      <c r="P83" s="491"/>
      <c r="Q83" s="447"/>
      <c r="R83" s="447"/>
      <c r="S83" s="312"/>
      <c r="T83" s="464"/>
      <c r="U83" s="490" t="str">
        <f>IF(B83="","",IF(E83="","",SUM(P83:T83)))</f>
        <v/>
      </c>
      <c r="V83" s="403" t="str">
        <f>IF(B83="","",IF(AF83="DQ","DQ",IF(E83="","",IF(O83+U83&lt;0,0,O83+U83))))</f>
        <v/>
      </c>
      <c r="W83" s="409">
        <f>COUNTIF(E83,"=0")+COUNTIF(G83,"=0")+COUNTIF(I83,"=0")+COUNTIF(K83,"=0")+COUNTIF(M83,"=0")</f>
        <v>0</v>
      </c>
      <c r="X83" s="723" t="str">
        <f>IF(AF83="DQ","DQ",IF(V83="","",IF(V84="",V83,IF(V85="",AVERAGE(V83:V84),IF(V86="",AVERAGE(V83:V85),IF(V87="",AVERAGE(V83:V86),TRIMMEAN(V83:V87,0.4)))))))</f>
        <v/>
      </c>
      <c r="Y83" s="311"/>
      <c r="Z83" s="312"/>
      <c r="AA83" s="313"/>
      <c r="AB83" s="160" t="str">
        <f>IF(Y83="","",IF(Y83=999,999,Y83*60+Z83+AA83/100))</f>
        <v/>
      </c>
      <c r="AC83" s="872" t="str">
        <f>IF(I83="DQ","DQ",IF(AB83="","",IF(AB84="",AB83,IF(AB84=0,AB83,IF(AB83=999,999,AVERAGE(AB83:AB84))))))</f>
        <v/>
      </c>
      <c r="AD83" s="872" t="str">
        <f>IF(AF83="DQ","DQ",IF(AC83="","",IF(AVERAGE(AC83:AC203)=999,0,IF(W83&lt;&gt;0,0,IF(30-(AC83-$AE$3)/10&lt;0,0,30-(AC83-$AE$3)/10)))))</f>
        <v/>
      </c>
      <c r="AE83" s="605" t="str">
        <f>IF(B83="","",IF(AF83="DQ","DQ",IF(AC83="","",IF(SUM(X83+AD83)&gt;0,SUM(X83+AD83),0))))</f>
        <v/>
      </c>
      <c r="AF83" s="638"/>
    </row>
    <row r="84" spans="1:32" x14ac:dyDescent="0.25">
      <c r="A84" s="627"/>
      <c r="B84" s="630"/>
      <c r="C84" s="822"/>
      <c r="D84" s="44" t="s">
        <v>4</v>
      </c>
      <c r="E84" s="410" t="str">
        <f>IF(P84&lt;&gt;"",E83,"")</f>
        <v/>
      </c>
      <c r="F84" s="444" t="str">
        <f>IF(P84&lt;&gt;"",F83,"")</f>
        <v/>
      </c>
      <c r="G84" s="444" t="str">
        <f>IF(Q84&lt;&gt;"",G83,"")</f>
        <v/>
      </c>
      <c r="H84" s="444" t="str">
        <f>IF(Q84&lt;&gt;"",H83,"")</f>
        <v/>
      </c>
      <c r="I84" s="444" t="str">
        <f>IF(R84&lt;&gt;"",I83,"")</f>
        <v/>
      </c>
      <c r="J84" s="444" t="str">
        <f>IF(R84&lt;&gt;"",J83,"")</f>
        <v/>
      </c>
      <c r="K84" s="444" t="str">
        <f>IF(S84&lt;&gt;"",K83,"")</f>
        <v/>
      </c>
      <c r="L84" s="414" t="str">
        <f>IF(S84&lt;&gt;"",L83,"")</f>
        <v/>
      </c>
      <c r="M84" s="414" t="str">
        <f>IF(T84&lt;&gt;"",M83,"")</f>
        <v/>
      </c>
      <c r="N84" s="63" t="str">
        <f>IF(E84&lt;&gt;"",N83,"")</f>
        <v/>
      </c>
      <c r="O84" s="492" t="str">
        <f>IF(B83="","",IF(E84="","",E84-F84+G84-H84+I84-J84+K84-L84+M84-N84))</f>
        <v/>
      </c>
      <c r="P84" s="303"/>
      <c r="Q84" s="303"/>
      <c r="R84" s="303"/>
      <c r="S84" s="303"/>
      <c r="T84" s="463"/>
      <c r="U84" s="485" t="str">
        <f>IF(B83="","",IF(E84="","",SUM(P84:T84)))</f>
        <v/>
      </c>
      <c r="V84" s="437" t="str">
        <f>IF(B83="","",IF(AF84="DQ","DQ",IF(E84="","",IF(O84+U84&lt;0,0,O84+U84))))</f>
        <v/>
      </c>
      <c r="W84" s="410"/>
      <c r="X84" s="724"/>
      <c r="Y84" s="292"/>
      <c r="Z84" s="293"/>
      <c r="AA84" s="314"/>
      <c r="AB84" s="14" t="str">
        <f>IF(Y84="","",IF(Y84=999,999,Y84*60+Z84+AA84/100))</f>
        <v/>
      </c>
      <c r="AC84" s="873"/>
      <c r="AD84" s="873"/>
      <c r="AE84" s="606"/>
      <c r="AF84" s="639"/>
    </row>
    <row r="85" spans="1:32" x14ac:dyDescent="0.25">
      <c r="A85" s="627"/>
      <c r="B85" s="630"/>
      <c r="C85" s="822"/>
      <c r="D85" s="44" t="s">
        <v>8</v>
      </c>
      <c r="E85" s="410" t="str">
        <f>IF(P85&lt;&gt;"",E83,"")</f>
        <v/>
      </c>
      <c r="F85" s="444" t="str">
        <f>IF(P85&lt;&gt;"",F83,"")</f>
        <v/>
      </c>
      <c r="G85" s="444" t="str">
        <f>IF(Q85&lt;&gt;"",G83,"")</f>
        <v/>
      </c>
      <c r="H85" s="444" t="str">
        <f>IF(Q85&lt;&gt;"",H83,"")</f>
        <v/>
      </c>
      <c r="I85" s="444" t="str">
        <f>IF(R85&lt;&gt;"",I83,"")</f>
        <v/>
      </c>
      <c r="J85" s="444" t="str">
        <f>IF(R85&lt;&gt;"",J83,"")</f>
        <v/>
      </c>
      <c r="K85" s="444" t="str">
        <f>IF(S85&lt;&gt;"",K83,"")</f>
        <v/>
      </c>
      <c r="L85" s="414" t="str">
        <f>IF(S85&lt;&gt;"",L83,"")</f>
        <v/>
      </c>
      <c r="M85" s="414" t="str">
        <f>IF(T85&lt;&gt;"",M83,"")</f>
        <v/>
      </c>
      <c r="N85" s="63" t="str">
        <f>IF(E85&lt;&gt;"",N83,"")</f>
        <v/>
      </c>
      <c r="O85" s="485" t="str">
        <f>IF(B83="","",IF(E85="","",E85-F85+G85-H85+I85-J85+K85-L85+M85-N85))</f>
        <v/>
      </c>
      <c r="P85" s="303"/>
      <c r="Q85" s="303"/>
      <c r="R85" s="303"/>
      <c r="S85" s="303"/>
      <c r="T85" s="463"/>
      <c r="U85" s="493" t="str">
        <f>IF(B83="","",IF(E85="","",SUM(P85:T85)))</f>
        <v/>
      </c>
      <c r="V85" s="404" t="str">
        <f>IF(B83="","",IF(AF85="DQ","DQ",IF(E85="","",IF(O85+U85&lt;0,0,O85+U85))))</f>
        <v/>
      </c>
      <c r="W85" s="410"/>
      <c r="X85" s="724"/>
      <c r="Y85" s="179"/>
      <c r="Z85" s="180"/>
      <c r="AA85" s="181"/>
      <c r="AB85" s="241"/>
      <c r="AC85" s="873"/>
      <c r="AD85" s="873"/>
      <c r="AE85" s="606"/>
      <c r="AF85" s="639"/>
    </row>
    <row r="86" spans="1:32" x14ac:dyDescent="0.25">
      <c r="A86" s="627"/>
      <c r="B86" s="630"/>
      <c r="C86" s="822"/>
      <c r="D86" s="44" t="s">
        <v>5</v>
      </c>
      <c r="E86" s="410" t="str">
        <f>IF(P86&lt;&gt;"",E83,"")</f>
        <v/>
      </c>
      <c r="F86" s="444" t="str">
        <f>IF(P86&lt;&gt;"",F83,"")</f>
        <v/>
      </c>
      <c r="G86" s="444" t="str">
        <f>IF(Q86&lt;&gt;"",G83,"")</f>
        <v/>
      </c>
      <c r="H86" s="444" t="str">
        <f>IF(Q86&lt;&gt;"",H83,"")</f>
        <v/>
      </c>
      <c r="I86" s="444" t="str">
        <f>IF(R86&lt;&gt;"",I83,"")</f>
        <v/>
      </c>
      <c r="J86" s="444" t="str">
        <f>IF(R86&lt;&gt;"",J83,"")</f>
        <v/>
      </c>
      <c r="K86" s="444" t="str">
        <f>IF(S86&lt;&gt;"",K83,"")</f>
        <v/>
      </c>
      <c r="L86" s="414" t="str">
        <f>IF(S86&lt;&gt;"",L83,"")</f>
        <v/>
      </c>
      <c r="M86" s="414" t="str">
        <f>IF(T86&lt;&gt;"",M83,"")</f>
        <v/>
      </c>
      <c r="N86" s="63" t="str">
        <f>IF(E86&lt;&gt;"",N83,"")</f>
        <v/>
      </c>
      <c r="O86" s="494" t="str">
        <f>IF(B83="","",IF(E86="","",E86-F86+G86-H86+I86-J86+K86-L86+M86-N86))</f>
        <v/>
      </c>
      <c r="P86" s="303"/>
      <c r="Q86" s="303"/>
      <c r="R86" s="303"/>
      <c r="S86" s="303"/>
      <c r="T86" s="463"/>
      <c r="U86" s="485" t="str">
        <f>IF(B83="","",IF(E86="","",SUM(P86:T86)))</f>
        <v/>
      </c>
      <c r="V86" s="437" t="str">
        <f>IF(B83="","",IF(AF86="DQ","DQ",IF(E86="","",IF(O86+U86&lt;0,0,O86+U86))))</f>
        <v/>
      </c>
      <c r="W86" s="410"/>
      <c r="X86" s="724"/>
      <c r="Y86" s="179"/>
      <c r="Z86" s="180"/>
      <c r="AA86" s="181"/>
      <c r="AB86" s="241"/>
      <c r="AC86" s="873"/>
      <c r="AD86" s="873"/>
      <c r="AE86" s="606"/>
      <c r="AF86" s="639"/>
    </row>
    <row r="87" spans="1:32" ht="15.75" thickBot="1" x14ac:dyDescent="0.3">
      <c r="A87" s="628"/>
      <c r="B87" s="631"/>
      <c r="C87" s="823"/>
      <c r="D87" s="45" t="s">
        <v>6</v>
      </c>
      <c r="E87" s="411" t="str">
        <f>IF(P87&lt;&gt;"",E83,"")</f>
        <v/>
      </c>
      <c r="F87" s="445" t="str">
        <f>IF(P87&lt;&gt;"",F83,"")</f>
        <v/>
      </c>
      <c r="G87" s="445" t="str">
        <f>IF(Q87&lt;&gt;"",G83,"")</f>
        <v/>
      </c>
      <c r="H87" s="445" t="str">
        <f>IF(Q87&lt;&gt;"",H83,"")</f>
        <v/>
      </c>
      <c r="I87" s="445" t="str">
        <f>IF(R87&lt;&gt;"",I83,"")</f>
        <v/>
      </c>
      <c r="J87" s="445" t="str">
        <f>IF(R87&lt;&gt;"",J83,"")</f>
        <v/>
      </c>
      <c r="K87" s="445" t="str">
        <f>IF(S87&lt;&gt;"",K83,"")</f>
        <v/>
      </c>
      <c r="L87" s="415" t="str">
        <f>IF(S87&lt;&gt;"",L83,"")</f>
        <v/>
      </c>
      <c r="M87" s="415" t="str">
        <f>IF(T87&lt;&gt;"",M83,"")</f>
        <v/>
      </c>
      <c r="N87" s="161" t="str">
        <f>IF(E87&lt;&gt;"",N83,"")</f>
        <v/>
      </c>
      <c r="O87" s="495" t="str">
        <f>IF(B83="","",IF(E87="","",E87-F87+G87-H87+I87-J87+K87-L87+M87-N87))</f>
        <v/>
      </c>
      <c r="P87" s="305"/>
      <c r="Q87" s="305"/>
      <c r="R87" s="305"/>
      <c r="S87" s="305"/>
      <c r="T87" s="465"/>
      <c r="U87" s="495" t="str">
        <f>IF(B83="","",IF(E87="","",SUM(P87:T87)))</f>
        <v/>
      </c>
      <c r="V87" s="405" t="str">
        <f>IF(B83="","",IF(AF87="DQ","DQ",IF(E87="","",IF(O87+U87&lt;0,0,O87+U87))))</f>
        <v/>
      </c>
      <c r="W87" s="411"/>
      <c r="X87" s="725"/>
      <c r="Y87" s="183"/>
      <c r="Z87" s="184"/>
      <c r="AA87" s="185"/>
      <c r="AB87" s="242"/>
      <c r="AC87" s="874"/>
      <c r="AD87" s="874"/>
      <c r="AE87" s="607"/>
      <c r="AF87" s="640"/>
    </row>
    <row r="88" spans="1:32" x14ac:dyDescent="0.25">
      <c r="A88" s="620" t="str">
        <f>IF('Names And Totals'!A21="","",'Names And Totals'!A21)</f>
        <v/>
      </c>
      <c r="B88" s="623" t="str">
        <f>IF('Names And Totals'!B21="","",'Names And Totals'!B21)</f>
        <v/>
      </c>
      <c r="C88" s="641" t="str">
        <f>IF(AE88="","",IF(AE88="DQ","DQ",RANK(AE88,$AE$8:$AE$503,0)+SUMPRODUCT(--(AE88=$AE$8:$AE$503),--(AC88&gt;$AC$8:$AC$503))))</f>
        <v/>
      </c>
      <c r="D88" s="42" t="s">
        <v>7</v>
      </c>
      <c r="E88" s="453"/>
      <c r="F88" s="452"/>
      <c r="G88" s="452"/>
      <c r="H88" s="452"/>
      <c r="I88" s="452"/>
      <c r="J88" s="452"/>
      <c r="K88" s="452"/>
      <c r="L88" s="476"/>
      <c r="M88" s="476"/>
      <c r="N88" s="325"/>
      <c r="O88" s="483" t="str">
        <f>IF(B88="","",IF(E88="","",E88-F88+G88-H88+I88-J88+K88-L88+M88-N88))</f>
        <v/>
      </c>
      <c r="P88" s="482"/>
      <c r="Q88" s="452"/>
      <c r="R88" s="452"/>
      <c r="S88" s="334"/>
      <c r="T88" s="460"/>
      <c r="U88" s="483" t="str">
        <f>IF(B88="","",IF(E88="","",SUM(P88:T88)))</f>
        <v/>
      </c>
      <c r="V88" s="500" t="str">
        <f>IF(B88="","",IF(AF88="DQ","DQ",IF(E88="","",IF(O88+U88&lt;0,0,O88+U88))))</f>
        <v/>
      </c>
      <c r="W88" s="422">
        <f>COUNTIF(E88,"=0")+COUNTIF(G88,"=0")+COUNTIF(I88,"=0")+COUNTIF(K88,"=0")+COUNTIF(M88,"=0")</f>
        <v>0</v>
      </c>
      <c r="X88" s="875" t="str">
        <f>IF(AF88="DQ","DQ",IF(V88="","",IF(V89="",V88,IF(V90="",AVERAGE(V88:V89),IF(V91="",AVERAGE(V88:V90),IF(V92="",AVERAGE(V88:V91),TRIMMEAN(V88:V92,0.4)))))))</f>
        <v/>
      </c>
      <c r="Y88" s="324"/>
      <c r="Z88" s="334"/>
      <c r="AA88" s="325"/>
      <c r="AB88" s="164" t="str">
        <f>IF(Y88="","",IF(Y88=999,999,Y88*60+Z88+AA88/100))</f>
        <v/>
      </c>
      <c r="AC88" s="877" t="str">
        <f>IF(I88="DQ","DQ",IF(AB88="","",IF(AB89="",AB88,IF(AB89=0,AB88,IF(AB88=999,999,AVERAGE(AB88:AB89))))))</f>
        <v/>
      </c>
      <c r="AD88" s="877" t="str">
        <f>IF(AF88="DQ","DQ",IF(AC88="","",IF(AVERAGE(AC88:AC208)=999,0,IF(W88&lt;&gt;0,0,IF(30-(AC88-$AE$3)/10&lt;0,0,30-(AC88-$AE$3)/10)))))</f>
        <v/>
      </c>
      <c r="AE88" s="880" t="str">
        <f>IF(B88="","",IF(AF88="DQ","DQ",IF(AC88="","",IF(SUM(X88+AD88)&gt;0,SUM(X88+AD88),0))))</f>
        <v/>
      </c>
      <c r="AF88" s="815"/>
    </row>
    <row r="89" spans="1:32" x14ac:dyDescent="0.25">
      <c r="A89" s="621"/>
      <c r="B89" s="624"/>
      <c r="C89" s="641"/>
      <c r="D89" s="42" t="s">
        <v>4</v>
      </c>
      <c r="E89" s="412" t="str">
        <f>IF(P89&lt;&gt;"",E88,"")</f>
        <v/>
      </c>
      <c r="F89" s="443" t="str">
        <f>IF(P89&lt;&gt;"",F88,"")</f>
        <v/>
      </c>
      <c r="G89" s="443" t="str">
        <f>IF(Q89&lt;&gt;"",G88,"")</f>
        <v/>
      </c>
      <c r="H89" s="443" t="str">
        <f>IF(Q89&lt;&gt;"",H88,"")</f>
        <v/>
      </c>
      <c r="I89" s="443" t="str">
        <f>IF(R89&lt;&gt;"",I88,"")</f>
        <v/>
      </c>
      <c r="J89" s="443" t="str">
        <f>IF(R89&lt;&gt;"",J88,"")</f>
        <v/>
      </c>
      <c r="K89" s="443" t="str">
        <f>IF(S89&lt;&gt;"",K88,"")</f>
        <v/>
      </c>
      <c r="L89" s="416" t="str">
        <f>IF(S89&lt;&gt;"",L88,"")</f>
        <v/>
      </c>
      <c r="M89" s="416" t="str">
        <f>IF(T89&lt;&gt;"",M88,"")</f>
        <v/>
      </c>
      <c r="N89" s="62" t="str">
        <f>IF(E89&lt;&gt;"",N88,"")</f>
        <v/>
      </c>
      <c r="O89" s="487" t="str">
        <f>IF(B88="","",IF(E89="","",E89-F89+G89-H89+I89-J89+K89-L89+M89-N89))</f>
        <v/>
      </c>
      <c r="P89" s="297"/>
      <c r="Q89" s="297"/>
      <c r="R89" s="297"/>
      <c r="S89" s="297"/>
      <c r="T89" s="461"/>
      <c r="U89" s="484" t="str">
        <f>IF(B88="","",IF(E89="","",SUM(P89:T89)))</f>
        <v/>
      </c>
      <c r="V89" s="419" t="str">
        <f>IF(B88="","",IF(AF89="DQ","DQ",IF(E89="","",IF(O89+U89&lt;0,0,O89+U89))))</f>
        <v/>
      </c>
      <c r="W89" s="412"/>
      <c r="X89" s="645"/>
      <c r="Y89" s="289"/>
      <c r="Z89" s="290"/>
      <c r="AA89" s="310"/>
      <c r="AB89" s="10" t="str">
        <f>IF(Y89="","",IF(Y89=999,999,Y89*60+Z89+AA89/100))</f>
        <v/>
      </c>
      <c r="AC89" s="878"/>
      <c r="AD89" s="878"/>
      <c r="AE89" s="721"/>
      <c r="AF89" s="816"/>
    </row>
    <row r="90" spans="1:32" x14ac:dyDescent="0.25">
      <c r="A90" s="621"/>
      <c r="B90" s="624"/>
      <c r="C90" s="641"/>
      <c r="D90" s="42" t="s">
        <v>8</v>
      </c>
      <c r="E90" s="412" t="str">
        <f>IF(P90&lt;&gt;"",E88,"")</f>
        <v/>
      </c>
      <c r="F90" s="443" t="str">
        <f>IF(P90&lt;&gt;"",F88,"")</f>
        <v/>
      </c>
      <c r="G90" s="443" t="str">
        <f>IF(Q90&lt;&gt;"",G88,"")</f>
        <v/>
      </c>
      <c r="H90" s="443" t="str">
        <f>IF(Q90&lt;&gt;"",H88,"")</f>
        <v/>
      </c>
      <c r="I90" s="443" t="str">
        <f>IF(R90&lt;&gt;"",I88,"")</f>
        <v/>
      </c>
      <c r="J90" s="443" t="str">
        <f>IF(R90&lt;&gt;"",J88,"")</f>
        <v/>
      </c>
      <c r="K90" s="443" t="str">
        <f>IF(S90&lt;&gt;"",K88,"")</f>
        <v/>
      </c>
      <c r="L90" s="416" t="str">
        <f>IF(S90&lt;&gt;"",L88,"")</f>
        <v/>
      </c>
      <c r="M90" s="416" t="str">
        <f>IF(T90&lt;&gt;"",M88,"")</f>
        <v/>
      </c>
      <c r="N90" s="62" t="str">
        <f>IF(E90&lt;&gt;"",N88,"")</f>
        <v/>
      </c>
      <c r="O90" s="484" t="str">
        <f>IF(B88="","",IF(E90="","",E90-F90+G90-H90+I90-J90+K90-L90+M90-N90))</f>
        <v/>
      </c>
      <c r="P90" s="297"/>
      <c r="Q90" s="297"/>
      <c r="R90" s="297"/>
      <c r="S90" s="297"/>
      <c r="T90" s="461"/>
      <c r="U90" s="486" t="str">
        <f>IF(B88="","",IF(E90="","",SUM(P90:T90)))</f>
        <v/>
      </c>
      <c r="V90" s="435" t="str">
        <f>IF(B88="","",IF(AF90="DQ","DQ",IF(E90="","",IF(O90+U90&lt;0,0,O90+U90))))</f>
        <v/>
      </c>
      <c r="W90" s="412"/>
      <c r="X90" s="645"/>
      <c r="Y90" s="169"/>
      <c r="Z90" s="170"/>
      <c r="AA90" s="171"/>
      <c r="AB90" s="240"/>
      <c r="AC90" s="878"/>
      <c r="AD90" s="878"/>
      <c r="AE90" s="721"/>
      <c r="AF90" s="816"/>
    </row>
    <row r="91" spans="1:32" x14ac:dyDescent="0.25">
      <c r="A91" s="621"/>
      <c r="B91" s="624"/>
      <c r="C91" s="641"/>
      <c r="D91" s="42" t="s">
        <v>5</v>
      </c>
      <c r="E91" s="412" t="str">
        <f>IF(P91&lt;&gt;"",E88,"")</f>
        <v/>
      </c>
      <c r="F91" s="443" t="str">
        <f>IF(P91&lt;&gt;"",F88,"")</f>
        <v/>
      </c>
      <c r="G91" s="443" t="str">
        <f>IF(Q91&lt;&gt;"",G88,"")</f>
        <v/>
      </c>
      <c r="H91" s="443" t="str">
        <f>IF(Q91&lt;&gt;"",H88,"")</f>
        <v/>
      </c>
      <c r="I91" s="443" t="str">
        <f>IF(R91&lt;&gt;"",I88,"")</f>
        <v/>
      </c>
      <c r="J91" s="443" t="str">
        <f>IF(R91&lt;&gt;"",J88,"")</f>
        <v/>
      </c>
      <c r="K91" s="443" t="str">
        <f>IF(S91&lt;&gt;"",K88,"")</f>
        <v/>
      </c>
      <c r="L91" s="416" t="str">
        <f>IF(S91&lt;&gt;"",L88,"")</f>
        <v/>
      </c>
      <c r="M91" s="416" t="str">
        <f>IF(T91&lt;&gt;"",M88,"")</f>
        <v/>
      </c>
      <c r="N91" s="62" t="str">
        <f>IF(E91&lt;&gt;"",N88,"")</f>
        <v/>
      </c>
      <c r="O91" s="488" t="str">
        <f>IF(B88="","",IF(E91="","",E91-F91+G91-H91+I91-J91+K91-L91+M91-N91))</f>
        <v/>
      </c>
      <c r="P91" s="297"/>
      <c r="Q91" s="297"/>
      <c r="R91" s="297"/>
      <c r="S91" s="297"/>
      <c r="T91" s="461"/>
      <c r="U91" s="484" t="str">
        <f>IF(B88="","",IF(E91="","",SUM(P91:T91)))</f>
        <v/>
      </c>
      <c r="V91" s="419" t="str">
        <f>IF(B88="","",IF(AF91="DQ","DQ",IF(E91="","",IF(O91+U91&lt;0,0,O91+U91))))</f>
        <v/>
      </c>
      <c r="W91" s="412"/>
      <c r="X91" s="645"/>
      <c r="Y91" s="169"/>
      <c r="Z91" s="170"/>
      <c r="AA91" s="171"/>
      <c r="AB91" s="240"/>
      <c r="AC91" s="878"/>
      <c r="AD91" s="878"/>
      <c r="AE91" s="721"/>
      <c r="AF91" s="816"/>
    </row>
    <row r="92" spans="1:32" ht="15.75" thickBot="1" x14ac:dyDescent="0.3">
      <c r="A92" s="644"/>
      <c r="B92" s="643"/>
      <c r="C92" s="642"/>
      <c r="D92" s="85" t="s">
        <v>6</v>
      </c>
      <c r="E92" s="423" t="str">
        <f>IF(P92&lt;&gt;"",E88,"")</f>
        <v/>
      </c>
      <c r="F92" s="124" t="str">
        <f>IF(P92&lt;&gt;"",F88,"")</f>
        <v/>
      </c>
      <c r="G92" s="124" t="str">
        <f>IF(Q92&lt;&gt;"",G88,"")</f>
        <v/>
      </c>
      <c r="H92" s="124" t="str">
        <f>IF(Q92&lt;&gt;"",H88,"")</f>
        <v/>
      </c>
      <c r="I92" s="124" t="str">
        <f>IF(R92&lt;&gt;"",I88,"")</f>
        <v/>
      </c>
      <c r="J92" s="124" t="str">
        <f>IF(R92&lt;&gt;"",J88,"")</f>
        <v/>
      </c>
      <c r="K92" s="124" t="str">
        <f>IF(S92&lt;&gt;"",K88,"")</f>
        <v/>
      </c>
      <c r="L92" s="421" t="str">
        <f>IF(S92&lt;&gt;"",L88,"")</f>
        <v/>
      </c>
      <c r="M92" s="421" t="str">
        <f>IF(T92&lt;&gt;"",M88,"")</f>
        <v/>
      </c>
      <c r="N92" s="64" t="str">
        <f>IF(E92&lt;&gt;"",N88,"")</f>
        <v/>
      </c>
      <c r="O92" s="486" t="str">
        <f>IF(B88="","",IF(E92="","",E92-F92+G92-H92+I92-J92+K92-L92+M92-N92))</f>
        <v/>
      </c>
      <c r="P92" s="309"/>
      <c r="Q92" s="309"/>
      <c r="R92" s="309"/>
      <c r="S92" s="309"/>
      <c r="T92" s="462"/>
      <c r="U92" s="488" t="str">
        <f>IF(B88="","",IF(E92="","",SUM(P92:T92)))</f>
        <v/>
      </c>
      <c r="V92" s="418" t="str">
        <f>IF(B88="","",IF(AF92="DQ","DQ",IF(E92="","",IF(O92+U92&lt;0,0,O92+U92))))</f>
        <v/>
      </c>
      <c r="W92" s="423"/>
      <c r="X92" s="876"/>
      <c r="Y92" s="478"/>
      <c r="Z92" s="479"/>
      <c r="AA92" s="480"/>
      <c r="AB92" s="481"/>
      <c r="AC92" s="879"/>
      <c r="AD92" s="879"/>
      <c r="AE92" s="881"/>
      <c r="AF92" s="817"/>
    </row>
    <row r="93" spans="1:32" x14ac:dyDescent="0.25">
      <c r="A93" s="626" t="str">
        <f>IF('Names And Totals'!A22="","",'Names And Totals'!A22)</f>
        <v/>
      </c>
      <c r="B93" s="629" t="str">
        <f>IF('Names And Totals'!B22="","",'Names And Totals'!B22)</f>
        <v/>
      </c>
      <c r="C93" s="821" t="str">
        <f>IF(AE93="","",IF(AE93="DQ","DQ",RANK(AE93,$AE$8:$AE$503,0)+SUMPRODUCT(--(AE93=$AE$8:$AE$503),--(AC93&gt;$AC$8:$AC$503))))</f>
        <v/>
      </c>
      <c r="D93" s="43" t="s">
        <v>7</v>
      </c>
      <c r="E93" s="446"/>
      <c r="F93" s="447"/>
      <c r="G93" s="447"/>
      <c r="H93" s="447"/>
      <c r="I93" s="447"/>
      <c r="J93" s="447"/>
      <c r="K93" s="447"/>
      <c r="L93" s="489"/>
      <c r="M93" s="489"/>
      <c r="N93" s="313"/>
      <c r="O93" s="490" t="str">
        <f>IF(B93="","",IF(E93="","",E93-F93+G93-H93+I93-J93+K93-L93+M93-N93))</f>
        <v/>
      </c>
      <c r="P93" s="491"/>
      <c r="Q93" s="447"/>
      <c r="R93" s="447"/>
      <c r="S93" s="312"/>
      <c r="T93" s="464"/>
      <c r="U93" s="490" t="str">
        <f>IF(B93="","",IF(E93="","",SUM(P93:T93)))</f>
        <v/>
      </c>
      <c r="V93" s="403" t="str">
        <f>IF(B93="","",IF(AF93="DQ","DQ",IF(E93="","",IF(O93+U93&lt;0,0,O93+U93))))</f>
        <v/>
      </c>
      <c r="W93" s="409">
        <f>COUNTIF(E93,"=0")+COUNTIF(G93,"=0")+COUNTIF(I93,"=0")+COUNTIF(K93,"=0")+COUNTIF(M93,"=0")</f>
        <v>0</v>
      </c>
      <c r="X93" s="723" t="str">
        <f>IF(AF93="DQ","DQ",IF(V93="","",IF(V94="",V93,IF(V95="",AVERAGE(V93:V94),IF(V96="",AVERAGE(V93:V95),IF(V97="",AVERAGE(V93:V96),TRIMMEAN(V93:V97,0.4)))))))</f>
        <v/>
      </c>
      <c r="Y93" s="311"/>
      <c r="Z93" s="312"/>
      <c r="AA93" s="313"/>
      <c r="AB93" s="160" t="str">
        <f>IF(Y93="","",IF(Y93=999,999,Y93*60+Z93+AA93/100))</f>
        <v/>
      </c>
      <c r="AC93" s="872" t="str">
        <f>IF(I93="DQ","DQ",IF(AB93="","",IF(AB94="",AB93,IF(AB94=0,AB93,IF(AB93=999,999,AVERAGE(AB93:AB94))))))</f>
        <v/>
      </c>
      <c r="AD93" s="872" t="str">
        <f>IF(AF93="DQ","DQ",IF(AC93="","",IF(AVERAGE(AC93:AC213)=999,0,IF(W93&lt;&gt;0,0,IF(30-(AC93-$AE$3)/10&lt;0,0,30-(AC93-$AE$3)/10)))))</f>
        <v/>
      </c>
      <c r="AE93" s="605" t="str">
        <f>IF(B93="","",IF(AF93="DQ","DQ",IF(AC93="","",IF(SUM(X93+AD93)&gt;0,SUM(X93+AD93),0))))</f>
        <v/>
      </c>
      <c r="AF93" s="638"/>
    </row>
    <row r="94" spans="1:32" x14ac:dyDescent="0.25">
      <c r="A94" s="627"/>
      <c r="B94" s="630"/>
      <c r="C94" s="822"/>
      <c r="D94" s="44" t="s">
        <v>4</v>
      </c>
      <c r="E94" s="410" t="str">
        <f>IF(P94&lt;&gt;"",E93,"")</f>
        <v/>
      </c>
      <c r="F94" s="444" t="str">
        <f>IF(P94&lt;&gt;"",F93,"")</f>
        <v/>
      </c>
      <c r="G94" s="444" t="str">
        <f>IF(Q94&lt;&gt;"",G93,"")</f>
        <v/>
      </c>
      <c r="H94" s="444" t="str">
        <f>IF(Q94&lt;&gt;"",H93,"")</f>
        <v/>
      </c>
      <c r="I94" s="444" t="str">
        <f>IF(R94&lt;&gt;"",I93,"")</f>
        <v/>
      </c>
      <c r="J94" s="444" t="str">
        <f>IF(R94&lt;&gt;"",J93,"")</f>
        <v/>
      </c>
      <c r="K94" s="444" t="str">
        <f>IF(S94&lt;&gt;"",K93,"")</f>
        <v/>
      </c>
      <c r="L94" s="414" t="str">
        <f>IF(S94&lt;&gt;"",L93,"")</f>
        <v/>
      </c>
      <c r="M94" s="414" t="str">
        <f>IF(T94&lt;&gt;"",M93,"")</f>
        <v/>
      </c>
      <c r="N94" s="63" t="str">
        <f>IF(E94&lt;&gt;"",N93,"")</f>
        <v/>
      </c>
      <c r="O94" s="492" t="str">
        <f>IF(B93="","",IF(E94="","",E94-F94+G94-H94+I94-J94+K94-L94+M94-N94))</f>
        <v/>
      </c>
      <c r="P94" s="303"/>
      <c r="Q94" s="303"/>
      <c r="R94" s="303"/>
      <c r="S94" s="303"/>
      <c r="T94" s="463"/>
      <c r="U94" s="485" t="str">
        <f>IF(B93="","",IF(E94="","",SUM(P94:T94)))</f>
        <v/>
      </c>
      <c r="V94" s="437" t="str">
        <f>IF(B93="","",IF(AF94="DQ","DQ",IF(E94="","",IF(O94+U94&lt;0,0,O94+U94))))</f>
        <v/>
      </c>
      <c r="W94" s="410"/>
      <c r="X94" s="724"/>
      <c r="Y94" s="292"/>
      <c r="Z94" s="293"/>
      <c r="AA94" s="314"/>
      <c r="AB94" s="14" t="str">
        <f>IF(Y94="","",IF(Y94=999,999,Y94*60+Z94+AA94/100))</f>
        <v/>
      </c>
      <c r="AC94" s="873"/>
      <c r="AD94" s="873"/>
      <c r="AE94" s="606"/>
      <c r="AF94" s="639"/>
    </row>
    <row r="95" spans="1:32" x14ac:dyDescent="0.25">
      <c r="A95" s="627"/>
      <c r="B95" s="630"/>
      <c r="C95" s="822"/>
      <c r="D95" s="44" t="s">
        <v>8</v>
      </c>
      <c r="E95" s="410" t="str">
        <f>IF(P95&lt;&gt;"",E93,"")</f>
        <v/>
      </c>
      <c r="F95" s="444" t="str">
        <f>IF(P95&lt;&gt;"",F93,"")</f>
        <v/>
      </c>
      <c r="G95" s="444" t="str">
        <f>IF(Q95&lt;&gt;"",G93,"")</f>
        <v/>
      </c>
      <c r="H95" s="444" t="str">
        <f>IF(Q95&lt;&gt;"",H93,"")</f>
        <v/>
      </c>
      <c r="I95" s="444" t="str">
        <f>IF(R95&lt;&gt;"",I93,"")</f>
        <v/>
      </c>
      <c r="J95" s="444" t="str">
        <f>IF(R95&lt;&gt;"",J93,"")</f>
        <v/>
      </c>
      <c r="K95" s="444" t="str">
        <f>IF(S95&lt;&gt;"",K93,"")</f>
        <v/>
      </c>
      <c r="L95" s="414" t="str">
        <f>IF(S95&lt;&gt;"",L93,"")</f>
        <v/>
      </c>
      <c r="M95" s="414" t="str">
        <f>IF(T95&lt;&gt;"",M93,"")</f>
        <v/>
      </c>
      <c r="N95" s="63" t="str">
        <f>IF(E95&lt;&gt;"",N93,"")</f>
        <v/>
      </c>
      <c r="O95" s="485" t="str">
        <f>IF(B93="","",IF(E95="","",E95-F95+G95-H95+I95-J95+K95-L95+M95-N95))</f>
        <v/>
      </c>
      <c r="P95" s="303"/>
      <c r="Q95" s="303"/>
      <c r="R95" s="303"/>
      <c r="S95" s="303"/>
      <c r="T95" s="463"/>
      <c r="U95" s="493" t="str">
        <f>IF(B93="","",IF(E95="","",SUM(P95:T95)))</f>
        <v/>
      </c>
      <c r="V95" s="404" t="str">
        <f>IF(B93="","",IF(AF95="DQ","DQ",IF(E95="","",IF(O95+U95&lt;0,0,O95+U95))))</f>
        <v/>
      </c>
      <c r="W95" s="410"/>
      <c r="X95" s="724"/>
      <c r="Y95" s="179"/>
      <c r="Z95" s="180"/>
      <c r="AA95" s="181"/>
      <c r="AB95" s="241"/>
      <c r="AC95" s="873"/>
      <c r="AD95" s="873"/>
      <c r="AE95" s="606"/>
      <c r="AF95" s="639"/>
    </row>
    <row r="96" spans="1:32" x14ac:dyDescent="0.25">
      <c r="A96" s="627"/>
      <c r="B96" s="630"/>
      <c r="C96" s="822"/>
      <c r="D96" s="44" t="s">
        <v>5</v>
      </c>
      <c r="E96" s="410" t="str">
        <f>IF(P96&lt;&gt;"",E93,"")</f>
        <v/>
      </c>
      <c r="F96" s="444" t="str">
        <f>IF(P96&lt;&gt;"",F93,"")</f>
        <v/>
      </c>
      <c r="G96" s="444" t="str">
        <f>IF(Q96&lt;&gt;"",G93,"")</f>
        <v/>
      </c>
      <c r="H96" s="444" t="str">
        <f>IF(Q96&lt;&gt;"",H93,"")</f>
        <v/>
      </c>
      <c r="I96" s="444" t="str">
        <f>IF(R96&lt;&gt;"",I93,"")</f>
        <v/>
      </c>
      <c r="J96" s="444" t="str">
        <f>IF(R96&lt;&gt;"",J93,"")</f>
        <v/>
      </c>
      <c r="K96" s="444" t="str">
        <f>IF(S96&lt;&gt;"",K93,"")</f>
        <v/>
      </c>
      <c r="L96" s="414" t="str">
        <f>IF(S96&lt;&gt;"",L93,"")</f>
        <v/>
      </c>
      <c r="M96" s="414" t="str">
        <f>IF(T96&lt;&gt;"",M93,"")</f>
        <v/>
      </c>
      <c r="N96" s="63" t="str">
        <f>IF(E96&lt;&gt;"",N93,"")</f>
        <v/>
      </c>
      <c r="O96" s="494" t="str">
        <f>IF(B93="","",IF(E96="","",E96-F96+G96-H96+I96-J96+K96-L96+M96-N96))</f>
        <v/>
      </c>
      <c r="P96" s="303"/>
      <c r="Q96" s="303"/>
      <c r="R96" s="303"/>
      <c r="S96" s="303"/>
      <c r="T96" s="463"/>
      <c r="U96" s="485" t="str">
        <f>IF(B93="","",IF(E96="","",SUM(P96:T96)))</f>
        <v/>
      </c>
      <c r="V96" s="437" t="str">
        <f>IF(B93="","",IF(AF96="DQ","DQ",IF(E96="","",IF(O96+U96&lt;0,0,O96+U96))))</f>
        <v/>
      </c>
      <c r="W96" s="410"/>
      <c r="X96" s="724"/>
      <c r="Y96" s="179"/>
      <c r="Z96" s="180"/>
      <c r="AA96" s="181"/>
      <c r="AB96" s="241"/>
      <c r="AC96" s="873"/>
      <c r="AD96" s="873"/>
      <c r="AE96" s="606"/>
      <c r="AF96" s="639"/>
    </row>
    <row r="97" spans="1:32" ht="15.75" thickBot="1" x14ac:dyDescent="0.3">
      <c r="A97" s="628"/>
      <c r="B97" s="631"/>
      <c r="C97" s="823"/>
      <c r="D97" s="45" t="s">
        <v>6</v>
      </c>
      <c r="E97" s="411" t="str">
        <f>IF(P97&lt;&gt;"",E93,"")</f>
        <v/>
      </c>
      <c r="F97" s="445" t="str">
        <f>IF(P97&lt;&gt;"",F93,"")</f>
        <v/>
      </c>
      <c r="G97" s="445" t="str">
        <f>IF(Q97&lt;&gt;"",G93,"")</f>
        <v/>
      </c>
      <c r="H97" s="445" t="str">
        <f>IF(Q97&lt;&gt;"",H93,"")</f>
        <v/>
      </c>
      <c r="I97" s="445" t="str">
        <f>IF(R97&lt;&gt;"",I93,"")</f>
        <v/>
      </c>
      <c r="J97" s="445" t="str">
        <f>IF(R97&lt;&gt;"",J93,"")</f>
        <v/>
      </c>
      <c r="K97" s="445" t="str">
        <f>IF(S97&lt;&gt;"",K93,"")</f>
        <v/>
      </c>
      <c r="L97" s="415" t="str">
        <f>IF(S97&lt;&gt;"",L93,"")</f>
        <v/>
      </c>
      <c r="M97" s="415" t="str">
        <f>IF(T97&lt;&gt;"",M93,"")</f>
        <v/>
      </c>
      <c r="N97" s="161" t="str">
        <f>IF(E97&lt;&gt;"",N93,"")</f>
        <v/>
      </c>
      <c r="O97" s="495" t="str">
        <f>IF(B93="","",IF(E97="","",E97-F97+G97-H97+I97-J97+K97-L97+M97-N97))</f>
        <v/>
      </c>
      <c r="P97" s="305"/>
      <c r="Q97" s="305"/>
      <c r="R97" s="305"/>
      <c r="S97" s="305"/>
      <c r="T97" s="465"/>
      <c r="U97" s="495" t="str">
        <f>IF(B93="","",IF(E97="","",SUM(P97:T97)))</f>
        <v/>
      </c>
      <c r="V97" s="405" t="str">
        <f>IF(B93="","",IF(AF97="DQ","DQ",IF(E97="","",IF(O97+U97&lt;0,0,O97+U97))))</f>
        <v/>
      </c>
      <c r="W97" s="411"/>
      <c r="X97" s="725"/>
      <c r="Y97" s="183"/>
      <c r="Z97" s="184"/>
      <c r="AA97" s="185"/>
      <c r="AB97" s="242"/>
      <c r="AC97" s="874"/>
      <c r="AD97" s="874"/>
      <c r="AE97" s="607"/>
      <c r="AF97" s="640"/>
    </row>
    <row r="98" spans="1:32" x14ac:dyDescent="0.25">
      <c r="A98" s="620" t="str">
        <f>IF('Names And Totals'!A23="","",'Names And Totals'!A23)</f>
        <v/>
      </c>
      <c r="B98" s="623" t="str">
        <f>IF('Names And Totals'!B23="","",'Names And Totals'!B23)</f>
        <v/>
      </c>
      <c r="C98" s="641" t="str">
        <f>IF(AE98="","",IF(AE98="DQ","DQ",RANK(AE98,$AE$8:$AE$503,0)+SUMPRODUCT(--(AE98=$AE$8:$AE$503),--(AC98&gt;$AC$8:$AC$503))))</f>
        <v/>
      </c>
      <c r="D98" s="42" t="s">
        <v>7</v>
      </c>
      <c r="E98" s="453"/>
      <c r="F98" s="452"/>
      <c r="G98" s="452"/>
      <c r="H98" s="452"/>
      <c r="I98" s="452"/>
      <c r="J98" s="452"/>
      <c r="K98" s="452"/>
      <c r="L98" s="476"/>
      <c r="M98" s="476"/>
      <c r="N98" s="325"/>
      <c r="O98" s="483" t="str">
        <f>IF(B98="","",IF(E98="","",E98-F98+G98-H98+I98-J98+K98-L98+M98-N98))</f>
        <v/>
      </c>
      <c r="P98" s="482"/>
      <c r="Q98" s="452"/>
      <c r="R98" s="452"/>
      <c r="S98" s="334"/>
      <c r="T98" s="460"/>
      <c r="U98" s="483" t="str">
        <f>IF(B98="","",IF(E98="","",SUM(P98:T98)))</f>
        <v/>
      </c>
      <c r="V98" s="500" t="str">
        <f>IF(B98="","",IF(AF98="DQ","DQ",IF(E98="","",IF(O98+U98&lt;0,0,O98+U98))))</f>
        <v/>
      </c>
      <c r="W98" s="422">
        <f>COUNTIF(E98,"=0")+COUNTIF(G98,"=0")+COUNTIF(I98,"=0")+COUNTIF(K98,"=0")+COUNTIF(M98,"=0")</f>
        <v>0</v>
      </c>
      <c r="X98" s="875" t="str">
        <f>IF(AF98="DQ","DQ",IF(V98="","",IF(V99="",V98,IF(V100="",AVERAGE(V98:V99),IF(V101="",AVERAGE(V98:V100),IF(V102="",AVERAGE(V98:V101),TRIMMEAN(V98:V102,0.4)))))))</f>
        <v/>
      </c>
      <c r="Y98" s="324"/>
      <c r="Z98" s="334"/>
      <c r="AA98" s="325"/>
      <c r="AB98" s="164" t="str">
        <f>IF(Y98="","",IF(Y98=999,999,Y98*60+Z98+AA98/100))</f>
        <v/>
      </c>
      <c r="AC98" s="877" t="str">
        <f>IF(I98="DQ","DQ",IF(AB98="","",IF(AB99="",AB98,IF(AB99=0,AB98,IF(AB98=999,999,AVERAGE(AB98:AB99))))))</f>
        <v/>
      </c>
      <c r="AD98" s="877" t="str">
        <f>IF(AF98="DQ","DQ",IF(AC98="","",IF(AVERAGE(AC98:AC218)=999,0,IF(W98&lt;&gt;0,0,IF(30-(AC98-$AE$3)/10&lt;0,0,30-(AC98-$AE$3)/10)))))</f>
        <v/>
      </c>
      <c r="AE98" s="880" t="str">
        <f>IF(B98="","",IF(AF98="DQ","DQ",IF(AC98="","",IF(SUM(X98+AD98)&gt;0,SUM(X98+AD98),0))))</f>
        <v/>
      </c>
      <c r="AF98" s="815"/>
    </row>
    <row r="99" spans="1:32" x14ac:dyDescent="0.25">
      <c r="A99" s="621"/>
      <c r="B99" s="624"/>
      <c r="C99" s="641"/>
      <c r="D99" s="42" t="s">
        <v>4</v>
      </c>
      <c r="E99" s="412" t="str">
        <f>IF(P99&lt;&gt;"",E98,"")</f>
        <v/>
      </c>
      <c r="F99" s="443" t="str">
        <f>IF(P99&lt;&gt;"",F98,"")</f>
        <v/>
      </c>
      <c r="G99" s="443" t="str">
        <f>IF(Q99&lt;&gt;"",G98,"")</f>
        <v/>
      </c>
      <c r="H99" s="443" t="str">
        <f>IF(Q99&lt;&gt;"",H98,"")</f>
        <v/>
      </c>
      <c r="I99" s="443" t="str">
        <f>IF(R99&lt;&gt;"",I98,"")</f>
        <v/>
      </c>
      <c r="J99" s="443" t="str">
        <f>IF(R99&lt;&gt;"",J98,"")</f>
        <v/>
      </c>
      <c r="K99" s="443" t="str">
        <f>IF(S99&lt;&gt;"",K98,"")</f>
        <v/>
      </c>
      <c r="L99" s="416" t="str">
        <f>IF(S99&lt;&gt;"",L98,"")</f>
        <v/>
      </c>
      <c r="M99" s="416" t="str">
        <f>IF(T99&lt;&gt;"",M98,"")</f>
        <v/>
      </c>
      <c r="N99" s="62" t="str">
        <f>IF(E99&lt;&gt;"",N98,"")</f>
        <v/>
      </c>
      <c r="O99" s="487" t="str">
        <f>IF(B98="","",IF(E99="","",E99-F99+G99-H99+I99-J99+K99-L99+M99-N99))</f>
        <v/>
      </c>
      <c r="P99" s="297"/>
      <c r="Q99" s="297"/>
      <c r="R99" s="297"/>
      <c r="S99" s="297"/>
      <c r="T99" s="461"/>
      <c r="U99" s="484" t="str">
        <f>IF(B98="","",IF(E99="","",SUM(P99:T99)))</f>
        <v/>
      </c>
      <c r="V99" s="419" t="str">
        <f>IF(B98="","",IF(AF99="DQ","DQ",IF(E99="","",IF(O99+U99&lt;0,0,O99+U99))))</f>
        <v/>
      </c>
      <c r="W99" s="412"/>
      <c r="X99" s="645"/>
      <c r="Y99" s="289"/>
      <c r="Z99" s="290"/>
      <c r="AA99" s="310"/>
      <c r="AB99" s="10" t="str">
        <f>IF(Y99="","",IF(Y99=999,999,Y99*60+Z99+AA99/100))</f>
        <v/>
      </c>
      <c r="AC99" s="878"/>
      <c r="AD99" s="878"/>
      <c r="AE99" s="721"/>
      <c r="AF99" s="816"/>
    </row>
    <row r="100" spans="1:32" x14ac:dyDescent="0.25">
      <c r="A100" s="621"/>
      <c r="B100" s="624"/>
      <c r="C100" s="641"/>
      <c r="D100" s="42" t="s">
        <v>8</v>
      </c>
      <c r="E100" s="412" t="str">
        <f>IF(P100&lt;&gt;"",E98,"")</f>
        <v/>
      </c>
      <c r="F100" s="443" t="str">
        <f>IF(P100&lt;&gt;"",F98,"")</f>
        <v/>
      </c>
      <c r="G100" s="443" t="str">
        <f>IF(Q100&lt;&gt;"",G98,"")</f>
        <v/>
      </c>
      <c r="H100" s="443" t="str">
        <f>IF(Q100&lt;&gt;"",H98,"")</f>
        <v/>
      </c>
      <c r="I100" s="443" t="str">
        <f>IF(R100&lt;&gt;"",I98,"")</f>
        <v/>
      </c>
      <c r="J100" s="443" t="str">
        <f>IF(R100&lt;&gt;"",J98,"")</f>
        <v/>
      </c>
      <c r="K100" s="443" t="str">
        <f>IF(S100&lt;&gt;"",K98,"")</f>
        <v/>
      </c>
      <c r="L100" s="416" t="str">
        <f>IF(S100&lt;&gt;"",L98,"")</f>
        <v/>
      </c>
      <c r="M100" s="416" t="str">
        <f>IF(T100&lt;&gt;"",M98,"")</f>
        <v/>
      </c>
      <c r="N100" s="62" t="str">
        <f>IF(E100&lt;&gt;"",N98,"")</f>
        <v/>
      </c>
      <c r="O100" s="484" t="str">
        <f>IF(B98="","",IF(E100="","",E100-F100+G100-H100+I100-J100+K100-L100+M100-N100))</f>
        <v/>
      </c>
      <c r="P100" s="297"/>
      <c r="Q100" s="297"/>
      <c r="R100" s="297"/>
      <c r="S100" s="297"/>
      <c r="T100" s="461"/>
      <c r="U100" s="486" t="str">
        <f>IF(B98="","",IF(E100="","",SUM(P100:T100)))</f>
        <v/>
      </c>
      <c r="V100" s="435" t="str">
        <f>IF(B98="","",IF(AF100="DQ","DQ",IF(E100="","",IF(O100+U100&lt;0,0,O100+U100))))</f>
        <v/>
      </c>
      <c r="W100" s="412"/>
      <c r="X100" s="645"/>
      <c r="Y100" s="169"/>
      <c r="Z100" s="170"/>
      <c r="AA100" s="171"/>
      <c r="AB100" s="240"/>
      <c r="AC100" s="878"/>
      <c r="AD100" s="878"/>
      <c r="AE100" s="721"/>
      <c r="AF100" s="816"/>
    </row>
    <row r="101" spans="1:32" x14ac:dyDescent="0.25">
      <c r="A101" s="621"/>
      <c r="B101" s="624"/>
      <c r="C101" s="641"/>
      <c r="D101" s="42" t="s">
        <v>5</v>
      </c>
      <c r="E101" s="412" t="str">
        <f>IF(P101&lt;&gt;"",E98,"")</f>
        <v/>
      </c>
      <c r="F101" s="443" t="str">
        <f>IF(P101&lt;&gt;"",F98,"")</f>
        <v/>
      </c>
      <c r="G101" s="443" t="str">
        <f>IF(Q101&lt;&gt;"",G98,"")</f>
        <v/>
      </c>
      <c r="H101" s="443" t="str">
        <f>IF(Q101&lt;&gt;"",H98,"")</f>
        <v/>
      </c>
      <c r="I101" s="443" t="str">
        <f>IF(R101&lt;&gt;"",I98,"")</f>
        <v/>
      </c>
      <c r="J101" s="443" t="str">
        <f>IF(R101&lt;&gt;"",J98,"")</f>
        <v/>
      </c>
      <c r="K101" s="443" t="str">
        <f>IF(S101&lt;&gt;"",K98,"")</f>
        <v/>
      </c>
      <c r="L101" s="416" t="str">
        <f>IF(S101&lt;&gt;"",L98,"")</f>
        <v/>
      </c>
      <c r="M101" s="416" t="str">
        <f>IF(T101&lt;&gt;"",M98,"")</f>
        <v/>
      </c>
      <c r="N101" s="62" t="str">
        <f>IF(E101&lt;&gt;"",N98,"")</f>
        <v/>
      </c>
      <c r="O101" s="488" t="str">
        <f>IF(B98="","",IF(E101="","",E101-F101+G101-H101+I101-J101+K101-L101+M101-N101))</f>
        <v/>
      </c>
      <c r="P101" s="297"/>
      <c r="Q101" s="297"/>
      <c r="R101" s="297"/>
      <c r="S101" s="297"/>
      <c r="T101" s="461"/>
      <c r="U101" s="484" t="str">
        <f>IF(B98="","",IF(E101="","",SUM(P101:T101)))</f>
        <v/>
      </c>
      <c r="V101" s="419" t="str">
        <f>IF(B98="","",IF(AF101="DQ","DQ",IF(E101="","",IF(O101+U101&lt;0,0,O101+U101))))</f>
        <v/>
      </c>
      <c r="W101" s="412"/>
      <c r="X101" s="645"/>
      <c r="Y101" s="169"/>
      <c r="Z101" s="170"/>
      <c r="AA101" s="171"/>
      <c r="AB101" s="240"/>
      <c r="AC101" s="878"/>
      <c r="AD101" s="878"/>
      <c r="AE101" s="721"/>
      <c r="AF101" s="816"/>
    </row>
    <row r="102" spans="1:32" ht="15.75" thickBot="1" x14ac:dyDescent="0.3">
      <c r="A102" s="644"/>
      <c r="B102" s="643"/>
      <c r="C102" s="642"/>
      <c r="D102" s="85" t="s">
        <v>6</v>
      </c>
      <c r="E102" s="423" t="str">
        <f>IF(P102&lt;&gt;"",E98,"")</f>
        <v/>
      </c>
      <c r="F102" s="124" t="str">
        <f>IF(P102&lt;&gt;"",F98,"")</f>
        <v/>
      </c>
      <c r="G102" s="124" t="str">
        <f>IF(Q102&lt;&gt;"",G98,"")</f>
        <v/>
      </c>
      <c r="H102" s="124" t="str">
        <f>IF(Q102&lt;&gt;"",H98,"")</f>
        <v/>
      </c>
      <c r="I102" s="124" t="str">
        <f>IF(R102&lt;&gt;"",I98,"")</f>
        <v/>
      </c>
      <c r="J102" s="124" t="str">
        <f>IF(R102&lt;&gt;"",J98,"")</f>
        <v/>
      </c>
      <c r="K102" s="124" t="str">
        <f>IF(S102&lt;&gt;"",K98,"")</f>
        <v/>
      </c>
      <c r="L102" s="421" t="str">
        <f>IF(S102&lt;&gt;"",L98,"")</f>
        <v/>
      </c>
      <c r="M102" s="421" t="str">
        <f>IF(T102&lt;&gt;"",M98,"")</f>
        <v/>
      </c>
      <c r="N102" s="64" t="str">
        <f>IF(E102&lt;&gt;"",N98,"")</f>
        <v/>
      </c>
      <c r="O102" s="486" t="str">
        <f>IF(B98="","",IF(E102="","",E102-F102+G102-H102+I102-J102+K102-L102+M102-N102))</f>
        <v/>
      </c>
      <c r="P102" s="309"/>
      <c r="Q102" s="309"/>
      <c r="R102" s="309"/>
      <c r="S102" s="309"/>
      <c r="T102" s="462"/>
      <c r="U102" s="488" t="str">
        <f>IF(B98="","",IF(E102="","",SUM(P102:T102)))</f>
        <v/>
      </c>
      <c r="V102" s="418" t="str">
        <f>IF(B98="","",IF(AF102="DQ","DQ",IF(E102="","",IF(O102+U102&lt;0,0,O102+U102))))</f>
        <v/>
      </c>
      <c r="W102" s="423"/>
      <c r="X102" s="876"/>
      <c r="Y102" s="478"/>
      <c r="Z102" s="479"/>
      <c r="AA102" s="480"/>
      <c r="AB102" s="481"/>
      <c r="AC102" s="879"/>
      <c r="AD102" s="879"/>
      <c r="AE102" s="881"/>
      <c r="AF102" s="817"/>
    </row>
    <row r="103" spans="1:32" x14ac:dyDescent="0.25">
      <c r="A103" s="626" t="str">
        <f>IF('Names And Totals'!A24="","",'Names And Totals'!A24)</f>
        <v/>
      </c>
      <c r="B103" s="629" t="str">
        <f>IF('Names And Totals'!B24="","",'Names And Totals'!B24)</f>
        <v/>
      </c>
      <c r="C103" s="821" t="str">
        <f>IF(AE103="","",IF(AE103="DQ","DQ",RANK(AE103,$AE$8:$AE$503,0)+SUMPRODUCT(--(AE103=$AE$8:$AE$503),--(AC103&gt;$AC$8:$AC$503))))</f>
        <v/>
      </c>
      <c r="D103" s="43" t="s">
        <v>7</v>
      </c>
      <c r="E103" s="446"/>
      <c r="F103" s="447"/>
      <c r="G103" s="447"/>
      <c r="H103" s="447"/>
      <c r="I103" s="447"/>
      <c r="J103" s="447"/>
      <c r="K103" s="447"/>
      <c r="L103" s="489"/>
      <c r="M103" s="489"/>
      <c r="N103" s="313"/>
      <c r="O103" s="490" t="str">
        <f>IF(B103="","",IF(E103="","",E103-F103+G103-H103+I103-J103+K103-L103+M103-N103))</f>
        <v/>
      </c>
      <c r="P103" s="491"/>
      <c r="Q103" s="447"/>
      <c r="R103" s="447"/>
      <c r="S103" s="312"/>
      <c r="T103" s="464"/>
      <c r="U103" s="490" t="str">
        <f>IF(B103="","",IF(E103="","",SUM(P103:T103)))</f>
        <v/>
      </c>
      <c r="V103" s="403" t="str">
        <f>IF(B103="","",IF(AF103="DQ","DQ",IF(E103="","",IF(O103+U103&lt;0,0,O103+U103))))</f>
        <v/>
      </c>
      <c r="W103" s="409">
        <f>COUNTIF(E103,"=0")+COUNTIF(G103,"=0")+COUNTIF(I103,"=0")+COUNTIF(K103,"=0")+COUNTIF(M103,"=0")</f>
        <v>0</v>
      </c>
      <c r="X103" s="723" t="str">
        <f>IF(AF103="DQ","DQ",IF(V103="","",IF(V104="",V103,IF(V105="",AVERAGE(V103:V104),IF(V106="",AVERAGE(V103:V105),IF(V107="",AVERAGE(V103:V106),TRIMMEAN(V103:V107,0.4)))))))</f>
        <v/>
      </c>
      <c r="Y103" s="311"/>
      <c r="Z103" s="312"/>
      <c r="AA103" s="313"/>
      <c r="AB103" s="160" t="str">
        <f>IF(Y103="","",IF(Y103=999,999,Y103*60+Z103+AA103/100))</f>
        <v/>
      </c>
      <c r="AC103" s="872" t="str">
        <f>IF(I103="DQ","DQ",IF(AB103="","",IF(AB104="",AB103,IF(AB104=0,AB103,IF(AB103=999,999,AVERAGE(AB103:AB104))))))</f>
        <v/>
      </c>
      <c r="AD103" s="872" t="str">
        <f>IF(AF103="DQ","DQ",IF(AC103="","",IF(AVERAGE(AC103:AC223)=999,0,IF(W103&lt;&gt;0,0,IF(30-(AC103-$AE$3)/10&lt;0,0,30-(AC103-$AE$3)/10)))))</f>
        <v/>
      </c>
      <c r="AE103" s="605" t="str">
        <f>IF(B103="","",IF(AF103="DQ","DQ",IF(AC103="","",IF(SUM(X103+AD103)&gt;0,SUM(X103+AD103),0))))</f>
        <v/>
      </c>
      <c r="AF103" s="638"/>
    </row>
    <row r="104" spans="1:32" x14ac:dyDescent="0.25">
      <c r="A104" s="627"/>
      <c r="B104" s="630"/>
      <c r="C104" s="822"/>
      <c r="D104" s="44" t="s">
        <v>4</v>
      </c>
      <c r="E104" s="410" t="str">
        <f>IF(P104&lt;&gt;"",E103,"")</f>
        <v/>
      </c>
      <c r="F104" s="444" t="str">
        <f>IF(P104&lt;&gt;"",F103,"")</f>
        <v/>
      </c>
      <c r="G104" s="444" t="str">
        <f>IF(Q104&lt;&gt;"",G103,"")</f>
        <v/>
      </c>
      <c r="H104" s="444" t="str">
        <f>IF(Q104&lt;&gt;"",H103,"")</f>
        <v/>
      </c>
      <c r="I104" s="444" t="str">
        <f>IF(R104&lt;&gt;"",I103,"")</f>
        <v/>
      </c>
      <c r="J104" s="444" t="str">
        <f>IF(R104&lt;&gt;"",J103,"")</f>
        <v/>
      </c>
      <c r="K104" s="444" t="str">
        <f>IF(S104&lt;&gt;"",K103,"")</f>
        <v/>
      </c>
      <c r="L104" s="414" t="str">
        <f>IF(S104&lt;&gt;"",L103,"")</f>
        <v/>
      </c>
      <c r="M104" s="414" t="str">
        <f>IF(T104&lt;&gt;"",M103,"")</f>
        <v/>
      </c>
      <c r="N104" s="63" t="str">
        <f>IF(E104&lt;&gt;"",N103,"")</f>
        <v/>
      </c>
      <c r="O104" s="492" t="str">
        <f>IF(B103="","",IF(E104="","",E104-F104+G104-H104+I104-J104+K104-L104+M104-N104))</f>
        <v/>
      </c>
      <c r="P104" s="303"/>
      <c r="Q104" s="303"/>
      <c r="R104" s="303"/>
      <c r="S104" s="303"/>
      <c r="T104" s="463"/>
      <c r="U104" s="485" t="str">
        <f>IF(B103="","",IF(E104="","",SUM(P104:T104)))</f>
        <v/>
      </c>
      <c r="V104" s="437" t="str">
        <f>IF(B103="","",IF(AF104="DQ","DQ",IF(E104="","",IF(O104+U104&lt;0,0,O104+U104))))</f>
        <v/>
      </c>
      <c r="W104" s="410"/>
      <c r="X104" s="724"/>
      <c r="Y104" s="292"/>
      <c r="Z104" s="293"/>
      <c r="AA104" s="314"/>
      <c r="AB104" s="14" t="str">
        <f>IF(Y104="","",IF(Y104=999,999,Y104*60+Z104+AA104/100))</f>
        <v/>
      </c>
      <c r="AC104" s="873"/>
      <c r="AD104" s="873"/>
      <c r="AE104" s="606"/>
      <c r="AF104" s="639"/>
    </row>
    <row r="105" spans="1:32" x14ac:dyDescent="0.25">
      <c r="A105" s="627"/>
      <c r="B105" s="630"/>
      <c r="C105" s="822"/>
      <c r="D105" s="44" t="s">
        <v>8</v>
      </c>
      <c r="E105" s="410" t="str">
        <f>IF(P105&lt;&gt;"",E103,"")</f>
        <v/>
      </c>
      <c r="F105" s="444" t="str">
        <f>IF(P105&lt;&gt;"",F103,"")</f>
        <v/>
      </c>
      <c r="G105" s="444" t="str">
        <f>IF(Q105&lt;&gt;"",G103,"")</f>
        <v/>
      </c>
      <c r="H105" s="444" t="str">
        <f>IF(Q105&lt;&gt;"",H103,"")</f>
        <v/>
      </c>
      <c r="I105" s="444" t="str">
        <f>IF(R105&lt;&gt;"",I103,"")</f>
        <v/>
      </c>
      <c r="J105" s="444" t="str">
        <f>IF(R105&lt;&gt;"",J103,"")</f>
        <v/>
      </c>
      <c r="K105" s="444" t="str">
        <f>IF(S105&lt;&gt;"",K103,"")</f>
        <v/>
      </c>
      <c r="L105" s="414" t="str">
        <f>IF(S105&lt;&gt;"",L103,"")</f>
        <v/>
      </c>
      <c r="M105" s="414" t="str">
        <f>IF(T105&lt;&gt;"",M103,"")</f>
        <v/>
      </c>
      <c r="N105" s="63" t="str">
        <f>IF(E105&lt;&gt;"",N103,"")</f>
        <v/>
      </c>
      <c r="O105" s="485" t="str">
        <f>IF(B103="","",IF(E105="","",E105-F105+G105-H105+I105-J105+K105-L105+M105-N105))</f>
        <v/>
      </c>
      <c r="P105" s="303"/>
      <c r="Q105" s="303"/>
      <c r="R105" s="303"/>
      <c r="S105" s="303"/>
      <c r="T105" s="463"/>
      <c r="U105" s="493" t="str">
        <f>IF(B103="","",IF(E105="","",SUM(P105:T105)))</f>
        <v/>
      </c>
      <c r="V105" s="404" t="str">
        <f>IF(B103="","",IF(AF105="DQ","DQ",IF(E105="","",IF(O105+U105&lt;0,0,O105+U105))))</f>
        <v/>
      </c>
      <c r="W105" s="410"/>
      <c r="X105" s="724"/>
      <c r="Y105" s="179"/>
      <c r="Z105" s="180"/>
      <c r="AA105" s="181"/>
      <c r="AB105" s="241"/>
      <c r="AC105" s="873"/>
      <c r="AD105" s="873"/>
      <c r="AE105" s="606"/>
      <c r="AF105" s="639"/>
    </row>
    <row r="106" spans="1:32" x14ac:dyDescent="0.25">
      <c r="A106" s="627"/>
      <c r="B106" s="630"/>
      <c r="C106" s="822"/>
      <c r="D106" s="44" t="s">
        <v>5</v>
      </c>
      <c r="E106" s="410" t="str">
        <f>IF(P106&lt;&gt;"",E103,"")</f>
        <v/>
      </c>
      <c r="F106" s="444" t="str">
        <f>IF(P106&lt;&gt;"",F103,"")</f>
        <v/>
      </c>
      <c r="G106" s="444" t="str">
        <f>IF(Q106&lt;&gt;"",G103,"")</f>
        <v/>
      </c>
      <c r="H106" s="444" t="str">
        <f>IF(Q106&lt;&gt;"",H103,"")</f>
        <v/>
      </c>
      <c r="I106" s="444" t="str">
        <f>IF(R106&lt;&gt;"",I103,"")</f>
        <v/>
      </c>
      <c r="J106" s="444" t="str">
        <f>IF(R106&lt;&gt;"",J103,"")</f>
        <v/>
      </c>
      <c r="K106" s="444" t="str">
        <f>IF(S106&lt;&gt;"",K103,"")</f>
        <v/>
      </c>
      <c r="L106" s="414" t="str">
        <f>IF(S106&lt;&gt;"",L103,"")</f>
        <v/>
      </c>
      <c r="M106" s="414" t="str">
        <f>IF(T106&lt;&gt;"",M103,"")</f>
        <v/>
      </c>
      <c r="N106" s="63" t="str">
        <f>IF(E106&lt;&gt;"",N103,"")</f>
        <v/>
      </c>
      <c r="O106" s="494" t="str">
        <f>IF(B103="","",IF(E106="","",E106-F106+G106-H106+I106-J106+K106-L106+M106-N106))</f>
        <v/>
      </c>
      <c r="P106" s="303"/>
      <c r="Q106" s="303"/>
      <c r="R106" s="303"/>
      <c r="S106" s="303"/>
      <c r="T106" s="463"/>
      <c r="U106" s="485" t="str">
        <f>IF(B103="","",IF(E106="","",SUM(P106:T106)))</f>
        <v/>
      </c>
      <c r="V106" s="437" t="str">
        <f>IF(B103="","",IF(AF106="DQ","DQ",IF(E106="","",IF(O106+U106&lt;0,0,O106+U106))))</f>
        <v/>
      </c>
      <c r="W106" s="410"/>
      <c r="X106" s="724"/>
      <c r="Y106" s="179"/>
      <c r="Z106" s="180"/>
      <c r="AA106" s="181"/>
      <c r="AB106" s="241"/>
      <c r="AC106" s="873"/>
      <c r="AD106" s="873"/>
      <c r="AE106" s="606"/>
      <c r="AF106" s="639"/>
    </row>
    <row r="107" spans="1:32" ht="15.75" thickBot="1" x14ac:dyDescent="0.3">
      <c r="A107" s="628"/>
      <c r="B107" s="631"/>
      <c r="C107" s="823"/>
      <c r="D107" s="45" t="s">
        <v>6</v>
      </c>
      <c r="E107" s="411" t="str">
        <f>IF(P107&lt;&gt;"",E103,"")</f>
        <v/>
      </c>
      <c r="F107" s="445" t="str">
        <f>IF(P107&lt;&gt;"",F103,"")</f>
        <v/>
      </c>
      <c r="G107" s="445" t="str">
        <f>IF(Q107&lt;&gt;"",G103,"")</f>
        <v/>
      </c>
      <c r="H107" s="445" t="str">
        <f>IF(Q107&lt;&gt;"",H103,"")</f>
        <v/>
      </c>
      <c r="I107" s="445" t="str">
        <f>IF(R107&lt;&gt;"",I103,"")</f>
        <v/>
      </c>
      <c r="J107" s="445" t="str">
        <f>IF(R107&lt;&gt;"",J103,"")</f>
        <v/>
      </c>
      <c r="K107" s="445" t="str">
        <f>IF(S107&lt;&gt;"",K103,"")</f>
        <v/>
      </c>
      <c r="L107" s="415" t="str">
        <f>IF(S107&lt;&gt;"",L103,"")</f>
        <v/>
      </c>
      <c r="M107" s="415" t="str">
        <f>IF(T107&lt;&gt;"",M103,"")</f>
        <v/>
      </c>
      <c r="N107" s="161" t="str">
        <f>IF(E107&lt;&gt;"",N103,"")</f>
        <v/>
      </c>
      <c r="O107" s="495" t="str">
        <f>IF(B103="","",IF(E107="","",E107-F107+G107-H107+I107-J107+K107-L107+M107-N107))</f>
        <v/>
      </c>
      <c r="P107" s="305"/>
      <c r="Q107" s="305"/>
      <c r="R107" s="305"/>
      <c r="S107" s="305"/>
      <c r="T107" s="465"/>
      <c r="U107" s="495" t="str">
        <f>IF(B103="","",IF(E107="","",SUM(P107:T107)))</f>
        <v/>
      </c>
      <c r="V107" s="405" t="str">
        <f>IF(B103="","",IF(AF107="DQ","DQ",IF(E107="","",IF(O107+U107&lt;0,0,O107+U107))))</f>
        <v/>
      </c>
      <c r="W107" s="411"/>
      <c r="X107" s="725"/>
      <c r="Y107" s="183"/>
      <c r="Z107" s="184"/>
      <c r="AA107" s="185"/>
      <c r="AB107" s="242"/>
      <c r="AC107" s="874"/>
      <c r="AD107" s="874"/>
      <c r="AE107" s="607"/>
      <c r="AF107" s="640"/>
    </row>
    <row r="108" spans="1:32" x14ac:dyDescent="0.25">
      <c r="A108" s="620" t="str">
        <f>IF('Names And Totals'!A25="","",'Names And Totals'!A25)</f>
        <v/>
      </c>
      <c r="B108" s="623" t="str">
        <f>IF('Names And Totals'!B25="","",'Names And Totals'!B25)</f>
        <v/>
      </c>
      <c r="C108" s="641" t="str">
        <f>IF(AE108="","",IF(AE108="DQ","DQ",RANK(AE108,$AE$8:$AE$503,0)+SUMPRODUCT(--(AE108=$AE$8:$AE$503),--(AC108&gt;$AC$8:$AC$503))))</f>
        <v/>
      </c>
      <c r="D108" s="42" t="s">
        <v>7</v>
      </c>
      <c r="E108" s="453"/>
      <c r="F108" s="452"/>
      <c r="G108" s="452"/>
      <c r="H108" s="452"/>
      <c r="I108" s="452"/>
      <c r="J108" s="452"/>
      <c r="K108" s="452"/>
      <c r="L108" s="476"/>
      <c r="M108" s="476"/>
      <c r="N108" s="325"/>
      <c r="O108" s="483" t="str">
        <f>IF(B108="","",IF(E108="","",E108-F108+G108-H108+I108-J108+K108-L108+M108-N108))</f>
        <v/>
      </c>
      <c r="P108" s="482"/>
      <c r="Q108" s="452"/>
      <c r="R108" s="452"/>
      <c r="S108" s="334"/>
      <c r="T108" s="460"/>
      <c r="U108" s="483" t="str">
        <f>IF(B108="","",IF(E108="","",SUM(P108:T108)))</f>
        <v/>
      </c>
      <c r="V108" s="500" t="str">
        <f>IF(B108="","",IF(AF108="DQ","DQ",IF(E108="","",IF(O108+U108&lt;0,0,O108+U108))))</f>
        <v/>
      </c>
      <c r="W108" s="422">
        <f>COUNTIF(E108,"=0")+COUNTIF(G108,"=0")+COUNTIF(I108,"=0")+COUNTIF(K108,"=0")+COUNTIF(M108,"=0")</f>
        <v>0</v>
      </c>
      <c r="X108" s="875" t="str">
        <f>IF(AF108="DQ","DQ",IF(V108="","",IF(V109="",V108,IF(V110="",AVERAGE(V108:V109),IF(V111="",AVERAGE(V108:V110),IF(V112="",AVERAGE(V108:V111),TRIMMEAN(V108:V112,0.4)))))))</f>
        <v/>
      </c>
      <c r="Y108" s="324"/>
      <c r="Z108" s="334"/>
      <c r="AA108" s="325"/>
      <c r="AB108" s="164" t="str">
        <f>IF(Y108="","",IF(Y108=999,999,Y108*60+Z108+AA108/100))</f>
        <v/>
      </c>
      <c r="AC108" s="877" t="str">
        <f>IF(I108="DQ","DQ",IF(AB108="","",IF(AB109="",AB108,IF(AB109=0,AB108,IF(AB108=999,999,AVERAGE(AB108:AB109))))))</f>
        <v/>
      </c>
      <c r="AD108" s="877" t="str">
        <f>IF(AF108="DQ","DQ",IF(AC108="","",IF(AVERAGE(AC108:AC228)=999,0,IF(W108&lt;&gt;0,0,IF(30-(AC108-$AE$3)/10&lt;0,0,30-(AC108-$AE$3)/10)))))</f>
        <v/>
      </c>
      <c r="AE108" s="880" t="str">
        <f>IF(B108="","",IF(AF108="DQ","DQ",IF(AC108="","",IF(SUM(X108+AD108)&gt;0,SUM(X108+AD108),0))))</f>
        <v/>
      </c>
      <c r="AF108" s="815"/>
    </row>
    <row r="109" spans="1:32" x14ac:dyDescent="0.25">
      <c r="A109" s="621"/>
      <c r="B109" s="624"/>
      <c r="C109" s="641"/>
      <c r="D109" s="42" t="s">
        <v>4</v>
      </c>
      <c r="E109" s="412" t="str">
        <f>IF(P109&lt;&gt;"",E108,"")</f>
        <v/>
      </c>
      <c r="F109" s="443" t="str">
        <f>IF(P109&lt;&gt;"",F108,"")</f>
        <v/>
      </c>
      <c r="G109" s="443" t="str">
        <f>IF(Q109&lt;&gt;"",G108,"")</f>
        <v/>
      </c>
      <c r="H109" s="443" t="str">
        <f>IF(Q109&lt;&gt;"",H108,"")</f>
        <v/>
      </c>
      <c r="I109" s="443" t="str">
        <f>IF(R109&lt;&gt;"",I108,"")</f>
        <v/>
      </c>
      <c r="J109" s="443" t="str">
        <f>IF(R109&lt;&gt;"",J108,"")</f>
        <v/>
      </c>
      <c r="K109" s="443" t="str">
        <f>IF(S109&lt;&gt;"",K108,"")</f>
        <v/>
      </c>
      <c r="L109" s="416" t="str">
        <f>IF(S109&lt;&gt;"",L108,"")</f>
        <v/>
      </c>
      <c r="M109" s="416" t="str">
        <f>IF(T109&lt;&gt;"",M108,"")</f>
        <v/>
      </c>
      <c r="N109" s="62" t="str">
        <f>IF(E109&lt;&gt;"",N108,"")</f>
        <v/>
      </c>
      <c r="O109" s="487" t="str">
        <f>IF(B108="","",IF(E109="","",E109-F109+G109-H109+I109-J109+K109-L109+M109-N109))</f>
        <v/>
      </c>
      <c r="P109" s="297"/>
      <c r="Q109" s="297"/>
      <c r="R109" s="297"/>
      <c r="S109" s="297"/>
      <c r="T109" s="461"/>
      <c r="U109" s="484" t="str">
        <f>IF(B108="","",IF(E109="","",SUM(P109:T109)))</f>
        <v/>
      </c>
      <c r="V109" s="419" t="str">
        <f>IF(B108="","",IF(AF109="DQ","DQ",IF(E109="","",IF(O109+U109&lt;0,0,O109+U109))))</f>
        <v/>
      </c>
      <c r="W109" s="412"/>
      <c r="X109" s="645"/>
      <c r="Y109" s="289"/>
      <c r="Z109" s="290"/>
      <c r="AA109" s="310"/>
      <c r="AB109" s="10" t="str">
        <f>IF(Y109="","",IF(Y109=999,999,Y109*60+Z109+AA109/100))</f>
        <v/>
      </c>
      <c r="AC109" s="878"/>
      <c r="AD109" s="878"/>
      <c r="AE109" s="721"/>
      <c r="AF109" s="816"/>
    </row>
    <row r="110" spans="1:32" x14ac:dyDescent="0.25">
      <c r="A110" s="621"/>
      <c r="B110" s="624"/>
      <c r="C110" s="641"/>
      <c r="D110" s="42" t="s">
        <v>8</v>
      </c>
      <c r="E110" s="412" t="str">
        <f>IF(P110&lt;&gt;"",E108,"")</f>
        <v/>
      </c>
      <c r="F110" s="443" t="str">
        <f>IF(P110&lt;&gt;"",F108,"")</f>
        <v/>
      </c>
      <c r="G110" s="443" t="str">
        <f>IF(Q110&lt;&gt;"",G108,"")</f>
        <v/>
      </c>
      <c r="H110" s="443" t="str">
        <f>IF(Q110&lt;&gt;"",H108,"")</f>
        <v/>
      </c>
      <c r="I110" s="443" t="str">
        <f>IF(R110&lt;&gt;"",I108,"")</f>
        <v/>
      </c>
      <c r="J110" s="443" t="str">
        <f>IF(R110&lt;&gt;"",J108,"")</f>
        <v/>
      </c>
      <c r="K110" s="443" t="str">
        <f>IF(S110&lt;&gt;"",K108,"")</f>
        <v/>
      </c>
      <c r="L110" s="416" t="str">
        <f>IF(S110&lt;&gt;"",L108,"")</f>
        <v/>
      </c>
      <c r="M110" s="416" t="str">
        <f>IF(T110&lt;&gt;"",M108,"")</f>
        <v/>
      </c>
      <c r="N110" s="62" t="str">
        <f>IF(E110&lt;&gt;"",N108,"")</f>
        <v/>
      </c>
      <c r="O110" s="484" t="str">
        <f>IF(B108="","",IF(E110="","",E110-F110+G110-H110+I110-J110+K110-L110+M110-N110))</f>
        <v/>
      </c>
      <c r="P110" s="297"/>
      <c r="Q110" s="297"/>
      <c r="R110" s="297"/>
      <c r="S110" s="297"/>
      <c r="T110" s="461"/>
      <c r="U110" s="486" t="str">
        <f>IF(B108="","",IF(E110="","",SUM(P110:T110)))</f>
        <v/>
      </c>
      <c r="V110" s="435" t="str">
        <f>IF(B108="","",IF(AF110="DQ","DQ",IF(E110="","",IF(O110+U110&lt;0,0,O110+U110))))</f>
        <v/>
      </c>
      <c r="W110" s="412"/>
      <c r="X110" s="645"/>
      <c r="Y110" s="169"/>
      <c r="Z110" s="170"/>
      <c r="AA110" s="171"/>
      <c r="AB110" s="240"/>
      <c r="AC110" s="878"/>
      <c r="AD110" s="878"/>
      <c r="AE110" s="721"/>
      <c r="AF110" s="816"/>
    </row>
    <row r="111" spans="1:32" x14ac:dyDescent="0.25">
      <c r="A111" s="621"/>
      <c r="B111" s="624"/>
      <c r="C111" s="641"/>
      <c r="D111" s="42" t="s">
        <v>5</v>
      </c>
      <c r="E111" s="412" t="str">
        <f>IF(P111&lt;&gt;"",E108,"")</f>
        <v/>
      </c>
      <c r="F111" s="443" t="str">
        <f>IF(P111&lt;&gt;"",F108,"")</f>
        <v/>
      </c>
      <c r="G111" s="443" t="str">
        <f>IF(Q111&lt;&gt;"",G108,"")</f>
        <v/>
      </c>
      <c r="H111" s="443" t="str">
        <f>IF(Q111&lt;&gt;"",H108,"")</f>
        <v/>
      </c>
      <c r="I111" s="443" t="str">
        <f>IF(R111&lt;&gt;"",I108,"")</f>
        <v/>
      </c>
      <c r="J111" s="443" t="str">
        <f>IF(R111&lt;&gt;"",J108,"")</f>
        <v/>
      </c>
      <c r="K111" s="443" t="str">
        <f>IF(S111&lt;&gt;"",K108,"")</f>
        <v/>
      </c>
      <c r="L111" s="416" t="str">
        <f>IF(S111&lt;&gt;"",L108,"")</f>
        <v/>
      </c>
      <c r="M111" s="416" t="str">
        <f>IF(T111&lt;&gt;"",M108,"")</f>
        <v/>
      </c>
      <c r="N111" s="62" t="str">
        <f>IF(E111&lt;&gt;"",N108,"")</f>
        <v/>
      </c>
      <c r="O111" s="488" t="str">
        <f>IF(B108="","",IF(E111="","",E111-F111+G111-H111+I111-J111+K111-L111+M111-N111))</f>
        <v/>
      </c>
      <c r="P111" s="297"/>
      <c r="Q111" s="297"/>
      <c r="R111" s="297"/>
      <c r="S111" s="297"/>
      <c r="T111" s="461"/>
      <c r="U111" s="484" t="str">
        <f>IF(B108="","",IF(E111="","",SUM(P111:T111)))</f>
        <v/>
      </c>
      <c r="V111" s="419" t="str">
        <f>IF(B108="","",IF(AF111="DQ","DQ",IF(E111="","",IF(O111+U111&lt;0,0,O111+U111))))</f>
        <v/>
      </c>
      <c r="W111" s="412"/>
      <c r="X111" s="645"/>
      <c r="Y111" s="169"/>
      <c r="Z111" s="170"/>
      <c r="AA111" s="171"/>
      <c r="AB111" s="240"/>
      <c r="AC111" s="878"/>
      <c r="AD111" s="878"/>
      <c r="AE111" s="721"/>
      <c r="AF111" s="816"/>
    </row>
    <row r="112" spans="1:32" ht="15.75" thickBot="1" x14ac:dyDescent="0.3">
      <c r="A112" s="644"/>
      <c r="B112" s="643"/>
      <c r="C112" s="642"/>
      <c r="D112" s="85" t="s">
        <v>6</v>
      </c>
      <c r="E112" s="423" t="str">
        <f>IF(P112&lt;&gt;"",E108,"")</f>
        <v/>
      </c>
      <c r="F112" s="124" t="str">
        <f>IF(P112&lt;&gt;"",F108,"")</f>
        <v/>
      </c>
      <c r="G112" s="124" t="str">
        <f>IF(Q112&lt;&gt;"",G108,"")</f>
        <v/>
      </c>
      <c r="H112" s="124" t="str">
        <f>IF(Q112&lt;&gt;"",H108,"")</f>
        <v/>
      </c>
      <c r="I112" s="124" t="str">
        <f>IF(R112&lt;&gt;"",I108,"")</f>
        <v/>
      </c>
      <c r="J112" s="124" t="str">
        <f>IF(R112&lt;&gt;"",J108,"")</f>
        <v/>
      </c>
      <c r="K112" s="124" t="str">
        <f>IF(S112&lt;&gt;"",K108,"")</f>
        <v/>
      </c>
      <c r="L112" s="421" t="str">
        <f>IF(S112&lt;&gt;"",L108,"")</f>
        <v/>
      </c>
      <c r="M112" s="421" t="str">
        <f>IF(T112&lt;&gt;"",M108,"")</f>
        <v/>
      </c>
      <c r="N112" s="64" t="str">
        <f>IF(E112&lt;&gt;"",N108,"")</f>
        <v/>
      </c>
      <c r="O112" s="486" t="str">
        <f>IF(B108="","",IF(E112="","",E112-F112+G112-H112+I112-J112+K112-L112+M112-N112))</f>
        <v/>
      </c>
      <c r="P112" s="309"/>
      <c r="Q112" s="309"/>
      <c r="R112" s="309"/>
      <c r="S112" s="309"/>
      <c r="T112" s="462"/>
      <c r="U112" s="488" t="str">
        <f>IF(B108="","",IF(E112="","",SUM(P112:T112)))</f>
        <v/>
      </c>
      <c r="V112" s="418" t="str">
        <f>IF(B108="","",IF(AF112="DQ","DQ",IF(E112="","",IF(O112+U112&lt;0,0,O112+U112))))</f>
        <v/>
      </c>
      <c r="W112" s="423"/>
      <c r="X112" s="876"/>
      <c r="Y112" s="478"/>
      <c r="Z112" s="479"/>
      <c r="AA112" s="480"/>
      <c r="AB112" s="481"/>
      <c r="AC112" s="879"/>
      <c r="AD112" s="879"/>
      <c r="AE112" s="881"/>
      <c r="AF112" s="817"/>
    </row>
    <row r="113" spans="1:32" x14ac:dyDescent="0.25">
      <c r="A113" s="626" t="str">
        <f>IF('Names And Totals'!A26="","",'Names And Totals'!A26)</f>
        <v/>
      </c>
      <c r="B113" s="629" t="str">
        <f>IF('Names And Totals'!B26="","",'Names And Totals'!B26)</f>
        <v/>
      </c>
      <c r="C113" s="821" t="str">
        <f>IF(AE113="","",IF(AE113="DQ","DQ",RANK(AE113,$AE$8:$AE$503,0)+SUMPRODUCT(--(AE113=$AE$8:$AE$503),--(AC113&gt;$AC$8:$AC$503))))</f>
        <v/>
      </c>
      <c r="D113" s="43" t="s">
        <v>7</v>
      </c>
      <c r="E113" s="446"/>
      <c r="F113" s="447"/>
      <c r="G113" s="447"/>
      <c r="H113" s="447"/>
      <c r="I113" s="447"/>
      <c r="J113" s="447"/>
      <c r="K113" s="447"/>
      <c r="L113" s="489"/>
      <c r="M113" s="489"/>
      <c r="N113" s="313"/>
      <c r="O113" s="490" t="str">
        <f>IF(B113="","",IF(E113="","",E113-F113+G113-H113+I113-J113+K113-L113+M113-N113))</f>
        <v/>
      </c>
      <c r="P113" s="491"/>
      <c r="Q113" s="447"/>
      <c r="R113" s="447"/>
      <c r="S113" s="312"/>
      <c r="T113" s="464"/>
      <c r="U113" s="490" t="str">
        <f>IF(B113="","",IF(E113="","",SUM(P113:T113)))</f>
        <v/>
      </c>
      <c r="V113" s="403" t="str">
        <f>IF(B113="","",IF(AF113="DQ","DQ",IF(E113="","",IF(O113+U113&lt;0,0,O113+U113))))</f>
        <v/>
      </c>
      <c r="W113" s="409">
        <f>COUNTIF(E113,"=0")+COUNTIF(G113,"=0")+COUNTIF(I113,"=0")+COUNTIF(K113,"=0")+COUNTIF(M113,"=0")</f>
        <v>0</v>
      </c>
      <c r="X113" s="723" t="str">
        <f>IF(AF113="DQ","DQ",IF(V113="","",IF(V114="",V113,IF(V115="",AVERAGE(V113:V114),IF(V116="",AVERAGE(V113:V115),IF(V117="",AVERAGE(V113:V116),TRIMMEAN(V113:V117,0.4)))))))</f>
        <v/>
      </c>
      <c r="Y113" s="311"/>
      <c r="Z113" s="312"/>
      <c r="AA113" s="313"/>
      <c r="AB113" s="160" t="str">
        <f>IF(Y113="","",IF(Y113=999,999,Y113*60+Z113+AA113/100))</f>
        <v/>
      </c>
      <c r="AC113" s="872" t="str">
        <f>IF(I113="DQ","DQ",IF(AB113="","",IF(AB114="",AB113,IF(AB114=0,AB113,IF(AB113=999,999,AVERAGE(AB113:AB114))))))</f>
        <v/>
      </c>
      <c r="AD113" s="872" t="str">
        <f>IF(AF113="DQ","DQ",IF(AC113="","",IF(AVERAGE(AC113:AC233)=999,0,IF(W113&lt;&gt;0,0,IF(30-(AC113-$AE$3)/10&lt;0,0,30-(AC113-$AE$3)/10)))))</f>
        <v/>
      </c>
      <c r="AE113" s="605" t="str">
        <f>IF(B113="","",IF(AF113="DQ","DQ",IF(AC113="","",IF(SUM(X113+AD113)&gt;0,SUM(X113+AD113),0))))</f>
        <v/>
      </c>
      <c r="AF113" s="638"/>
    </row>
    <row r="114" spans="1:32" x14ac:dyDescent="0.25">
      <c r="A114" s="627"/>
      <c r="B114" s="630"/>
      <c r="C114" s="822"/>
      <c r="D114" s="44" t="s">
        <v>4</v>
      </c>
      <c r="E114" s="410" t="str">
        <f>IF(P114&lt;&gt;"",E113,"")</f>
        <v/>
      </c>
      <c r="F114" s="444" t="str">
        <f>IF(P114&lt;&gt;"",F113,"")</f>
        <v/>
      </c>
      <c r="G114" s="444" t="str">
        <f>IF(Q114&lt;&gt;"",G113,"")</f>
        <v/>
      </c>
      <c r="H114" s="444" t="str">
        <f>IF(Q114&lt;&gt;"",H113,"")</f>
        <v/>
      </c>
      <c r="I114" s="444" t="str">
        <f>IF(R114&lt;&gt;"",I113,"")</f>
        <v/>
      </c>
      <c r="J114" s="444" t="str">
        <f>IF(R114&lt;&gt;"",J113,"")</f>
        <v/>
      </c>
      <c r="K114" s="444" t="str">
        <f>IF(S114&lt;&gt;"",K113,"")</f>
        <v/>
      </c>
      <c r="L114" s="414" t="str">
        <f>IF(S114&lt;&gt;"",L113,"")</f>
        <v/>
      </c>
      <c r="M114" s="414" t="str">
        <f>IF(T114&lt;&gt;"",M113,"")</f>
        <v/>
      </c>
      <c r="N114" s="63" t="str">
        <f>IF(E114&lt;&gt;"",N113,"")</f>
        <v/>
      </c>
      <c r="O114" s="492" t="str">
        <f>IF(B113="","",IF(E114="","",E114-F114+G114-H114+I114-J114+K114-L114+M114-N114))</f>
        <v/>
      </c>
      <c r="P114" s="303"/>
      <c r="Q114" s="303"/>
      <c r="R114" s="303"/>
      <c r="S114" s="303"/>
      <c r="T114" s="463"/>
      <c r="U114" s="485" t="str">
        <f>IF(B113="","",IF(E114="","",SUM(P114:T114)))</f>
        <v/>
      </c>
      <c r="V114" s="437" t="str">
        <f>IF(B113="","",IF(AF114="DQ","DQ",IF(E114="","",IF(O114+U114&lt;0,0,O114+U114))))</f>
        <v/>
      </c>
      <c r="W114" s="410"/>
      <c r="X114" s="724"/>
      <c r="Y114" s="292"/>
      <c r="Z114" s="293"/>
      <c r="AA114" s="314"/>
      <c r="AB114" s="14" t="str">
        <f>IF(Y114="","",IF(Y114=999,999,Y114*60+Z114+AA114/100))</f>
        <v/>
      </c>
      <c r="AC114" s="873"/>
      <c r="AD114" s="873"/>
      <c r="AE114" s="606"/>
      <c r="AF114" s="639"/>
    </row>
    <row r="115" spans="1:32" x14ac:dyDescent="0.25">
      <c r="A115" s="627"/>
      <c r="B115" s="630"/>
      <c r="C115" s="822"/>
      <c r="D115" s="44" t="s">
        <v>8</v>
      </c>
      <c r="E115" s="410" t="str">
        <f>IF(P115&lt;&gt;"",E113,"")</f>
        <v/>
      </c>
      <c r="F115" s="444" t="str">
        <f>IF(P115&lt;&gt;"",F113,"")</f>
        <v/>
      </c>
      <c r="G115" s="444" t="str">
        <f>IF(Q115&lt;&gt;"",G113,"")</f>
        <v/>
      </c>
      <c r="H115" s="444" t="str">
        <f>IF(Q115&lt;&gt;"",H113,"")</f>
        <v/>
      </c>
      <c r="I115" s="444" t="str">
        <f>IF(R115&lt;&gt;"",I113,"")</f>
        <v/>
      </c>
      <c r="J115" s="444" t="str">
        <f>IF(R115&lt;&gt;"",J113,"")</f>
        <v/>
      </c>
      <c r="K115" s="444" t="str">
        <f>IF(S115&lt;&gt;"",K113,"")</f>
        <v/>
      </c>
      <c r="L115" s="414" t="str">
        <f>IF(S115&lt;&gt;"",L113,"")</f>
        <v/>
      </c>
      <c r="M115" s="414" t="str">
        <f>IF(T115&lt;&gt;"",M113,"")</f>
        <v/>
      </c>
      <c r="N115" s="63" t="str">
        <f>IF(E115&lt;&gt;"",N113,"")</f>
        <v/>
      </c>
      <c r="O115" s="485" t="str">
        <f>IF(B113="","",IF(E115="","",E115-F115+G115-H115+I115-J115+K115-L115+M115-N115))</f>
        <v/>
      </c>
      <c r="P115" s="303"/>
      <c r="Q115" s="303"/>
      <c r="R115" s="303"/>
      <c r="S115" s="303"/>
      <c r="T115" s="463"/>
      <c r="U115" s="493" t="str">
        <f>IF(B113="","",IF(E115="","",SUM(P115:T115)))</f>
        <v/>
      </c>
      <c r="V115" s="404" t="str">
        <f>IF(B113="","",IF(AF115="DQ","DQ",IF(E115="","",IF(O115+U115&lt;0,0,O115+U115))))</f>
        <v/>
      </c>
      <c r="W115" s="410"/>
      <c r="X115" s="724"/>
      <c r="Y115" s="179"/>
      <c r="Z115" s="180"/>
      <c r="AA115" s="181"/>
      <c r="AB115" s="241"/>
      <c r="AC115" s="873"/>
      <c r="AD115" s="873"/>
      <c r="AE115" s="606"/>
      <c r="AF115" s="639"/>
    </row>
    <row r="116" spans="1:32" x14ac:dyDescent="0.25">
      <c r="A116" s="627"/>
      <c r="B116" s="630"/>
      <c r="C116" s="822"/>
      <c r="D116" s="44" t="s">
        <v>5</v>
      </c>
      <c r="E116" s="410" t="str">
        <f>IF(P116&lt;&gt;"",E113,"")</f>
        <v/>
      </c>
      <c r="F116" s="444" t="str">
        <f>IF(P116&lt;&gt;"",F113,"")</f>
        <v/>
      </c>
      <c r="G116" s="444" t="str">
        <f>IF(Q116&lt;&gt;"",G113,"")</f>
        <v/>
      </c>
      <c r="H116" s="444" t="str">
        <f>IF(Q116&lt;&gt;"",H113,"")</f>
        <v/>
      </c>
      <c r="I116" s="444" t="str">
        <f>IF(R116&lt;&gt;"",I113,"")</f>
        <v/>
      </c>
      <c r="J116" s="444" t="str">
        <f>IF(R116&lt;&gt;"",J113,"")</f>
        <v/>
      </c>
      <c r="K116" s="444" t="str">
        <f>IF(S116&lt;&gt;"",K113,"")</f>
        <v/>
      </c>
      <c r="L116" s="414" t="str">
        <f>IF(S116&lt;&gt;"",L113,"")</f>
        <v/>
      </c>
      <c r="M116" s="414" t="str">
        <f>IF(T116&lt;&gt;"",M113,"")</f>
        <v/>
      </c>
      <c r="N116" s="63" t="str">
        <f>IF(E116&lt;&gt;"",N113,"")</f>
        <v/>
      </c>
      <c r="O116" s="494" t="str">
        <f>IF(B113="","",IF(E116="","",E116-F116+G116-H116+I116-J116+K116-L116+M116-N116))</f>
        <v/>
      </c>
      <c r="P116" s="303"/>
      <c r="Q116" s="303"/>
      <c r="R116" s="303"/>
      <c r="S116" s="303"/>
      <c r="T116" s="463"/>
      <c r="U116" s="485" t="str">
        <f>IF(B113="","",IF(E116="","",SUM(P116:T116)))</f>
        <v/>
      </c>
      <c r="V116" s="437" t="str">
        <f>IF(B113="","",IF(AF116="DQ","DQ",IF(E116="","",IF(O116+U116&lt;0,0,O116+U116))))</f>
        <v/>
      </c>
      <c r="W116" s="410"/>
      <c r="X116" s="724"/>
      <c r="Y116" s="179"/>
      <c r="Z116" s="180"/>
      <c r="AA116" s="181"/>
      <c r="AB116" s="241"/>
      <c r="AC116" s="873"/>
      <c r="AD116" s="873"/>
      <c r="AE116" s="606"/>
      <c r="AF116" s="639"/>
    </row>
    <row r="117" spans="1:32" ht="15.75" thickBot="1" x14ac:dyDescent="0.3">
      <c r="A117" s="628"/>
      <c r="B117" s="631"/>
      <c r="C117" s="823"/>
      <c r="D117" s="45" t="s">
        <v>6</v>
      </c>
      <c r="E117" s="411" t="str">
        <f>IF(P117&lt;&gt;"",E113,"")</f>
        <v/>
      </c>
      <c r="F117" s="445" t="str">
        <f>IF(P117&lt;&gt;"",F113,"")</f>
        <v/>
      </c>
      <c r="G117" s="445" t="str">
        <f>IF(Q117&lt;&gt;"",G113,"")</f>
        <v/>
      </c>
      <c r="H117" s="445" t="str">
        <f>IF(Q117&lt;&gt;"",H113,"")</f>
        <v/>
      </c>
      <c r="I117" s="445" t="str">
        <f>IF(R117&lt;&gt;"",I113,"")</f>
        <v/>
      </c>
      <c r="J117" s="445" t="str">
        <f>IF(R117&lt;&gt;"",J113,"")</f>
        <v/>
      </c>
      <c r="K117" s="445" t="str">
        <f>IF(S117&lt;&gt;"",K113,"")</f>
        <v/>
      </c>
      <c r="L117" s="415" t="str">
        <f>IF(S117&lt;&gt;"",L113,"")</f>
        <v/>
      </c>
      <c r="M117" s="415" t="str">
        <f>IF(T117&lt;&gt;"",M113,"")</f>
        <v/>
      </c>
      <c r="N117" s="161" t="str">
        <f>IF(E117&lt;&gt;"",N113,"")</f>
        <v/>
      </c>
      <c r="O117" s="495" t="str">
        <f>IF(B113="","",IF(E117="","",E117-F117+G117-H117+I117-J117+K117-L117+M117-N117))</f>
        <v/>
      </c>
      <c r="P117" s="305"/>
      <c r="Q117" s="305"/>
      <c r="R117" s="305"/>
      <c r="S117" s="305"/>
      <c r="T117" s="465"/>
      <c r="U117" s="495" t="str">
        <f>IF(B113="","",IF(E117="","",SUM(P117:T117)))</f>
        <v/>
      </c>
      <c r="V117" s="405" t="str">
        <f>IF(B113="","",IF(AF117="DQ","DQ",IF(E117="","",IF(O117+U117&lt;0,0,O117+U117))))</f>
        <v/>
      </c>
      <c r="W117" s="411"/>
      <c r="X117" s="725"/>
      <c r="Y117" s="183"/>
      <c r="Z117" s="184"/>
      <c r="AA117" s="185"/>
      <c r="AB117" s="242"/>
      <c r="AC117" s="874"/>
      <c r="AD117" s="874"/>
      <c r="AE117" s="607"/>
      <c r="AF117" s="640"/>
    </row>
    <row r="118" spans="1:32" x14ac:dyDescent="0.25">
      <c r="A118" s="620" t="str">
        <f>IF('Names And Totals'!A27="","",'Names And Totals'!A27)</f>
        <v/>
      </c>
      <c r="B118" s="623" t="str">
        <f>IF('Names And Totals'!B27="","",'Names And Totals'!B27)</f>
        <v/>
      </c>
      <c r="C118" s="641" t="str">
        <f>IF(AE118="","",IF(AE118="DQ","DQ",RANK(AE118,$AE$8:$AE$503,0)+SUMPRODUCT(--(AE118=$AE$8:$AE$503),--(AC118&gt;$AC$8:$AC$503))))</f>
        <v/>
      </c>
      <c r="D118" s="42" t="s">
        <v>7</v>
      </c>
      <c r="E118" s="453"/>
      <c r="F118" s="452"/>
      <c r="G118" s="452"/>
      <c r="H118" s="452"/>
      <c r="I118" s="452"/>
      <c r="J118" s="452"/>
      <c r="K118" s="452"/>
      <c r="L118" s="476"/>
      <c r="M118" s="476"/>
      <c r="N118" s="325"/>
      <c r="O118" s="483" t="str">
        <f>IF(B118="","",IF(E118="","",E118-F118+G118-H118+I118-J118+K118-L118+M118-N118))</f>
        <v/>
      </c>
      <c r="P118" s="482"/>
      <c r="Q118" s="452"/>
      <c r="R118" s="452"/>
      <c r="S118" s="334"/>
      <c r="T118" s="460"/>
      <c r="U118" s="483" t="str">
        <f>IF(B118="","",IF(E118="","",SUM(P118:T118)))</f>
        <v/>
      </c>
      <c r="V118" s="500" t="str">
        <f>IF(B118="","",IF(AF118="DQ","DQ",IF(E118="","",IF(O118+U118&lt;0,0,O118+U118))))</f>
        <v/>
      </c>
      <c r="W118" s="422">
        <f>COUNTIF(E118,"=0")+COUNTIF(G118,"=0")+COUNTIF(I118,"=0")+COUNTIF(K118,"=0")+COUNTIF(M118,"=0")</f>
        <v>0</v>
      </c>
      <c r="X118" s="875" t="str">
        <f>IF(AF118="DQ","DQ",IF(V118="","",IF(V119="",V118,IF(V120="",AVERAGE(V118:V119),IF(V121="",AVERAGE(V118:V120),IF(V122="",AVERAGE(V118:V121),TRIMMEAN(V118:V122,0.4)))))))</f>
        <v/>
      </c>
      <c r="Y118" s="324"/>
      <c r="Z118" s="334"/>
      <c r="AA118" s="325"/>
      <c r="AB118" s="164" t="str">
        <f>IF(Y118="","",IF(Y118=999,999,Y118*60+Z118+AA118/100))</f>
        <v/>
      </c>
      <c r="AC118" s="877" t="str">
        <f>IF(I118="DQ","DQ",IF(AB118="","",IF(AB119="",AB118,IF(AB119=0,AB118,IF(AB118=999,999,AVERAGE(AB118:AB119))))))</f>
        <v/>
      </c>
      <c r="AD118" s="877" t="str">
        <f>IF(AF118="DQ","DQ",IF(AC118="","",IF(AVERAGE(AC118:AC238)=999,0,IF(W118&lt;&gt;0,0,IF(30-(AC118-$AE$3)/10&lt;0,0,30-(AC118-$AE$3)/10)))))</f>
        <v/>
      </c>
      <c r="AE118" s="880" t="str">
        <f>IF(B118="","",IF(AF118="DQ","DQ",IF(AC118="","",IF(SUM(X118+AD118)&gt;0,SUM(X118+AD118),0))))</f>
        <v/>
      </c>
      <c r="AF118" s="815"/>
    </row>
    <row r="119" spans="1:32" x14ac:dyDescent="0.25">
      <c r="A119" s="621"/>
      <c r="B119" s="624"/>
      <c r="C119" s="641"/>
      <c r="D119" s="42" t="s">
        <v>4</v>
      </c>
      <c r="E119" s="412" t="str">
        <f>IF(P119&lt;&gt;"",E118,"")</f>
        <v/>
      </c>
      <c r="F119" s="443" t="str">
        <f>IF(P119&lt;&gt;"",F118,"")</f>
        <v/>
      </c>
      <c r="G119" s="443" t="str">
        <f>IF(Q119&lt;&gt;"",G118,"")</f>
        <v/>
      </c>
      <c r="H119" s="443" t="str">
        <f>IF(Q119&lt;&gt;"",H118,"")</f>
        <v/>
      </c>
      <c r="I119" s="443" t="str">
        <f>IF(R119&lt;&gt;"",I118,"")</f>
        <v/>
      </c>
      <c r="J119" s="443" t="str">
        <f>IF(R119&lt;&gt;"",J118,"")</f>
        <v/>
      </c>
      <c r="K119" s="443" t="str">
        <f>IF(S119&lt;&gt;"",K118,"")</f>
        <v/>
      </c>
      <c r="L119" s="416" t="str">
        <f>IF(S119&lt;&gt;"",L118,"")</f>
        <v/>
      </c>
      <c r="M119" s="416" t="str">
        <f>IF(T119&lt;&gt;"",M118,"")</f>
        <v/>
      </c>
      <c r="N119" s="62" t="str">
        <f>IF(E119&lt;&gt;"",N118,"")</f>
        <v/>
      </c>
      <c r="O119" s="487" t="str">
        <f>IF(B118="","",IF(E119="","",E119-F119+G119-H119+I119-J119+K119-L119+M119-N119))</f>
        <v/>
      </c>
      <c r="P119" s="297"/>
      <c r="Q119" s="297"/>
      <c r="R119" s="297"/>
      <c r="S119" s="297"/>
      <c r="T119" s="461"/>
      <c r="U119" s="484" t="str">
        <f>IF(B118="","",IF(E119="","",SUM(P119:T119)))</f>
        <v/>
      </c>
      <c r="V119" s="419" t="str">
        <f>IF(B118="","",IF(AF119="DQ","DQ",IF(E119="","",IF(O119+U119&lt;0,0,O119+U119))))</f>
        <v/>
      </c>
      <c r="W119" s="412"/>
      <c r="X119" s="645"/>
      <c r="Y119" s="289"/>
      <c r="Z119" s="290"/>
      <c r="AA119" s="310"/>
      <c r="AB119" s="10" t="str">
        <f>IF(Y119="","",IF(Y119=999,999,Y119*60+Z119+AA119/100))</f>
        <v/>
      </c>
      <c r="AC119" s="878"/>
      <c r="AD119" s="878"/>
      <c r="AE119" s="721"/>
      <c r="AF119" s="816"/>
    </row>
    <row r="120" spans="1:32" x14ac:dyDescent="0.25">
      <c r="A120" s="621"/>
      <c r="B120" s="624"/>
      <c r="C120" s="641"/>
      <c r="D120" s="42" t="s">
        <v>8</v>
      </c>
      <c r="E120" s="412" t="str">
        <f>IF(P120&lt;&gt;"",E118,"")</f>
        <v/>
      </c>
      <c r="F120" s="443" t="str">
        <f>IF(P120&lt;&gt;"",F118,"")</f>
        <v/>
      </c>
      <c r="G120" s="443" t="str">
        <f>IF(Q120&lt;&gt;"",G118,"")</f>
        <v/>
      </c>
      <c r="H120" s="443" t="str">
        <f>IF(Q120&lt;&gt;"",H118,"")</f>
        <v/>
      </c>
      <c r="I120" s="443" t="str">
        <f>IF(R120&lt;&gt;"",I118,"")</f>
        <v/>
      </c>
      <c r="J120" s="443" t="str">
        <f>IF(R120&lt;&gt;"",J118,"")</f>
        <v/>
      </c>
      <c r="K120" s="443" t="str">
        <f>IF(S120&lt;&gt;"",K118,"")</f>
        <v/>
      </c>
      <c r="L120" s="416" t="str">
        <f>IF(S120&lt;&gt;"",L118,"")</f>
        <v/>
      </c>
      <c r="M120" s="416" t="str">
        <f>IF(T120&lt;&gt;"",M118,"")</f>
        <v/>
      </c>
      <c r="N120" s="62" t="str">
        <f>IF(E120&lt;&gt;"",N118,"")</f>
        <v/>
      </c>
      <c r="O120" s="484" t="str">
        <f>IF(B118="","",IF(E120="","",E120-F120+G120-H120+I120-J120+K120-L120+M120-N120))</f>
        <v/>
      </c>
      <c r="P120" s="297"/>
      <c r="Q120" s="297"/>
      <c r="R120" s="297"/>
      <c r="S120" s="297"/>
      <c r="T120" s="461"/>
      <c r="U120" s="486" t="str">
        <f>IF(B118="","",IF(E120="","",SUM(P120:T120)))</f>
        <v/>
      </c>
      <c r="V120" s="435" t="str">
        <f>IF(B118="","",IF(AF120="DQ","DQ",IF(E120="","",IF(O120+U120&lt;0,0,O120+U120))))</f>
        <v/>
      </c>
      <c r="W120" s="412"/>
      <c r="X120" s="645"/>
      <c r="Y120" s="169"/>
      <c r="Z120" s="170"/>
      <c r="AA120" s="171"/>
      <c r="AB120" s="240"/>
      <c r="AC120" s="878"/>
      <c r="AD120" s="878"/>
      <c r="AE120" s="721"/>
      <c r="AF120" s="816"/>
    </row>
    <row r="121" spans="1:32" x14ac:dyDescent="0.25">
      <c r="A121" s="621"/>
      <c r="B121" s="624"/>
      <c r="C121" s="641"/>
      <c r="D121" s="42" t="s">
        <v>5</v>
      </c>
      <c r="E121" s="412" t="str">
        <f>IF(P121&lt;&gt;"",E118,"")</f>
        <v/>
      </c>
      <c r="F121" s="443" t="str">
        <f>IF(P121&lt;&gt;"",F118,"")</f>
        <v/>
      </c>
      <c r="G121" s="443" t="str">
        <f>IF(Q121&lt;&gt;"",G118,"")</f>
        <v/>
      </c>
      <c r="H121" s="443" t="str">
        <f>IF(Q121&lt;&gt;"",H118,"")</f>
        <v/>
      </c>
      <c r="I121" s="443" t="str">
        <f>IF(R121&lt;&gt;"",I118,"")</f>
        <v/>
      </c>
      <c r="J121" s="443" t="str">
        <f>IF(R121&lt;&gt;"",J118,"")</f>
        <v/>
      </c>
      <c r="K121" s="443" t="str">
        <f>IF(S121&lt;&gt;"",K118,"")</f>
        <v/>
      </c>
      <c r="L121" s="416" t="str">
        <f>IF(S121&lt;&gt;"",L118,"")</f>
        <v/>
      </c>
      <c r="M121" s="416" t="str">
        <f>IF(T121&lt;&gt;"",M118,"")</f>
        <v/>
      </c>
      <c r="N121" s="62" t="str">
        <f>IF(E121&lt;&gt;"",N118,"")</f>
        <v/>
      </c>
      <c r="O121" s="488" t="str">
        <f>IF(B118="","",IF(E121="","",E121-F121+G121-H121+I121-J121+K121-L121+M121-N121))</f>
        <v/>
      </c>
      <c r="P121" s="297"/>
      <c r="Q121" s="297"/>
      <c r="R121" s="297"/>
      <c r="S121" s="297"/>
      <c r="T121" s="461"/>
      <c r="U121" s="484" t="str">
        <f>IF(B118="","",IF(E121="","",SUM(P121:T121)))</f>
        <v/>
      </c>
      <c r="V121" s="419" t="str">
        <f>IF(B118="","",IF(AF121="DQ","DQ",IF(E121="","",IF(O121+U121&lt;0,0,O121+U121))))</f>
        <v/>
      </c>
      <c r="W121" s="412"/>
      <c r="X121" s="645"/>
      <c r="Y121" s="169"/>
      <c r="Z121" s="170"/>
      <c r="AA121" s="171"/>
      <c r="AB121" s="240"/>
      <c r="AC121" s="878"/>
      <c r="AD121" s="878"/>
      <c r="AE121" s="721"/>
      <c r="AF121" s="816"/>
    </row>
    <row r="122" spans="1:32" ht="15.75" thickBot="1" x14ac:dyDescent="0.3">
      <c r="A122" s="644"/>
      <c r="B122" s="643"/>
      <c r="C122" s="642"/>
      <c r="D122" s="85" t="s">
        <v>6</v>
      </c>
      <c r="E122" s="423" t="str">
        <f>IF(P122&lt;&gt;"",E118,"")</f>
        <v/>
      </c>
      <c r="F122" s="124" t="str">
        <f>IF(P122&lt;&gt;"",F118,"")</f>
        <v/>
      </c>
      <c r="G122" s="124" t="str">
        <f>IF(Q122&lt;&gt;"",G118,"")</f>
        <v/>
      </c>
      <c r="H122" s="124" t="str">
        <f>IF(Q122&lt;&gt;"",H118,"")</f>
        <v/>
      </c>
      <c r="I122" s="124" t="str">
        <f>IF(R122&lt;&gt;"",I118,"")</f>
        <v/>
      </c>
      <c r="J122" s="124" t="str">
        <f>IF(R122&lt;&gt;"",J118,"")</f>
        <v/>
      </c>
      <c r="K122" s="124" t="str">
        <f>IF(S122&lt;&gt;"",K118,"")</f>
        <v/>
      </c>
      <c r="L122" s="421" t="str">
        <f>IF(S122&lt;&gt;"",L118,"")</f>
        <v/>
      </c>
      <c r="M122" s="421" t="str">
        <f>IF(T122&lt;&gt;"",M118,"")</f>
        <v/>
      </c>
      <c r="N122" s="64" t="str">
        <f>IF(E122&lt;&gt;"",N118,"")</f>
        <v/>
      </c>
      <c r="O122" s="486" t="str">
        <f>IF(B118="","",IF(E122="","",E122-F122+G122-H122+I122-J122+K122-L122+M122-N122))</f>
        <v/>
      </c>
      <c r="P122" s="309"/>
      <c r="Q122" s="309"/>
      <c r="R122" s="309"/>
      <c r="S122" s="309"/>
      <c r="T122" s="462"/>
      <c r="U122" s="488" t="str">
        <f>IF(B118="","",IF(E122="","",SUM(P122:T122)))</f>
        <v/>
      </c>
      <c r="V122" s="418" t="str">
        <f>IF(B118="","",IF(AF122="DQ","DQ",IF(E122="","",IF(O122+U122&lt;0,0,O122+U122))))</f>
        <v/>
      </c>
      <c r="W122" s="423"/>
      <c r="X122" s="876"/>
      <c r="Y122" s="478"/>
      <c r="Z122" s="479"/>
      <c r="AA122" s="480"/>
      <c r="AB122" s="481"/>
      <c r="AC122" s="879"/>
      <c r="AD122" s="879"/>
      <c r="AE122" s="881"/>
      <c r="AF122" s="817"/>
    </row>
    <row r="123" spans="1:32" x14ac:dyDescent="0.25">
      <c r="A123" s="626" t="str">
        <f>IF('Names And Totals'!A28="","",'Names And Totals'!A28)</f>
        <v/>
      </c>
      <c r="B123" s="629" t="str">
        <f>IF('Names And Totals'!B28="","",'Names And Totals'!B28)</f>
        <v/>
      </c>
      <c r="C123" s="821" t="str">
        <f>IF(AE123="","",IF(AE123="DQ","DQ",RANK(AE123,$AE$8:$AE$503,0)+SUMPRODUCT(--(AE123=$AE$8:$AE$503),--(AC123&gt;$AC$8:$AC$503))))</f>
        <v/>
      </c>
      <c r="D123" s="43" t="s">
        <v>7</v>
      </c>
      <c r="E123" s="446"/>
      <c r="F123" s="447"/>
      <c r="G123" s="447"/>
      <c r="H123" s="447"/>
      <c r="I123" s="447"/>
      <c r="J123" s="447"/>
      <c r="K123" s="447"/>
      <c r="L123" s="489"/>
      <c r="M123" s="489"/>
      <c r="N123" s="313"/>
      <c r="O123" s="490" t="str">
        <f>IF(B123="","",IF(E123="","",E123-F123+G123-H123+I123-J123+K123-L123+M123-N123))</f>
        <v/>
      </c>
      <c r="P123" s="491"/>
      <c r="Q123" s="447"/>
      <c r="R123" s="447"/>
      <c r="S123" s="312"/>
      <c r="T123" s="464"/>
      <c r="U123" s="490" t="str">
        <f>IF(B123="","",IF(E123="","",SUM(P123:T123)))</f>
        <v/>
      </c>
      <c r="V123" s="403" t="str">
        <f>IF(B123="","",IF(AF123="DQ","DQ",IF(E123="","",IF(O123+U123&lt;0,0,O123+U123))))</f>
        <v/>
      </c>
      <c r="W123" s="409">
        <f>COUNTIF(E123,"=0")+COUNTIF(G123,"=0")+COUNTIF(I123,"=0")+COUNTIF(K123,"=0")+COUNTIF(M123,"=0")</f>
        <v>0</v>
      </c>
      <c r="X123" s="723" t="str">
        <f>IF(AF123="DQ","DQ",IF(V123="","",IF(V124="",V123,IF(V125="",AVERAGE(V123:V124),IF(V126="",AVERAGE(V123:V125),IF(V127="",AVERAGE(V123:V126),TRIMMEAN(V123:V127,0.4)))))))</f>
        <v/>
      </c>
      <c r="Y123" s="311"/>
      <c r="Z123" s="312"/>
      <c r="AA123" s="313"/>
      <c r="AB123" s="160" t="str">
        <f>IF(Y123="","",IF(Y123=999,999,Y123*60+Z123+AA123/100))</f>
        <v/>
      </c>
      <c r="AC123" s="872" t="str">
        <f>IF(I123="DQ","DQ",IF(AB123="","",IF(AB124="",AB123,IF(AB124=0,AB123,IF(AB123=999,999,AVERAGE(AB123:AB124))))))</f>
        <v/>
      </c>
      <c r="AD123" s="872" t="str">
        <f>IF(AF123="DQ","DQ",IF(AC123="","",IF(AVERAGE(AC123:AC243)=999,0,IF(W123&lt;&gt;0,0,IF(30-(AC123-$AE$3)/10&lt;0,0,30-(AC123-$AE$3)/10)))))</f>
        <v/>
      </c>
      <c r="AE123" s="605" t="str">
        <f>IF(B123="","",IF(AF123="DQ","DQ",IF(AC123="","",IF(SUM(X123+AD123)&gt;0,SUM(X123+AD123),0))))</f>
        <v/>
      </c>
      <c r="AF123" s="638"/>
    </row>
    <row r="124" spans="1:32" x14ac:dyDescent="0.25">
      <c r="A124" s="627"/>
      <c r="B124" s="630"/>
      <c r="C124" s="822"/>
      <c r="D124" s="44" t="s">
        <v>4</v>
      </c>
      <c r="E124" s="410" t="str">
        <f>IF(P124&lt;&gt;"",E123,"")</f>
        <v/>
      </c>
      <c r="F124" s="444" t="str">
        <f>IF(P124&lt;&gt;"",F123,"")</f>
        <v/>
      </c>
      <c r="G124" s="444" t="str">
        <f>IF(Q124&lt;&gt;"",G123,"")</f>
        <v/>
      </c>
      <c r="H124" s="444" t="str">
        <f>IF(Q124&lt;&gt;"",H123,"")</f>
        <v/>
      </c>
      <c r="I124" s="444" t="str">
        <f>IF(R124&lt;&gt;"",I123,"")</f>
        <v/>
      </c>
      <c r="J124" s="444" t="str">
        <f>IF(R124&lt;&gt;"",J123,"")</f>
        <v/>
      </c>
      <c r="K124" s="444" t="str">
        <f>IF(S124&lt;&gt;"",K123,"")</f>
        <v/>
      </c>
      <c r="L124" s="414" t="str">
        <f>IF(S124&lt;&gt;"",L123,"")</f>
        <v/>
      </c>
      <c r="M124" s="414" t="str">
        <f>IF(T124&lt;&gt;"",M123,"")</f>
        <v/>
      </c>
      <c r="N124" s="63" t="str">
        <f>IF(E124&lt;&gt;"",N123,"")</f>
        <v/>
      </c>
      <c r="O124" s="492" t="str">
        <f>IF(B123="","",IF(E124="","",E124-F124+G124-H124+I124-J124+K124-L124+M124-N124))</f>
        <v/>
      </c>
      <c r="P124" s="303"/>
      <c r="Q124" s="303"/>
      <c r="R124" s="303"/>
      <c r="S124" s="303"/>
      <c r="T124" s="463"/>
      <c r="U124" s="485" t="str">
        <f>IF(B123="","",IF(E124="","",SUM(P124:T124)))</f>
        <v/>
      </c>
      <c r="V124" s="437" t="str">
        <f>IF(B123="","",IF(AF124="DQ","DQ",IF(E124="","",IF(O124+U124&lt;0,0,O124+U124))))</f>
        <v/>
      </c>
      <c r="W124" s="410"/>
      <c r="X124" s="724"/>
      <c r="Y124" s="292"/>
      <c r="Z124" s="293"/>
      <c r="AA124" s="314"/>
      <c r="AB124" s="14" t="str">
        <f>IF(Y124="","",IF(Y124=999,999,Y124*60+Z124+AA124/100))</f>
        <v/>
      </c>
      <c r="AC124" s="873"/>
      <c r="AD124" s="873"/>
      <c r="AE124" s="606"/>
      <c r="AF124" s="639"/>
    </row>
    <row r="125" spans="1:32" x14ac:dyDescent="0.25">
      <c r="A125" s="627"/>
      <c r="B125" s="630"/>
      <c r="C125" s="822"/>
      <c r="D125" s="44" t="s">
        <v>8</v>
      </c>
      <c r="E125" s="410" t="str">
        <f>IF(P125&lt;&gt;"",E123,"")</f>
        <v/>
      </c>
      <c r="F125" s="444" t="str">
        <f>IF(P125&lt;&gt;"",F123,"")</f>
        <v/>
      </c>
      <c r="G125" s="444" t="str">
        <f>IF(Q125&lt;&gt;"",G123,"")</f>
        <v/>
      </c>
      <c r="H125" s="444" t="str">
        <f>IF(Q125&lt;&gt;"",H123,"")</f>
        <v/>
      </c>
      <c r="I125" s="444" t="str">
        <f>IF(R125&lt;&gt;"",I123,"")</f>
        <v/>
      </c>
      <c r="J125" s="444" t="str">
        <f>IF(R125&lt;&gt;"",J123,"")</f>
        <v/>
      </c>
      <c r="K125" s="444" t="str">
        <f>IF(S125&lt;&gt;"",K123,"")</f>
        <v/>
      </c>
      <c r="L125" s="414" t="str">
        <f>IF(S125&lt;&gt;"",L123,"")</f>
        <v/>
      </c>
      <c r="M125" s="414" t="str">
        <f>IF(T125&lt;&gt;"",M123,"")</f>
        <v/>
      </c>
      <c r="N125" s="63" t="str">
        <f>IF(E125&lt;&gt;"",N123,"")</f>
        <v/>
      </c>
      <c r="O125" s="485" t="str">
        <f>IF(B123="","",IF(E125="","",E125-F125+G125-H125+I125-J125+K125-L125+M125-N125))</f>
        <v/>
      </c>
      <c r="P125" s="303"/>
      <c r="Q125" s="303"/>
      <c r="R125" s="303"/>
      <c r="S125" s="303"/>
      <c r="T125" s="463"/>
      <c r="U125" s="493" t="str">
        <f>IF(B123="","",IF(E125="","",SUM(P125:T125)))</f>
        <v/>
      </c>
      <c r="V125" s="404" t="str">
        <f>IF(B123="","",IF(AF125="DQ","DQ",IF(E125="","",IF(O125+U125&lt;0,0,O125+U125))))</f>
        <v/>
      </c>
      <c r="W125" s="410"/>
      <c r="X125" s="724"/>
      <c r="Y125" s="179"/>
      <c r="Z125" s="180"/>
      <c r="AA125" s="181"/>
      <c r="AB125" s="241"/>
      <c r="AC125" s="873"/>
      <c r="AD125" s="873"/>
      <c r="AE125" s="606"/>
      <c r="AF125" s="639"/>
    </row>
    <row r="126" spans="1:32" x14ac:dyDescent="0.25">
      <c r="A126" s="627"/>
      <c r="B126" s="630"/>
      <c r="C126" s="822"/>
      <c r="D126" s="44" t="s">
        <v>5</v>
      </c>
      <c r="E126" s="410" t="str">
        <f>IF(P126&lt;&gt;"",E123,"")</f>
        <v/>
      </c>
      <c r="F126" s="444" t="str">
        <f>IF(P126&lt;&gt;"",F123,"")</f>
        <v/>
      </c>
      <c r="G126" s="444" t="str">
        <f>IF(Q126&lt;&gt;"",G123,"")</f>
        <v/>
      </c>
      <c r="H126" s="444" t="str">
        <f>IF(Q126&lt;&gt;"",H123,"")</f>
        <v/>
      </c>
      <c r="I126" s="444" t="str">
        <f>IF(R126&lt;&gt;"",I123,"")</f>
        <v/>
      </c>
      <c r="J126" s="444" t="str">
        <f>IF(R126&lt;&gt;"",J123,"")</f>
        <v/>
      </c>
      <c r="K126" s="444" t="str">
        <f>IF(S126&lt;&gt;"",K123,"")</f>
        <v/>
      </c>
      <c r="L126" s="414" t="str">
        <f>IF(S126&lt;&gt;"",L123,"")</f>
        <v/>
      </c>
      <c r="M126" s="414" t="str">
        <f>IF(T126&lt;&gt;"",M123,"")</f>
        <v/>
      </c>
      <c r="N126" s="63" t="str">
        <f>IF(E126&lt;&gt;"",N123,"")</f>
        <v/>
      </c>
      <c r="O126" s="494" t="str">
        <f>IF(B123="","",IF(E126="","",E126-F126+G126-H126+I126-J126+K126-L126+M126-N126))</f>
        <v/>
      </c>
      <c r="P126" s="303"/>
      <c r="Q126" s="303"/>
      <c r="R126" s="303"/>
      <c r="S126" s="303"/>
      <c r="T126" s="463"/>
      <c r="U126" s="485" t="str">
        <f>IF(B123="","",IF(E126="","",SUM(P126:T126)))</f>
        <v/>
      </c>
      <c r="V126" s="437" t="str">
        <f>IF(B123="","",IF(AF126="DQ","DQ",IF(E126="","",IF(O126+U126&lt;0,0,O126+U126))))</f>
        <v/>
      </c>
      <c r="W126" s="410"/>
      <c r="X126" s="724"/>
      <c r="Y126" s="179"/>
      <c r="Z126" s="180"/>
      <c r="AA126" s="181"/>
      <c r="AB126" s="241"/>
      <c r="AC126" s="873"/>
      <c r="AD126" s="873"/>
      <c r="AE126" s="606"/>
      <c r="AF126" s="639"/>
    </row>
    <row r="127" spans="1:32" ht="15.75" thickBot="1" x14ac:dyDescent="0.3">
      <c r="A127" s="628"/>
      <c r="B127" s="631"/>
      <c r="C127" s="823"/>
      <c r="D127" s="45" t="s">
        <v>6</v>
      </c>
      <c r="E127" s="411" t="str">
        <f>IF(P127&lt;&gt;"",E123,"")</f>
        <v/>
      </c>
      <c r="F127" s="445" t="str">
        <f>IF(P127&lt;&gt;"",F123,"")</f>
        <v/>
      </c>
      <c r="G127" s="445" t="str">
        <f>IF(Q127&lt;&gt;"",G123,"")</f>
        <v/>
      </c>
      <c r="H127" s="445" t="str">
        <f>IF(Q127&lt;&gt;"",H123,"")</f>
        <v/>
      </c>
      <c r="I127" s="445" t="str">
        <f>IF(R127&lt;&gt;"",I123,"")</f>
        <v/>
      </c>
      <c r="J127" s="445" t="str">
        <f>IF(R127&lt;&gt;"",J123,"")</f>
        <v/>
      </c>
      <c r="K127" s="445" t="str">
        <f>IF(S127&lt;&gt;"",K123,"")</f>
        <v/>
      </c>
      <c r="L127" s="415" t="str">
        <f>IF(S127&lt;&gt;"",L123,"")</f>
        <v/>
      </c>
      <c r="M127" s="415" t="str">
        <f>IF(T127&lt;&gt;"",M123,"")</f>
        <v/>
      </c>
      <c r="N127" s="161" t="str">
        <f>IF(E127&lt;&gt;"",N123,"")</f>
        <v/>
      </c>
      <c r="O127" s="495" t="str">
        <f>IF(B123="","",IF(E127="","",E127-F127+G127-H127+I127-J127+K127-L127+M127-N127))</f>
        <v/>
      </c>
      <c r="P127" s="305"/>
      <c r="Q127" s="305"/>
      <c r="R127" s="305"/>
      <c r="S127" s="305"/>
      <c r="T127" s="465"/>
      <c r="U127" s="495" t="str">
        <f>IF(B123="","",IF(E127="","",SUM(P127:T127)))</f>
        <v/>
      </c>
      <c r="V127" s="405" t="str">
        <f>IF(B123="","",IF(AF127="DQ","DQ",IF(E127="","",IF(O127+U127&lt;0,0,O127+U127))))</f>
        <v/>
      </c>
      <c r="W127" s="411"/>
      <c r="X127" s="725"/>
      <c r="Y127" s="183"/>
      <c r="Z127" s="184"/>
      <c r="AA127" s="185"/>
      <c r="AB127" s="242"/>
      <c r="AC127" s="874"/>
      <c r="AD127" s="874"/>
      <c r="AE127" s="607"/>
      <c r="AF127" s="640"/>
    </row>
    <row r="128" spans="1:32" x14ac:dyDescent="0.25">
      <c r="A128" s="830" t="str">
        <f>IF('Names And Totals'!A29="","",'Names And Totals'!A29)</f>
        <v/>
      </c>
      <c r="B128" s="831" t="str">
        <f>IF('Names And Totals'!B29="","",'Names And Totals'!B29)</f>
        <v/>
      </c>
      <c r="C128" s="641" t="str">
        <f>IF(AE128="","",IF(AE128="DQ","DQ",RANK(AE128,$AE$8:$AE$503,0)+SUMPRODUCT(--(AE128=$AE$8:$AE$503),--(AC128&gt;$AC$8:$AC$503))))</f>
        <v/>
      </c>
      <c r="D128" s="42" t="s">
        <v>7</v>
      </c>
      <c r="E128" s="453"/>
      <c r="F128" s="452"/>
      <c r="G128" s="452"/>
      <c r="H128" s="452"/>
      <c r="I128" s="452"/>
      <c r="J128" s="452"/>
      <c r="K128" s="452"/>
      <c r="L128" s="476"/>
      <c r="M128" s="476"/>
      <c r="N128" s="325"/>
      <c r="O128" s="483" t="str">
        <f>IF(B128="","",IF(E128="","",E128-F128+G128-H128+I128-J128+K128-L128+M128-N128))</f>
        <v/>
      </c>
      <c r="P128" s="482"/>
      <c r="Q128" s="452"/>
      <c r="R128" s="452"/>
      <c r="S128" s="334"/>
      <c r="T128" s="460"/>
      <c r="U128" s="483" t="str">
        <f>IF(B128="","",IF(E128="","",SUM(P128:T128)))</f>
        <v/>
      </c>
      <c r="V128" s="500" t="str">
        <f>IF(B128="","",IF(AF128="DQ","DQ",IF(E128="","",IF(O128+U128&lt;0,0,O128+U128))))</f>
        <v/>
      </c>
      <c r="W128" s="422">
        <f>COUNTIF(E128,"=0")+COUNTIF(G128,"=0")+COUNTIF(I128,"=0")+COUNTIF(K128,"=0")+COUNTIF(M128,"=0")</f>
        <v>0</v>
      </c>
      <c r="X128" s="875" t="str">
        <f>IF(AF128="DQ","DQ",IF(V128="","",IF(V129="",V128,IF(V130="",AVERAGE(V128:V129),IF(V131="",AVERAGE(V128:V130),IF(V132="",AVERAGE(V128:V131),TRIMMEAN(V128:V132,0.4)))))))</f>
        <v/>
      </c>
      <c r="Y128" s="324"/>
      <c r="Z128" s="334"/>
      <c r="AA128" s="325"/>
      <c r="AB128" s="164" t="str">
        <f>IF(Y128="","",IF(Y128=999,999,Y128*60+Z128+AA128/100))</f>
        <v/>
      </c>
      <c r="AC128" s="877" t="str">
        <f>IF(I128="DQ","DQ",IF(AB128="","",IF(AB129="",AB128,IF(AB129=0,AB128,IF(AB128=999,999,AVERAGE(AB128:AB129))))))</f>
        <v/>
      </c>
      <c r="AD128" s="877" t="str">
        <f>IF(AF128="DQ","DQ",IF(AC128="","",IF(AVERAGE(AC128:AC248)=999,0,IF(W128&lt;&gt;0,0,IF(30-(AC128-$AE$3)/10&lt;0,0,30-(AC128-$AE$3)/10)))))</f>
        <v/>
      </c>
      <c r="AE128" s="880" t="str">
        <f>IF(B128="","",IF(AF128="DQ","DQ",IF(AC128="","",IF(SUM(X128+AD128)&gt;0,SUM(X128+AD128),0))))</f>
        <v/>
      </c>
      <c r="AF128" s="815"/>
    </row>
    <row r="129" spans="1:32" x14ac:dyDescent="0.25">
      <c r="A129" s="621"/>
      <c r="B129" s="624"/>
      <c r="C129" s="641"/>
      <c r="D129" s="42" t="s">
        <v>4</v>
      </c>
      <c r="E129" s="412" t="str">
        <f>IF(P129&lt;&gt;"",E128,"")</f>
        <v/>
      </c>
      <c r="F129" s="443" t="str">
        <f>IF(P129&lt;&gt;"",F128,"")</f>
        <v/>
      </c>
      <c r="G129" s="443" t="str">
        <f>IF(Q129&lt;&gt;"",G128,"")</f>
        <v/>
      </c>
      <c r="H129" s="443" t="str">
        <f>IF(Q129&lt;&gt;"",H128,"")</f>
        <v/>
      </c>
      <c r="I129" s="443" t="str">
        <f>IF(R129&lt;&gt;"",I128,"")</f>
        <v/>
      </c>
      <c r="J129" s="443" t="str">
        <f>IF(R129&lt;&gt;"",J128,"")</f>
        <v/>
      </c>
      <c r="K129" s="443" t="str">
        <f>IF(S129&lt;&gt;"",K128,"")</f>
        <v/>
      </c>
      <c r="L129" s="416" t="str">
        <f>IF(S129&lt;&gt;"",L128,"")</f>
        <v/>
      </c>
      <c r="M129" s="416" t="str">
        <f>IF(T129&lt;&gt;"",M128,"")</f>
        <v/>
      </c>
      <c r="N129" s="62" t="str">
        <f>IF(E129&lt;&gt;"",N128,"")</f>
        <v/>
      </c>
      <c r="O129" s="487" t="str">
        <f>IF(B128="","",IF(E129="","",E129-F129+G129-H129+I129-J129+K129-L129+M129-N129))</f>
        <v/>
      </c>
      <c r="P129" s="297"/>
      <c r="Q129" s="297"/>
      <c r="R129" s="297"/>
      <c r="S129" s="297"/>
      <c r="T129" s="461"/>
      <c r="U129" s="484" t="str">
        <f>IF(B128="","",IF(E129="","",SUM(P129:T129)))</f>
        <v/>
      </c>
      <c r="V129" s="419" t="str">
        <f>IF(B128="","",IF(AF129="DQ","DQ",IF(E129="","",IF(O129+U129&lt;0,0,O129+U129))))</f>
        <v/>
      </c>
      <c r="W129" s="412"/>
      <c r="X129" s="645"/>
      <c r="Y129" s="289"/>
      <c r="Z129" s="290"/>
      <c r="AA129" s="310"/>
      <c r="AB129" s="10" t="str">
        <f>IF(Y129="","",IF(Y129=999,999,Y129*60+Z129+AA129/100))</f>
        <v/>
      </c>
      <c r="AC129" s="878"/>
      <c r="AD129" s="878"/>
      <c r="AE129" s="721"/>
      <c r="AF129" s="816"/>
    </row>
    <row r="130" spans="1:32" x14ac:dyDescent="0.25">
      <c r="A130" s="621"/>
      <c r="B130" s="624"/>
      <c r="C130" s="641"/>
      <c r="D130" s="42" t="s">
        <v>8</v>
      </c>
      <c r="E130" s="412" t="str">
        <f>IF(P130&lt;&gt;"",E128,"")</f>
        <v/>
      </c>
      <c r="F130" s="443" t="str">
        <f>IF(P130&lt;&gt;"",F128,"")</f>
        <v/>
      </c>
      <c r="G130" s="443" t="str">
        <f>IF(Q130&lt;&gt;"",G128,"")</f>
        <v/>
      </c>
      <c r="H130" s="443" t="str">
        <f>IF(Q130&lt;&gt;"",H128,"")</f>
        <v/>
      </c>
      <c r="I130" s="443" t="str">
        <f>IF(R130&lt;&gt;"",I128,"")</f>
        <v/>
      </c>
      <c r="J130" s="443" t="str">
        <f>IF(R130&lt;&gt;"",J128,"")</f>
        <v/>
      </c>
      <c r="K130" s="443" t="str">
        <f>IF(S130&lt;&gt;"",K128,"")</f>
        <v/>
      </c>
      <c r="L130" s="416" t="str">
        <f>IF(S130&lt;&gt;"",L128,"")</f>
        <v/>
      </c>
      <c r="M130" s="416" t="str">
        <f>IF(T130&lt;&gt;"",M128,"")</f>
        <v/>
      </c>
      <c r="N130" s="62" t="str">
        <f>IF(E130&lt;&gt;"",N128,"")</f>
        <v/>
      </c>
      <c r="O130" s="484" t="str">
        <f>IF(B128="","",IF(E130="","",E130-F130+G130-H130+I130-J130+K130-L130+M130-N130))</f>
        <v/>
      </c>
      <c r="P130" s="297"/>
      <c r="Q130" s="297"/>
      <c r="R130" s="297"/>
      <c r="S130" s="297"/>
      <c r="T130" s="461"/>
      <c r="U130" s="486" t="str">
        <f>IF(B128="","",IF(E130="","",SUM(P130:T130)))</f>
        <v/>
      </c>
      <c r="V130" s="435" t="str">
        <f>IF(B128="","",IF(AF130="DQ","DQ",IF(E130="","",IF(O130+U130&lt;0,0,O130+U130))))</f>
        <v/>
      </c>
      <c r="W130" s="412"/>
      <c r="X130" s="645"/>
      <c r="Y130" s="169"/>
      <c r="Z130" s="170"/>
      <c r="AA130" s="171"/>
      <c r="AB130" s="240"/>
      <c r="AC130" s="878"/>
      <c r="AD130" s="878"/>
      <c r="AE130" s="721"/>
      <c r="AF130" s="816"/>
    </row>
    <row r="131" spans="1:32" x14ac:dyDescent="0.25">
      <c r="A131" s="621"/>
      <c r="B131" s="624"/>
      <c r="C131" s="641"/>
      <c r="D131" s="42" t="s">
        <v>5</v>
      </c>
      <c r="E131" s="412" t="str">
        <f>IF(P131&lt;&gt;"",E128,"")</f>
        <v/>
      </c>
      <c r="F131" s="443" t="str">
        <f>IF(P131&lt;&gt;"",F128,"")</f>
        <v/>
      </c>
      <c r="G131" s="443" t="str">
        <f>IF(Q131&lt;&gt;"",G128,"")</f>
        <v/>
      </c>
      <c r="H131" s="443" t="str">
        <f>IF(Q131&lt;&gt;"",H128,"")</f>
        <v/>
      </c>
      <c r="I131" s="443" t="str">
        <f>IF(R131&lt;&gt;"",I128,"")</f>
        <v/>
      </c>
      <c r="J131" s="443" t="str">
        <f>IF(R131&lt;&gt;"",J128,"")</f>
        <v/>
      </c>
      <c r="K131" s="443" t="str">
        <f>IF(S131&lt;&gt;"",K128,"")</f>
        <v/>
      </c>
      <c r="L131" s="416" t="str">
        <f>IF(S131&lt;&gt;"",L128,"")</f>
        <v/>
      </c>
      <c r="M131" s="416" t="str">
        <f>IF(T131&lt;&gt;"",M128,"")</f>
        <v/>
      </c>
      <c r="N131" s="62" t="str">
        <f>IF(E131&lt;&gt;"",N128,"")</f>
        <v/>
      </c>
      <c r="O131" s="488" t="str">
        <f>IF(B128="","",IF(E131="","",E131-F131+G131-H131+I131-J131+K131-L131+M131-N131))</f>
        <v/>
      </c>
      <c r="P131" s="297"/>
      <c r="Q131" s="297"/>
      <c r="R131" s="297"/>
      <c r="S131" s="297"/>
      <c r="T131" s="461"/>
      <c r="U131" s="484" t="str">
        <f>IF(B128="","",IF(E131="","",SUM(P131:T131)))</f>
        <v/>
      </c>
      <c r="V131" s="419" t="str">
        <f>IF(B128="","",IF(AF131="DQ","DQ",IF(E131="","",IF(O131+U131&lt;0,0,O131+U131))))</f>
        <v/>
      </c>
      <c r="W131" s="412"/>
      <c r="X131" s="645"/>
      <c r="Y131" s="169"/>
      <c r="Z131" s="170"/>
      <c r="AA131" s="171"/>
      <c r="AB131" s="240"/>
      <c r="AC131" s="878"/>
      <c r="AD131" s="878"/>
      <c r="AE131" s="721"/>
      <c r="AF131" s="816"/>
    </row>
    <row r="132" spans="1:32" ht="15.75" thickBot="1" x14ac:dyDescent="0.3">
      <c r="A132" s="622"/>
      <c r="B132" s="625"/>
      <c r="C132" s="642"/>
      <c r="D132" s="85" t="s">
        <v>6</v>
      </c>
      <c r="E132" s="423" t="str">
        <f>IF(P132&lt;&gt;"",E128,"")</f>
        <v/>
      </c>
      <c r="F132" s="124" t="str">
        <f>IF(P132&lt;&gt;"",F128,"")</f>
        <v/>
      </c>
      <c r="G132" s="124" t="str">
        <f>IF(Q132&lt;&gt;"",G128,"")</f>
        <v/>
      </c>
      <c r="H132" s="124" t="str">
        <f>IF(Q132&lt;&gt;"",H128,"")</f>
        <v/>
      </c>
      <c r="I132" s="124" t="str">
        <f>IF(R132&lt;&gt;"",I128,"")</f>
        <v/>
      </c>
      <c r="J132" s="124" t="str">
        <f>IF(R132&lt;&gt;"",J128,"")</f>
        <v/>
      </c>
      <c r="K132" s="124" t="str">
        <f>IF(S132&lt;&gt;"",K128,"")</f>
        <v/>
      </c>
      <c r="L132" s="421" t="str">
        <f>IF(S132&lt;&gt;"",L128,"")</f>
        <v/>
      </c>
      <c r="M132" s="421" t="str">
        <f>IF(T132&lt;&gt;"",M128,"")</f>
        <v/>
      </c>
      <c r="N132" s="64" t="str">
        <f>IF(E132&lt;&gt;"",N128,"")</f>
        <v/>
      </c>
      <c r="O132" s="486" t="str">
        <f>IF(B128="","",IF(E132="","",E132-F132+G132-H132+I132-J132+K132-L132+M132-N132))</f>
        <v/>
      </c>
      <c r="P132" s="309"/>
      <c r="Q132" s="309"/>
      <c r="R132" s="309"/>
      <c r="S132" s="309"/>
      <c r="T132" s="462"/>
      <c r="U132" s="488" t="str">
        <f>IF(B128="","",IF(E132="","",SUM(P132:T132)))</f>
        <v/>
      </c>
      <c r="V132" s="418" t="str">
        <f>IF(B128="","",IF(AF132="DQ","DQ",IF(E132="","",IF(O132+U132&lt;0,0,O132+U132))))</f>
        <v/>
      </c>
      <c r="W132" s="423"/>
      <c r="X132" s="876"/>
      <c r="Y132" s="478"/>
      <c r="Z132" s="479"/>
      <c r="AA132" s="480"/>
      <c r="AB132" s="481"/>
      <c r="AC132" s="879"/>
      <c r="AD132" s="879"/>
      <c r="AE132" s="881"/>
      <c r="AF132" s="817"/>
    </row>
    <row r="133" spans="1:32" x14ac:dyDescent="0.25">
      <c r="A133" s="626" t="str">
        <f>IF('Names And Totals'!A30="","",'Names And Totals'!A30)</f>
        <v/>
      </c>
      <c r="B133" s="629" t="str">
        <f>IF('Names And Totals'!B30="","",'Names And Totals'!B30)</f>
        <v/>
      </c>
      <c r="C133" s="821" t="str">
        <f>IF(AE133="","",IF(AE133="DQ","DQ",RANK(AE133,$AE$8:$AE$503,0)+SUMPRODUCT(--(AE133=$AE$8:$AE$503),--(AC133&gt;$AC$8:$AC$503))))</f>
        <v/>
      </c>
      <c r="D133" s="43" t="s">
        <v>7</v>
      </c>
      <c r="E133" s="446"/>
      <c r="F133" s="447"/>
      <c r="G133" s="447"/>
      <c r="H133" s="447"/>
      <c r="I133" s="447"/>
      <c r="J133" s="447"/>
      <c r="K133" s="447"/>
      <c r="L133" s="489"/>
      <c r="M133" s="489"/>
      <c r="N133" s="313"/>
      <c r="O133" s="490" t="str">
        <f>IF(B133="","",IF(E133="","",E133-F133+G133-H133+I133-J133+K133-L133+M133-N133))</f>
        <v/>
      </c>
      <c r="P133" s="491"/>
      <c r="Q133" s="447"/>
      <c r="R133" s="447"/>
      <c r="S133" s="312"/>
      <c r="T133" s="464"/>
      <c r="U133" s="490" t="str">
        <f>IF(B133="","",IF(E133="","",SUM(P133:T133)))</f>
        <v/>
      </c>
      <c r="V133" s="403" t="str">
        <f>IF(B133="","",IF(AF133="DQ","DQ",IF(E133="","",IF(O133+U133&lt;0,0,O133+U133))))</f>
        <v/>
      </c>
      <c r="W133" s="409">
        <f>COUNTIF(E133,"=0")+COUNTIF(G133,"=0")+COUNTIF(I133,"=0")+COUNTIF(K133,"=0")+COUNTIF(M133,"=0")</f>
        <v>0</v>
      </c>
      <c r="X133" s="723" t="str">
        <f>IF(AF133="DQ","DQ",IF(V133="","",IF(V134="",V133,IF(V135="",AVERAGE(V133:V134),IF(V136="",AVERAGE(V133:V135),IF(V137="",AVERAGE(V133:V136),TRIMMEAN(V133:V137,0.4)))))))</f>
        <v/>
      </c>
      <c r="Y133" s="311"/>
      <c r="Z133" s="312"/>
      <c r="AA133" s="313"/>
      <c r="AB133" s="160" t="str">
        <f>IF(Y133="","",IF(Y133=999,999,Y133*60+Z133+AA133/100))</f>
        <v/>
      </c>
      <c r="AC133" s="872" t="str">
        <f>IF(I133="DQ","DQ",IF(AB133="","",IF(AB134="",AB133,IF(AB134=0,AB133,IF(AB133=999,999,AVERAGE(AB133:AB134))))))</f>
        <v/>
      </c>
      <c r="AD133" s="872" t="str">
        <f>IF(AF133="DQ","DQ",IF(AC133="","",IF(AVERAGE(AC133:AC253)=999,0,IF(W133&lt;&gt;0,0,IF(30-(AC133-$AE$3)/10&lt;0,0,30-(AC133-$AE$3)/10)))))</f>
        <v/>
      </c>
      <c r="AE133" s="605" t="str">
        <f>IF(B133="","",IF(AF133="DQ","DQ",IF(AC133="","",IF(SUM(X133+AD133)&gt;0,SUM(X133+AD133),0))))</f>
        <v/>
      </c>
      <c r="AF133" s="638"/>
    </row>
    <row r="134" spans="1:32" x14ac:dyDescent="0.25">
      <c r="A134" s="627"/>
      <c r="B134" s="630"/>
      <c r="C134" s="822"/>
      <c r="D134" s="44" t="s">
        <v>4</v>
      </c>
      <c r="E134" s="410" t="str">
        <f>IF(P134&lt;&gt;"",E133,"")</f>
        <v/>
      </c>
      <c r="F134" s="444" t="str">
        <f>IF(P134&lt;&gt;"",F133,"")</f>
        <v/>
      </c>
      <c r="G134" s="444" t="str">
        <f>IF(Q134&lt;&gt;"",G133,"")</f>
        <v/>
      </c>
      <c r="H134" s="444" t="str">
        <f>IF(Q134&lt;&gt;"",H133,"")</f>
        <v/>
      </c>
      <c r="I134" s="444" t="str">
        <f>IF(R134&lt;&gt;"",I133,"")</f>
        <v/>
      </c>
      <c r="J134" s="444" t="str">
        <f>IF(R134&lt;&gt;"",J133,"")</f>
        <v/>
      </c>
      <c r="K134" s="444" t="str">
        <f>IF(S134&lt;&gt;"",K133,"")</f>
        <v/>
      </c>
      <c r="L134" s="414" t="str">
        <f>IF(S134&lt;&gt;"",L133,"")</f>
        <v/>
      </c>
      <c r="M134" s="414" t="str">
        <f>IF(T134&lt;&gt;"",M133,"")</f>
        <v/>
      </c>
      <c r="N134" s="63" t="str">
        <f>IF(E134&lt;&gt;"",N133,"")</f>
        <v/>
      </c>
      <c r="O134" s="492" t="str">
        <f>IF(B133="","",IF(E134="","",E134-F134+G134-H134+I134-J134+K134-L134+M134-N134))</f>
        <v/>
      </c>
      <c r="P134" s="303"/>
      <c r="Q134" s="303"/>
      <c r="R134" s="303"/>
      <c r="S134" s="303"/>
      <c r="T134" s="463"/>
      <c r="U134" s="485" t="str">
        <f>IF(B133="","",IF(E134="","",SUM(P134:T134)))</f>
        <v/>
      </c>
      <c r="V134" s="437" t="str">
        <f>IF(B133="","",IF(AF134="DQ","DQ",IF(E134="","",IF(O134+U134&lt;0,0,O134+U134))))</f>
        <v/>
      </c>
      <c r="W134" s="410"/>
      <c r="X134" s="724"/>
      <c r="Y134" s="292"/>
      <c r="Z134" s="293"/>
      <c r="AA134" s="314"/>
      <c r="AB134" s="14" t="str">
        <f>IF(Y134="","",IF(Y134=999,999,Y134*60+Z134+AA134/100))</f>
        <v/>
      </c>
      <c r="AC134" s="873"/>
      <c r="AD134" s="873"/>
      <c r="AE134" s="606"/>
      <c r="AF134" s="639"/>
    </row>
    <row r="135" spans="1:32" x14ac:dyDescent="0.25">
      <c r="A135" s="627"/>
      <c r="B135" s="630"/>
      <c r="C135" s="822"/>
      <c r="D135" s="44" t="s">
        <v>8</v>
      </c>
      <c r="E135" s="410" t="str">
        <f>IF(P135&lt;&gt;"",E133,"")</f>
        <v/>
      </c>
      <c r="F135" s="444" t="str">
        <f>IF(P135&lt;&gt;"",F133,"")</f>
        <v/>
      </c>
      <c r="G135" s="444" t="str">
        <f>IF(Q135&lt;&gt;"",G133,"")</f>
        <v/>
      </c>
      <c r="H135" s="444" t="str">
        <f>IF(Q135&lt;&gt;"",H133,"")</f>
        <v/>
      </c>
      <c r="I135" s="444" t="str">
        <f>IF(R135&lt;&gt;"",I133,"")</f>
        <v/>
      </c>
      <c r="J135" s="444" t="str">
        <f>IF(R135&lt;&gt;"",J133,"")</f>
        <v/>
      </c>
      <c r="K135" s="444" t="str">
        <f>IF(S135&lt;&gt;"",K133,"")</f>
        <v/>
      </c>
      <c r="L135" s="414" t="str">
        <f>IF(S135&lt;&gt;"",L133,"")</f>
        <v/>
      </c>
      <c r="M135" s="414" t="str">
        <f>IF(T135&lt;&gt;"",M133,"")</f>
        <v/>
      </c>
      <c r="N135" s="63" t="str">
        <f>IF(E135&lt;&gt;"",N133,"")</f>
        <v/>
      </c>
      <c r="O135" s="485" t="str">
        <f>IF(B133="","",IF(E135="","",E135-F135+G135-H135+I135-J135+K135-L135+M135-N135))</f>
        <v/>
      </c>
      <c r="P135" s="303"/>
      <c r="Q135" s="303"/>
      <c r="R135" s="303"/>
      <c r="S135" s="303"/>
      <c r="T135" s="463"/>
      <c r="U135" s="493" t="str">
        <f>IF(B133="","",IF(E135="","",SUM(P135:T135)))</f>
        <v/>
      </c>
      <c r="V135" s="404" t="str">
        <f>IF(B133="","",IF(AF135="DQ","DQ",IF(E135="","",IF(O135+U135&lt;0,0,O135+U135))))</f>
        <v/>
      </c>
      <c r="W135" s="410"/>
      <c r="X135" s="724"/>
      <c r="Y135" s="179"/>
      <c r="Z135" s="180"/>
      <c r="AA135" s="181"/>
      <c r="AB135" s="241"/>
      <c r="AC135" s="873"/>
      <c r="AD135" s="873"/>
      <c r="AE135" s="606"/>
      <c r="AF135" s="639"/>
    </row>
    <row r="136" spans="1:32" x14ac:dyDescent="0.25">
      <c r="A136" s="627"/>
      <c r="B136" s="630"/>
      <c r="C136" s="822"/>
      <c r="D136" s="44" t="s">
        <v>5</v>
      </c>
      <c r="E136" s="410" t="str">
        <f>IF(P136&lt;&gt;"",E133,"")</f>
        <v/>
      </c>
      <c r="F136" s="444" t="str">
        <f>IF(P136&lt;&gt;"",F133,"")</f>
        <v/>
      </c>
      <c r="G136" s="444" t="str">
        <f>IF(Q136&lt;&gt;"",G133,"")</f>
        <v/>
      </c>
      <c r="H136" s="444" t="str">
        <f>IF(Q136&lt;&gt;"",H133,"")</f>
        <v/>
      </c>
      <c r="I136" s="444" t="str">
        <f>IF(R136&lt;&gt;"",I133,"")</f>
        <v/>
      </c>
      <c r="J136" s="444" t="str">
        <f>IF(R136&lt;&gt;"",J133,"")</f>
        <v/>
      </c>
      <c r="K136" s="444" t="str">
        <f>IF(S136&lt;&gt;"",K133,"")</f>
        <v/>
      </c>
      <c r="L136" s="414" t="str">
        <f>IF(S136&lt;&gt;"",L133,"")</f>
        <v/>
      </c>
      <c r="M136" s="414" t="str">
        <f>IF(T136&lt;&gt;"",M133,"")</f>
        <v/>
      </c>
      <c r="N136" s="63" t="str">
        <f>IF(E136&lt;&gt;"",N133,"")</f>
        <v/>
      </c>
      <c r="O136" s="494" t="str">
        <f>IF(B133="","",IF(E136="","",E136-F136+G136-H136+I136-J136+K136-L136+M136-N136))</f>
        <v/>
      </c>
      <c r="P136" s="303"/>
      <c r="Q136" s="303"/>
      <c r="R136" s="303"/>
      <c r="S136" s="303"/>
      <c r="T136" s="463"/>
      <c r="U136" s="485" t="str">
        <f>IF(B133="","",IF(E136="","",SUM(P136:T136)))</f>
        <v/>
      </c>
      <c r="V136" s="437" t="str">
        <f>IF(B133="","",IF(AF136="DQ","DQ",IF(E136="","",IF(O136+U136&lt;0,0,O136+U136))))</f>
        <v/>
      </c>
      <c r="W136" s="410"/>
      <c r="X136" s="724"/>
      <c r="Y136" s="179"/>
      <c r="Z136" s="180"/>
      <c r="AA136" s="181"/>
      <c r="AB136" s="241"/>
      <c r="AC136" s="873"/>
      <c r="AD136" s="873"/>
      <c r="AE136" s="606"/>
      <c r="AF136" s="639"/>
    </row>
    <row r="137" spans="1:32" ht="15.75" thickBot="1" x14ac:dyDescent="0.3">
      <c r="A137" s="628"/>
      <c r="B137" s="631"/>
      <c r="C137" s="823"/>
      <c r="D137" s="45" t="s">
        <v>6</v>
      </c>
      <c r="E137" s="411" t="str">
        <f>IF(P137&lt;&gt;"",E133,"")</f>
        <v/>
      </c>
      <c r="F137" s="445" t="str">
        <f>IF(P137&lt;&gt;"",F133,"")</f>
        <v/>
      </c>
      <c r="G137" s="445" t="str">
        <f>IF(Q137&lt;&gt;"",G133,"")</f>
        <v/>
      </c>
      <c r="H137" s="445" t="str">
        <f>IF(Q137&lt;&gt;"",H133,"")</f>
        <v/>
      </c>
      <c r="I137" s="445" t="str">
        <f>IF(R137&lt;&gt;"",I133,"")</f>
        <v/>
      </c>
      <c r="J137" s="445" t="str">
        <f>IF(R137&lt;&gt;"",J133,"")</f>
        <v/>
      </c>
      <c r="K137" s="445" t="str">
        <f>IF(S137&lt;&gt;"",K133,"")</f>
        <v/>
      </c>
      <c r="L137" s="415" t="str">
        <f>IF(S137&lt;&gt;"",L133,"")</f>
        <v/>
      </c>
      <c r="M137" s="415" t="str">
        <f>IF(T137&lt;&gt;"",M133,"")</f>
        <v/>
      </c>
      <c r="N137" s="161" t="str">
        <f>IF(E137&lt;&gt;"",N133,"")</f>
        <v/>
      </c>
      <c r="O137" s="495" t="str">
        <f>IF(B133="","",IF(E137="","",E137-F137+G137-H137+I137-J137+K137-L137+M137-N137))</f>
        <v/>
      </c>
      <c r="P137" s="305"/>
      <c r="Q137" s="305"/>
      <c r="R137" s="305"/>
      <c r="S137" s="305"/>
      <c r="T137" s="465"/>
      <c r="U137" s="495" t="str">
        <f>IF(B133="","",IF(E137="","",SUM(P137:T137)))</f>
        <v/>
      </c>
      <c r="V137" s="405" t="str">
        <f>IF(B133="","",IF(AF137="DQ","DQ",IF(E137="","",IF(O137+U137&lt;0,0,O137+U137))))</f>
        <v/>
      </c>
      <c r="W137" s="411"/>
      <c r="X137" s="725"/>
      <c r="Y137" s="183"/>
      <c r="Z137" s="184"/>
      <c r="AA137" s="185"/>
      <c r="AB137" s="242"/>
      <c r="AC137" s="874"/>
      <c r="AD137" s="874"/>
      <c r="AE137" s="607"/>
      <c r="AF137" s="640"/>
    </row>
    <row r="138" spans="1:32" x14ac:dyDescent="0.25">
      <c r="A138" s="830" t="str">
        <f>IF('Names And Totals'!A31="","",'Names And Totals'!A31)</f>
        <v/>
      </c>
      <c r="B138" s="831" t="str">
        <f>IF('Names And Totals'!B31="","",'Names And Totals'!B31)</f>
        <v/>
      </c>
      <c r="C138" s="641" t="str">
        <f>IF(AE138="","",IF(AE138="DQ","DQ",RANK(AE138,$AE$8:$AE$503,0)+SUMPRODUCT(--(AE138=$AE$8:$AE$503),--(AC138&gt;$AC$8:$AC$503))))</f>
        <v/>
      </c>
      <c r="D138" s="42" t="s">
        <v>7</v>
      </c>
      <c r="E138" s="453"/>
      <c r="F138" s="452"/>
      <c r="G138" s="452"/>
      <c r="H138" s="452"/>
      <c r="I138" s="452"/>
      <c r="J138" s="452"/>
      <c r="K138" s="452"/>
      <c r="L138" s="476"/>
      <c r="M138" s="476"/>
      <c r="N138" s="325"/>
      <c r="O138" s="483" t="str">
        <f>IF(B138="","",IF(E138="","",E138-F138+G138-H138+I138-J138+K138-L138+M138-N138))</f>
        <v/>
      </c>
      <c r="P138" s="482"/>
      <c r="Q138" s="452"/>
      <c r="R138" s="452"/>
      <c r="S138" s="334"/>
      <c r="T138" s="460"/>
      <c r="U138" s="483" t="str">
        <f>IF(B138="","",IF(E138="","",SUM(P138:T138)))</f>
        <v/>
      </c>
      <c r="V138" s="500" t="str">
        <f>IF(B138="","",IF(AF138="DQ","DQ",IF(E138="","",IF(O138+U138&lt;0,0,O138+U138))))</f>
        <v/>
      </c>
      <c r="W138" s="422">
        <f>COUNTIF(E138,"=0")+COUNTIF(G138,"=0")+COUNTIF(I138,"=0")+COUNTIF(K138,"=0")+COUNTIF(M138,"=0")</f>
        <v>0</v>
      </c>
      <c r="X138" s="875" t="str">
        <f>IF(AF138="DQ","DQ",IF(V138="","",IF(V139="",V138,IF(V140="",AVERAGE(V138:V139),IF(V141="",AVERAGE(V138:V140),IF(V142="",AVERAGE(V138:V141),TRIMMEAN(V138:V142,0.4)))))))</f>
        <v/>
      </c>
      <c r="Y138" s="324"/>
      <c r="Z138" s="334"/>
      <c r="AA138" s="325"/>
      <c r="AB138" s="164" t="str">
        <f>IF(Y138="","",IF(Y138=999,999,Y138*60+Z138+AA138/100))</f>
        <v/>
      </c>
      <c r="AC138" s="877" t="str">
        <f>IF(I138="DQ","DQ",IF(AB138="","",IF(AB139="",AB138,IF(AB139=0,AB138,IF(AB138=999,999,AVERAGE(AB138:AB139))))))</f>
        <v/>
      </c>
      <c r="AD138" s="877" t="str">
        <f>IF(AF138="DQ","DQ",IF(AC138="","",IF(AVERAGE(AC138:AC258)=999,0,IF(W138&lt;&gt;0,0,IF(30-(AC138-$AE$3)/10&lt;0,0,30-(AC138-$AE$3)/10)))))</f>
        <v/>
      </c>
      <c r="AE138" s="880" t="str">
        <f>IF(B138="","",IF(AF138="DQ","DQ",IF(AC138="","",IF(SUM(X138+AD138)&gt;0,SUM(X138+AD138),0))))</f>
        <v/>
      </c>
      <c r="AF138" s="815"/>
    </row>
    <row r="139" spans="1:32" x14ac:dyDescent="0.25">
      <c r="A139" s="621"/>
      <c r="B139" s="624"/>
      <c r="C139" s="641"/>
      <c r="D139" s="42" t="s">
        <v>4</v>
      </c>
      <c r="E139" s="412" t="str">
        <f>IF(P139&lt;&gt;"",E138,"")</f>
        <v/>
      </c>
      <c r="F139" s="443" t="str">
        <f>IF(P139&lt;&gt;"",F138,"")</f>
        <v/>
      </c>
      <c r="G139" s="443" t="str">
        <f>IF(Q139&lt;&gt;"",G138,"")</f>
        <v/>
      </c>
      <c r="H139" s="443" t="str">
        <f>IF(Q139&lt;&gt;"",H138,"")</f>
        <v/>
      </c>
      <c r="I139" s="443" t="str">
        <f>IF(R139&lt;&gt;"",I138,"")</f>
        <v/>
      </c>
      <c r="J139" s="443" t="str">
        <f>IF(R139&lt;&gt;"",J138,"")</f>
        <v/>
      </c>
      <c r="K139" s="443" t="str">
        <f>IF(S139&lt;&gt;"",K138,"")</f>
        <v/>
      </c>
      <c r="L139" s="416" t="str">
        <f>IF(S139&lt;&gt;"",L138,"")</f>
        <v/>
      </c>
      <c r="M139" s="416" t="str">
        <f>IF(T139&lt;&gt;"",M138,"")</f>
        <v/>
      </c>
      <c r="N139" s="62" t="str">
        <f>IF(E139&lt;&gt;"",N138,"")</f>
        <v/>
      </c>
      <c r="O139" s="487" t="str">
        <f>IF(B138="","",IF(E139="","",E139-F139+G139-H139+I139-J139+K139-L139+M139-N139))</f>
        <v/>
      </c>
      <c r="P139" s="297"/>
      <c r="Q139" s="297"/>
      <c r="R139" s="297"/>
      <c r="S139" s="297"/>
      <c r="T139" s="461"/>
      <c r="U139" s="484" t="str">
        <f>IF(B138="","",IF(E139="","",SUM(P139:T139)))</f>
        <v/>
      </c>
      <c r="V139" s="419" t="str">
        <f>IF(B138="","",IF(AF139="DQ","DQ",IF(E139="","",IF(O139+U139&lt;0,0,O139+U139))))</f>
        <v/>
      </c>
      <c r="W139" s="412"/>
      <c r="X139" s="645"/>
      <c r="Y139" s="289"/>
      <c r="Z139" s="290"/>
      <c r="AA139" s="310"/>
      <c r="AB139" s="10" t="str">
        <f>IF(Y139="","",IF(Y139=999,999,Y139*60+Z139+AA139/100))</f>
        <v/>
      </c>
      <c r="AC139" s="878"/>
      <c r="AD139" s="878"/>
      <c r="AE139" s="721"/>
      <c r="AF139" s="816"/>
    </row>
    <row r="140" spans="1:32" x14ac:dyDescent="0.25">
      <c r="A140" s="621"/>
      <c r="B140" s="624"/>
      <c r="C140" s="641"/>
      <c r="D140" s="42" t="s">
        <v>8</v>
      </c>
      <c r="E140" s="412" t="str">
        <f>IF(P140&lt;&gt;"",E138,"")</f>
        <v/>
      </c>
      <c r="F140" s="443" t="str">
        <f>IF(P140&lt;&gt;"",F138,"")</f>
        <v/>
      </c>
      <c r="G140" s="443" t="str">
        <f>IF(Q140&lt;&gt;"",G138,"")</f>
        <v/>
      </c>
      <c r="H140" s="443" t="str">
        <f>IF(Q140&lt;&gt;"",H138,"")</f>
        <v/>
      </c>
      <c r="I140" s="443" t="str">
        <f>IF(R140&lt;&gt;"",I138,"")</f>
        <v/>
      </c>
      <c r="J140" s="443" t="str">
        <f>IF(R140&lt;&gt;"",J138,"")</f>
        <v/>
      </c>
      <c r="K140" s="443" t="str">
        <f>IF(S140&lt;&gt;"",K138,"")</f>
        <v/>
      </c>
      <c r="L140" s="416" t="str">
        <f>IF(S140&lt;&gt;"",L138,"")</f>
        <v/>
      </c>
      <c r="M140" s="416" t="str">
        <f>IF(T140&lt;&gt;"",M138,"")</f>
        <v/>
      </c>
      <c r="N140" s="62" t="str">
        <f>IF(E140&lt;&gt;"",N138,"")</f>
        <v/>
      </c>
      <c r="O140" s="484" t="str">
        <f>IF(B138="","",IF(E140="","",E140-F140+G140-H140+I140-J140+K140-L140+M140-N140))</f>
        <v/>
      </c>
      <c r="P140" s="297"/>
      <c r="Q140" s="297"/>
      <c r="R140" s="297"/>
      <c r="S140" s="297"/>
      <c r="T140" s="461"/>
      <c r="U140" s="486" t="str">
        <f>IF(B138="","",IF(E140="","",SUM(P140:T140)))</f>
        <v/>
      </c>
      <c r="V140" s="435" t="str">
        <f>IF(B138="","",IF(AF140="DQ","DQ",IF(E140="","",IF(O140+U140&lt;0,0,O140+U140))))</f>
        <v/>
      </c>
      <c r="W140" s="412"/>
      <c r="X140" s="645"/>
      <c r="Y140" s="169"/>
      <c r="Z140" s="170"/>
      <c r="AA140" s="171"/>
      <c r="AB140" s="240"/>
      <c r="AC140" s="878"/>
      <c r="AD140" s="878"/>
      <c r="AE140" s="721"/>
      <c r="AF140" s="816"/>
    </row>
    <row r="141" spans="1:32" x14ac:dyDescent="0.25">
      <c r="A141" s="621"/>
      <c r="B141" s="624"/>
      <c r="C141" s="641"/>
      <c r="D141" s="42" t="s">
        <v>5</v>
      </c>
      <c r="E141" s="412" t="str">
        <f>IF(P141&lt;&gt;"",E138,"")</f>
        <v/>
      </c>
      <c r="F141" s="443" t="str">
        <f>IF(P141&lt;&gt;"",F138,"")</f>
        <v/>
      </c>
      <c r="G141" s="443" t="str">
        <f>IF(Q141&lt;&gt;"",G138,"")</f>
        <v/>
      </c>
      <c r="H141" s="443" t="str">
        <f>IF(Q141&lt;&gt;"",H138,"")</f>
        <v/>
      </c>
      <c r="I141" s="443" t="str">
        <f>IF(R141&lt;&gt;"",I138,"")</f>
        <v/>
      </c>
      <c r="J141" s="443" t="str">
        <f>IF(R141&lt;&gt;"",J138,"")</f>
        <v/>
      </c>
      <c r="K141" s="443" t="str">
        <f>IF(S141&lt;&gt;"",K138,"")</f>
        <v/>
      </c>
      <c r="L141" s="416" t="str">
        <f>IF(S141&lt;&gt;"",L138,"")</f>
        <v/>
      </c>
      <c r="M141" s="416" t="str">
        <f>IF(T141&lt;&gt;"",M138,"")</f>
        <v/>
      </c>
      <c r="N141" s="62" t="str">
        <f>IF(E141&lt;&gt;"",N138,"")</f>
        <v/>
      </c>
      <c r="O141" s="488" t="str">
        <f>IF(B138="","",IF(E141="","",E141-F141+G141-H141+I141-J141+K141-L141+M141-N141))</f>
        <v/>
      </c>
      <c r="P141" s="297"/>
      <c r="Q141" s="297"/>
      <c r="R141" s="297"/>
      <c r="S141" s="297"/>
      <c r="T141" s="461"/>
      <c r="U141" s="484" t="str">
        <f>IF(B138="","",IF(E141="","",SUM(P141:T141)))</f>
        <v/>
      </c>
      <c r="V141" s="419" t="str">
        <f>IF(B138="","",IF(AF141="DQ","DQ",IF(E141="","",IF(O141+U141&lt;0,0,O141+U141))))</f>
        <v/>
      </c>
      <c r="W141" s="412"/>
      <c r="X141" s="645"/>
      <c r="Y141" s="169"/>
      <c r="Z141" s="170"/>
      <c r="AA141" s="171"/>
      <c r="AB141" s="240"/>
      <c r="AC141" s="878"/>
      <c r="AD141" s="878"/>
      <c r="AE141" s="721"/>
      <c r="AF141" s="816"/>
    </row>
    <row r="142" spans="1:32" ht="15.75" thickBot="1" x14ac:dyDescent="0.3">
      <c r="A142" s="622"/>
      <c r="B142" s="625"/>
      <c r="C142" s="642"/>
      <c r="D142" s="85" t="s">
        <v>6</v>
      </c>
      <c r="E142" s="423" t="str">
        <f>IF(P142&lt;&gt;"",E138,"")</f>
        <v/>
      </c>
      <c r="F142" s="124" t="str">
        <f>IF(P142&lt;&gt;"",F138,"")</f>
        <v/>
      </c>
      <c r="G142" s="124" t="str">
        <f>IF(Q142&lt;&gt;"",G138,"")</f>
        <v/>
      </c>
      <c r="H142" s="124" t="str">
        <f>IF(Q142&lt;&gt;"",H138,"")</f>
        <v/>
      </c>
      <c r="I142" s="124" t="str">
        <f>IF(R142&lt;&gt;"",I138,"")</f>
        <v/>
      </c>
      <c r="J142" s="124" t="str">
        <f>IF(R142&lt;&gt;"",J138,"")</f>
        <v/>
      </c>
      <c r="K142" s="124" t="str">
        <f>IF(S142&lt;&gt;"",K138,"")</f>
        <v/>
      </c>
      <c r="L142" s="421" t="str">
        <f>IF(S142&lt;&gt;"",L138,"")</f>
        <v/>
      </c>
      <c r="M142" s="421" t="str">
        <f>IF(T142&lt;&gt;"",M138,"")</f>
        <v/>
      </c>
      <c r="N142" s="64" t="str">
        <f>IF(E142&lt;&gt;"",N138,"")</f>
        <v/>
      </c>
      <c r="O142" s="486" t="str">
        <f>IF(B138="","",IF(E142="","",E142-F142+G142-H142+I142-J142+K142-L142+M142-N142))</f>
        <v/>
      </c>
      <c r="P142" s="309"/>
      <c r="Q142" s="309"/>
      <c r="R142" s="309"/>
      <c r="S142" s="309"/>
      <c r="T142" s="462"/>
      <c r="U142" s="488" t="str">
        <f>IF(B138="","",IF(E142="","",SUM(P142:T142)))</f>
        <v/>
      </c>
      <c r="V142" s="418" t="str">
        <f>IF(B138="","",IF(AF142="DQ","DQ",IF(E142="","",IF(O142+U142&lt;0,0,O142+U142))))</f>
        <v/>
      </c>
      <c r="W142" s="423"/>
      <c r="X142" s="876"/>
      <c r="Y142" s="478"/>
      <c r="Z142" s="479"/>
      <c r="AA142" s="480"/>
      <c r="AB142" s="481"/>
      <c r="AC142" s="879"/>
      <c r="AD142" s="879"/>
      <c r="AE142" s="881"/>
      <c r="AF142" s="817"/>
    </row>
    <row r="143" spans="1:32" x14ac:dyDescent="0.25">
      <c r="A143" s="626" t="str">
        <f>IF('Names And Totals'!A32="","",'Names And Totals'!A32)</f>
        <v/>
      </c>
      <c r="B143" s="629" t="str">
        <f>IF('Names And Totals'!B32="","",'Names And Totals'!B32)</f>
        <v/>
      </c>
      <c r="C143" s="821" t="str">
        <f>IF(AE143="","",IF(AE143="DQ","DQ",RANK(AE143,$AE$8:$AE$503,0)+SUMPRODUCT(--(AE143=$AE$8:$AE$503),--(AC143&gt;$AC$8:$AC$503))))</f>
        <v/>
      </c>
      <c r="D143" s="43" t="s">
        <v>7</v>
      </c>
      <c r="E143" s="446"/>
      <c r="F143" s="447"/>
      <c r="G143" s="447"/>
      <c r="H143" s="447"/>
      <c r="I143" s="447"/>
      <c r="J143" s="447"/>
      <c r="K143" s="447"/>
      <c r="L143" s="489"/>
      <c r="M143" s="489"/>
      <c r="N143" s="313"/>
      <c r="O143" s="490" t="str">
        <f>IF(B143="","",IF(E143="","",E143-F143+G143-H143+I143-J143+K143-L143+M143-N143))</f>
        <v/>
      </c>
      <c r="P143" s="491"/>
      <c r="Q143" s="447"/>
      <c r="R143" s="447"/>
      <c r="S143" s="312"/>
      <c r="T143" s="464"/>
      <c r="U143" s="490" t="str">
        <f>IF(B143="","",IF(E143="","",SUM(P143:T143)))</f>
        <v/>
      </c>
      <c r="V143" s="403" t="str">
        <f>IF(B143="","",IF(AF143="DQ","DQ",IF(E143="","",IF(O143+U143&lt;0,0,O143+U143))))</f>
        <v/>
      </c>
      <c r="W143" s="409">
        <f>COUNTIF(E143,"=0")+COUNTIF(G143,"=0")+COUNTIF(I143,"=0")+COUNTIF(K143,"=0")+COUNTIF(M143,"=0")</f>
        <v>0</v>
      </c>
      <c r="X143" s="723" t="str">
        <f>IF(AF143="DQ","DQ",IF(V143="","",IF(V144="",V143,IF(V145="",AVERAGE(V143:V144),IF(V146="",AVERAGE(V143:V145),IF(V147="",AVERAGE(V143:V146),TRIMMEAN(V143:V147,0.4)))))))</f>
        <v/>
      </c>
      <c r="Y143" s="311"/>
      <c r="Z143" s="312"/>
      <c r="AA143" s="313"/>
      <c r="AB143" s="160" t="str">
        <f>IF(Y143="","",IF(Y143=999,999,Y143*60+Z143+AA143/100))</f>
        <v/>
      </c>
      <c r="AC143" s="872" t="str">
        <f>IF(I143="DQ","DQ",IF(AB143="","",IF(AB144="",AB143,IF(AB144=0,AB143,IF(AB143=999,999,AVERAGE(AB143:AB144))))))</f>
        <v/>
      </c>
      <c r="AD143" s="872" t="str">
        <f>IF(AF143="DQ","DQ",IF(AC143="","",IF(AVERAGE(AC143:AC263)=999,0,IF(W143&lt;&gt;0,0,IF(30-(AC143-$AE$3)/10&lt;0,0,30-(AC143-$AE$3)/10)))))</f>
        <v/>
      </c>
      <c r="AE143" s="605" t="str">
        <f>IF(B143="","",IF(AF143="DQ","DQ",IF(AC143="","",IF(SUM(X143+AD143)&gt;0,SUM(X143+AD143),0))))</f>
        <v/>
      </c>
      <c r="AF143" s="638"/>
    </row>
    <row r="144" spans="1:32" x14ac:dyDescent="0.25">
      <c r="A144" s="627"/>
      <c r="B144" s="630"/>
      <c r="C144" s="822"/>
      <c r="D144" s="44" t="s">
        <v>4</v>
      </c>
      <c r="E144" s="410" t="str">
        <f>IF(P144&lt;&gt;"",E143,"")</f>
        <v/>
      </c>
      <c r="F144" s="444" t="str">
        <f>IF(P144&lt;&gt;"",F143,"")</f>
        <v/>
      </c>
      <c r="G144" s="444" t="str">
        <f>IF(Q144&lt;&gt;"",G143,"")</f>
        <v/>
      </c>
      <c r="H144" s="444" t="str">
        <f>IF(Q144&lt;&gt;"",H143,"")</f>
        <v/>
      </c>
      <c r="I144" s="444" t="str">
        <f>IF(R144&lt;&gt;"",I143,"")</f>
        <v/>
      </c>
      <c r="J144" s="444" t="str">
        <f>IF(R144&lt;&gt;"",J143,"")</f>
        <v/>
      </c>
      <c r="K144" s="444" t="str">
        <f>IF(S144&lt;&gt;"",K143,"")</f>
        <v/>
      </c>
      <c r="L144" s="414" t="str">
        <f>IF(S144&lt;&gt;"",L143,"")</f>
        <v/>
      </c>
      <c r="M144" s="414" t="str">
        <f>IF(T144&lt;&gt;"",M143,"")</f>
        <v/>
      </c>
      <c r="N144" s="63" t="str">
        <f>IF(E144&lt;&gt;"",N143,"")</f>
        <v/>
      </c>
      <c r="O144" s="492" t="str">
        <f>IF(B143="","",IF(E144="","",E144-F144+G144-H144+I144-J144+K144-L144+M144-N144))</f>
        <v/>
      </c>
      <c r="P144" s="303"/>
      <c r="Q144" s="303"/>
      <c r="R144" s="303"/>
      <c r="S144" s="303"/>
      <c r="T144" s="463"/>
      <c r="U144" s="485" t="str">
        <f>IF(B143="","",IF(E144="","",SUM(P144:T144)))</f>
        <v/>
      </c>
      <c r="V144" s="437" t="str">
        <f>IF(B143="","",IF(AF144="DQ","DQ",IF(E144="","",IF(O144+U144&lt;0,0,O144+U144))))</f>
        <v/>
      </c>
      <c r="W144" s="410"/>
      <c r="X144" s="724"/>
      <c r="Y144" s="292"/>
      <c r="Z144" s="293"/>
      <c r="AA144" s="314"/>
      <c r="AB144" s="14" t="str">
        <f>IF(Y144="","",IF(Y144=999,999,Y144*60+Z144+AA144/100))</f>
        <v/>
      </c>
      <c r="AC144" s="873"/>
      <c r="AD144" s="873"/>
      <c r="AE144" s="606"/>
      <c r="AF144" s="639"/>
    </row>
    <row r="145" spans="1:32" x14ac:dyDescent="0.25">
      <c r="A145" s="627"/>
      <c r="B145" s="630"/>
      <c r="C145" s="822"/>
      <c r="D145" s="44" t="s">
        <v>8</v>
      </c>
      <c r="E145" s="410" t="str">
        <f>IF(P145&lt;&gt;"",E143,"")</f>
        <v/>
      </c>
      <c r="F145" s="444" t="str">
        <f>IF(P145&lt;&gt;"",F143,"")</f>
        <v/>
      </c>
      <c r="G145" s="444" t="str">
        <f>IF(Q145&lt;&gt;"",G143,"")</f>
        <v/>
      </c>
      <c r="H145" s="444" t="str">
        <f>IF(Q145&lt;&gt;"",H143,"")</f>
        <v/>
      </c>
      <c r="I145" s="444" t="str">
        <f>IF(R145&lt;&gt;"",I143,"")</f>
        <v/>
      </c>
      <c r="J145" s="444" t="str">
        <f>IF(R145&lt;&gt;"",J143,"")</f>
        <v/>
      </c>
      <c r="K145" s="444" t="str">
        <f>IF(S145&lt;&gt;"",K143,"")</f>
        <v/>
      </c>
      <c r="L145" s="414" t="str">
        <f>IF(S145&lt;&gt;"",L143,"")</f>
        <v/>
      </c>
      <c r="M145" s="414" t="str">
        <f>IF(T145&lt;&gt;"",M143,"")</f>
        <v/>
      </c>
      <c r="N145" s="63" t="str">
        <f>IF(E145&lt;&gt;"",N143,"")</f>
        <v/>
      </c>
      <c r="O145" s="485" t="str">
        <f>IF(B143="","",IF(E145="","",E145-F145+G145-H145+I145-J145+K145-L145+M145-N145))</f>
        <v/>
      </c>
      <c r="P145" s="303"/>
      <c r="Q145" s="303"/>
      <c r="R145" s="303"/>
      <c r="S145" s="303"/>
      <c r="T145" s="463"/>
      <c r="U145" s="493" t="str">
        <f>IF(B143="","",IF(E145="","",SUM(P145:T145)))</f>
        <v/>
      </c>
      <c r="V145" s="404" t="str">
        <f>IF(B143="","",IF(AF145="DQ","DQ",IF(E145="","",IF(O145+U145&lt;0,0,O145+U145))))</f>
        <v/>
      </c>
      <c r="W145" s="410"/>
      <c r="X145" s="724"/>
      <c r="Y145" s="179"/>
      <c r="Z145" s="180"/>
      <c r="AA145" s="181"/>
      <c r="AB145" s="241"/>
      <c r="AC145" s="873"/>
      <c r="AD145" s="873"/>
      <c r="AE145" s="606"/>
      <c r="AF145" s="639"/>
    </row>
    <row r="146" spans="1:32" x14ac:dyDescent="0.25">
      <c r="A146" s="627"/>
      <c r="B146" s="630"/>
      <c r="C146" s="822"/>
      <c r="D146" s="44" t="s">
        <v>5</v>
      </c>
      <c r="E146" s="410" t="str">
        <f>IF(P146&lt;&gt;"",E143,"")</f>
        <v/>
      </c>
      <c r="F146" s="444" t="str">
        <f>IF(P146&lt;&gt;"",F143,"")</f>
        <v/>
      </c>
      <c r="G146" s="444" t="str">
        <f>IF(Q146&lt;&gt;"",G143,"")</f>
        <v/>
      </c>
      <c r="H146" s="444" t="str">
        <f>IF(Q146&lt;&gt;"",H143,"")</f>
        <v/>
      </c>
      <c r="I146" s="444" t="str">
        <f>IF(R146&lt;&gt;"",I143,"")</f>
        <v/>
      </c>
      <c r="J146" s="444" t="str">
        <f>IF(R146&lt;&gt;"",J143,"")</f>
        <v/>
      </c>
      <c r="K146" s="444" t="str">
        <f>IF(S146&lt;&gt;"",K143,"")</f>
        <v/>
      </c>
      <c r="L146" s="414" t="str">
        <f>IF(S146&lt;&gt;"",L143,"")</f>
        <v/>
      </c>
      <c r="M146" s="414" t="str">
        <f>IF(T146&lt;&gt;"",M143,"")</f>
        <v/>
      </c>
      <c r="N146" s="63" t="str">
        <f>IF(E146&lt;&gt;"",N143,"")</f>
        <v/>
      </c>
      <c r="O146" s="494" t="str">
        <f>IF(B143="","",IF(E146="","",E146-F146+G146-H146+I146-J146+K146-L146+M146-N146))</f>
        <v/>
      </c>
      <c r="P146" s="303"/>
      <c r="Q146" s="303"/>
      <c r="R146" s="303"/>
      <c r="S146" s="303"/>
      <c r="T146" s="463"/>
      <c r="U146" s="485" t="str">
        <f>IF(B143="","",IF(E146="","",SUM(P146:T146)))</f>
        <v/>
      </c>
      <c r="V146" s="437" t="str">
        <f>IF(B143="","",IF(AF146="DQ","DQ",IF(E146="","",IF(O146+U146&lt;0,0,O146+U146))))</f>
        <v/>
      </c>
      <c r="W146" s="410"/>
      <c r="X146" s="724"/>
      <c r="Y146" s="179"/>
      <c r="Z146" s="180"/>
      <c r="AA146" s="181"/>
      <c r="AB146" s="241"/>
      <c r="AC146" s="873"/>
      <c r="AD146" s="873"/>
      <c r="AE146" s="606"/>
      <c r="AF146" s="639"/>
    </row>
    <row r="147" spans="1:32" ht="15.75" thickBot="1" x14ac:dyDescent="0.3">
      <c r="A147" s="628"/>
      <c r="B147" s="631"/>
      <c r="C147" s="823"/>
      <c r="D147" s="45" t="s">
        <v>6</v>
      </c>
      <c r="E147" s="411" t="str">
        <f>IF(P147&lt;&gt;"",E143,"")</f>
        <v/>
      </c>
      <c r="F147" s="445" t="str">
        <f>IF(P147&lt;&gt;"",F143,"")</f>
        <v/>
      </c>
      <c r="G147" s="445" t="str">
        <f>IF(Q147&lt;&gt;"",G143,"")</f>
        <v/>
      </c>
      <c r="H147" s="445" t="str">
        <f>IF(Q147&lt;&gt;"",H143,"")</f>
        <v/>
      </c>
      <c r="I147" s="445" t="str">
        <f>IF(R147&lt;&gt;"",I143,"")</f>
        <v/>
      </c>
      <c r="J147" s="445" t="str">
        <f>IF(R147&lt;&gt;"",J143,"")</f>
        <v/>
      </c>
      <c r="K147" s="445" t="str">
        <f>IF(S147&lt;&gt;"",K143,"")</f>
        <v/>
      </c>
      <c r="L147" s="415" t="str">
        <f>IF(S147&lt;&gt;"",L143,"")</f>
        <v/>
      </c>
      <c r="M147" s="415" t="str">
        <f>IF(T147&lt;&gt;"",M143,"")</f>
        <v/>
      </c>
      <c r="N147" s="161" t="str">
        <f>IF(E147&lt;&gt;"",N143,"")</f>
        <v/>
      </c>
      <c r="O147" s="495" t="str">
        <f>IF(B143="","",IF(E147="","",E147-F147+G147-H147+I147-J147+K147-L147+M147-N147))</f>
        <v/>
      </c>
      <c r="P147" s="305"/>
      <c r="Q147" s="305"/>
      <c r="R147" s="305"/>
      <c r="S147" s="305"/>
      <c r="T147" s="465"/>
      <c r="U147" s="495" t="str">
        <f>IF(B143="","",IF(E147="","",SUM(P147:T147)))</f>
        <v/>
      </c>
      <c r="V147" s="405" t="str">
        <f>IF(B143="","",IF(AF147="DQ","DQ",IF(E147="","",IF(O147+U147&lt;0,0,O147+U147))))</f>
        <v/>
      </c>
      <c r="W147" s="411"/>
      <c r="X147" s="725"/>
      <c r="Y147" s="183"/>
      <c r="Z147" s="184"/>
      <c r="AA147" s="185"/>
      <c r="AB147" s="242"/>
      <c r="AC147" s="874"/>
      <c r="AD147" s="874"/>
      <c r="AE147" s="607"/>
      <c r="AF147" s="640"/>
    </row>
    <row r="148" spans="1:32" x14ac:dyDescent="0.25">
      <c r="A148" s="830" t="str">
        <f>IF('Names And Totals'!A33="","",'Names And Totals'!A33)</f>
        <v/>
      </c>
      <c r="B148" s="831" t="str">
        <f>IF('Names And Totals'!B33="","",'Names And Totals'!B33)</f>
        <v/>
      </c>
      <c r="C148" s="641" t="str">
        <f>IF(AE148="","",IF(AE148="DQ","DQ",RANK(AE148,$AE$8:$AE$503,0)+SUMPRODUCT(--(AE148=$AE$8:$AE$503),--(AC148&gt;$AC$8:$AC$503))))</f>
        <v/>
      </c>
      <c r="D148" s="42" t="s">
        <v>7</v>
      </c>
      <c r="E148" s="453"/>
      <c r="F148" s="452"/>
      <c r="G148" s="452"/>
      <c r="H148" s="452"/>
      <c r="I148" s="452"/>
      <c r="J148" s="452"/>
      <c r="K148" s="452"/>
      <c r="L148" s="476"/>
      <c r="M148" s="476"/>
      <c r="N148" s="325"/>
      <c r="O148" s="483" t="str">
        <f>IF(B148="","",IF(E148="","",E148-F148+G148-H148+I148-J148+K148-L148+M148-N148))</f>
        <v/>
      </c>
      <c r="P148" s="482"/>
      <c r="Q148" s="452"/>
      <c r="R148" s="452"/>
      <c r="S148" s="334"/>
      <c r="T148" s="460"/>
      <c r="U148" s="483" t="str">
        <f>IF(B148="","",IF(E148="","",SUM(P148:T148)))</f>
        <v/>
      </c>
      <c r="V148" s="500" t="str">
        <f>IF(B148="","",IF(AF148="DQ","DQ",IF(E148="","",IF(O148+U148&lt;0,0,O148+U148))))</f>
        <v/>
      </c>
      <c r="W148" s="422">
        <f>COUNTIF(E148,"=0")+COUNTIF(G148,"=0")+COUNTIF(I148,"=0")+COUNTIF(K148,"=0")+COUNTIF(M148,"=0")</f>
        <v>0</v>
      </c>
      <c r="X148" s="875" t="str">
        <f>IF(AF148="DQ","DQ",IF(V148="","",IF(V149="",V148,IF(V150="",AVERAGE(V148:V149),IF(V151="",AVERAGE(V148:V150),IF(V152="",AVERAGE(V148:V151),TRIMMEAN(V148:V152,0.4)))))))</f>
        <v/>
      </c>
      <c r="Y148" s="324"/>
      <c r="Z148" s="334"/>
      <c r="AA148" s="325"/>
      <c r="AB148" s="164" t="str">
        <f>IF(Y148="","",IF(Y148=999,999,Y148*60+Z148+AA148/100))</f>
        <v/>
      </c>
      <c r="AC148" s="877" t="str">
        <f>IF(I148="DQ","DQ",IF(AB148="","",IF(AB149="",AB148,IF(AB149=0,AB148,IF(AB148=999,999,AVERAGE(AB148:AB149))))))</f>
        <v/>
      </c>
      <c r="AD148" s="877" t="str">
        <f>IF(AF148="DQ","DQ",IF(AC148="","",IF(AVERAGE(AC148:AC268)=999,0,IF(W148&lt;&gt;0,0,IF(30-(AC148-$AE$3)/10&lt;0,0,30-(AC148-$AE$3)/10)))))</f>
        <v/>
      </c>
      <c r="AE148" s="880" t="str">
        <f>IF(B148="","",IF(AF148="DQ","DQ",IF(AC148="","",IF(SUM(X148+AD148)&gt;0,SUM(X148+AD148),0))))</f>
        <v/>
      </c>
      <c r="AF148" s="815"/>
    </row>
    <row r="149" spans="1:32" x14ac:dyDescent="0.25">
      <c r="A149" s="621"/>
      <c r="B149" s="624"/>
      <c r="C149" s="641"/>
      <c r="D149" s="42" t="s">
        <v>4</v>
      </c>
      <c r="E149" s="412" t="str">
        <f>IF(P149&lt;&gt;"",E148,"")</f>
        <v/>
      </c>
      <c r="F149" s="443" t="str">
        <f>IF(P149&lt;&gt;"",F148,"")</f>
        <v/>
      </c>
      <c r="G149" s="443" t="str">
        <f>IF(Q149&lt;&gt;"",G148,"")</f>
        <v/>
      </c>
      <c r="H149" s="443" t="str">
        <f>IF(Q149&lt;&gt;"",H148,"")</f>
        <v/>
      </c>
      <c r="I149" s="443" t="str">
        <f>IF(R149&lt;&gt;"",I148,"")</f>
        <v/>
      </c>
      <c r="J149" s="443" t="str">
        <f>IF(R149&lt;&gt;"",J148,"")</f>
        <v/>
      </c>
      <c r="K149" s="443" t="str">
        <f>IF(S149&lt;&gt;"",K148,"")</f>
        <v/>
      </c>
      <c r="L149" s="416" t="str">
        <f>IF(S149&lt;&gt;"",L148,"")</f>
        <v/>
      </c>
      <c r="M149" s="416" t="str">
        <f>IF(T149&lt;&gt;"",M148,"")</f>
        <v/>
      </c>
      <c r="N149" s="62" t="str">
        <f>IF(E149&lt;&gt;"",N148,"")</f>
        <v/>
      </c>
      <c r="O149" s="487" t="str">
        <f>IF(B148="","",IF(E149="","",E149-F149+G149-H149+I149-J149+K149-L149+M149-N149))</f>
        <v/>
      </c>
      <c r="P149" s="297"/>
      <c r="Q149" s="297"/>
      <c r="R149" s="297"/>
      <c r="S149" s="297"/>
      <c r="T149" s="461"/>
      <c r="U149" s="484" t="str">
        <f>IF(B148="","",IF(E149="","",SUM(P149:T149)))</f>
        <v/>
      </c>
      <c r="V149" s="419" t="str">
        <f>IF(B148="","",IF(AF149="DQ","DQ",IF(E149="","",IF(O149+U149&lt;0,0,O149+U149))))</f>
        <v/>
      </c>
      <c r="W149" s="412"/>
      <c r="X149" s="645"/>
      <c r="Y149" s="289"/>
      <c r="Z149" s="290"/>
      <c r="AA149" s="310"/>
      <c r="AB149" s="10" t="str">
        <f>IF(Y149="","",IF(Y149=999,999,Y149*60+Z149+AA149/100))</f>
        <v/>
      </c>
      <c r="AC149" s="878"/>
      <c r="AD149" s="878"/>
      <c r="AE149" s="721"/>
      <c r="AF149" s="816"/>
    </row>
    <row r="150" spans="1:32" x14ac:dyDescent="0.25">
      <c r="A150" s="621"/>
      <c r="B150" s="624"/>
      <c r="C150" s="641"/>
      <c r="D150" s="42" t="s">
        <v>8</v>
      </c>
      <c r="E150" s="412" t="str">
        <f>IF(P150&lt;&gt;"",E148,"")</f>
        <v/>
      </c>
      <c r="F150" s="443" t="str">
        <f>IF(P150&lt;&gt;"",F148,"")</f>
        <v/>
      </c>
      <c r="G150" s="443" t="str">
        <f>IF(Q150&lt;&gt;"",G148,"")</f>
        <v/>
      </c>
      <c r="H150" s="443" t="str">
        <f>IF(Q150&lt;&gt;"",H148,"")</f>
        <v/>
      </c>
      <c r="I150" s="443" t="str">
        <f>IF(R150&lt;&gt;"",I148,"")</f>
        <v/>
      </c>
      <c r="J150" s="443" t="str">
        <f>IF(R150&lt;&gt;"",J148,"")</f>
        <v/>
      </c>
      <c r="K150" s="443" t="str">
        <f>IF(S150&lt;&gt;"",K148,"")</f>
        <v/>
      </c>
      <c r="L150" s="416" t="str">
        <f>IF(S150&lt;&gt;"",L148,"")</f>
        <v/>
      </c>
      <c r="M150" s="416" t="str">
        <f>IF(T150&lt;&gt;"",M148,"")</f>
        <v/>
      </c>
      <c r="N150" s="62" t="str">
        <f>IF(E150&lt;&gt;"",N148,"")</f>
        <v/>
      </c>
      <c r="O150" s="484" t="str">
        <f>IF(B148="","",IF(E150="","",E150-F150+G150-H150+I150-J150+K150-L150+M150-N150))</f>
        <v/>
      </c>
      <c r="P150" s="297"/>
      <c r="Q150" s="297"/>
      <c r="R150" s="297"/>
      <c r="S150" s="297"/>
      <c r="T150" s="461"/>
      <c r="U150" s="486" t="str">
        <f>IF(B148="","",IF(E150="","",SUM(P150:T150)))</f>
        <v/>
      </c>
      <c r="V150" s="435" t="str">
        <f>IF(B148="","",IF(AF150="DQ","DQ",IF(E150="","",IF(O150+U150&lt;0,0,O150+U150))))</f>
        <v/>
      </c>
      <c r="W150" s="412"/>
      <c r="X150" s="645"/>
      <c r="Y150" s="169"/>
      <c r="Z150" s="170"/>
      <c r="AA150" s="171"/>
      <c r="AB150" s="240"/>
      <c r="AC150" s="878"/>
      <c r="AD150" s="878"/>
      <c r="AE150" s="721"/>
      <c r="AF150" s="816"/>
    </row>
    <row r="151" spans="1:32" x14ac:dyDescent="0.25">
      <c r="A151" s="621"/>
      <c r="B151" s="624"/>
      <c r="C151" s="641"/>
      <c r="D151" s="42" t="s">
        <v>5</v>
      </c>
      <c r="E151" s="412" t="str">
        <f>IF(P151&lt;&gt;"",E148,"")</f>
        <v/>
      </c>
      <c r="F151" s="443" t="str">
        <f>IF(P151&lt;&gt;"",F148,"")</f>
        <v/>
      </c>
      <c r="G151" s="443" t="str">
        <f>IF(Q151&lt;&gt;"",G148,"")</f>
        <v/>
      </c>
      <c r="H151" s="443" t="str">
        <f>IF(Q151&lt;&gt;"",H148,"")</f>
        <v/>
      </c>
      <c r="I151" s="443" t="str">
        <f>IF(R151&lt;&gt;"",I148,"")</f>
        <v/>
      </c>
      <c r="J151" s="443" t="str">
        <f>IF(R151&lt;&gt;"",J148,"")</f>
        <v/>
      </c>
      <c r="K151" s="443" t="str">
        <f>IF(S151&lt;&gt;"",K148,"")</f>
        <v/>
      </c>
      <c r="L151" s="416" t="str">
        <f>IF(S151&lt;&gt;"",L148,"")</f>
        <v/>
      </c>
      <c r="M151" s="416" t="str">
        <f>IF(T151&lt;&gt;"",M148,"")</f>
        <v/>
      </c>
      <c r="N151" s="62" t="str">
        <f>IF(E151&lt;&gt;"",N148,"")</f>
        <v/>
      </c>
      <c r="O151" s="488" t="str">
        <f>IF(B148="","",IF(E151="","",E151-F151+G151-H151+I151-J151+K151-L151+M151-N151))</f>
        <v/>
      </c>
      <c r="P151" s="297"/>
      <c r="Q151" s="297"/>
      <c r="R151" s="297"/>
      <c r="S151" s="297"/>
      <c r="T151" s="461"/>
      <c r="U151" s="484" t="str">
        <f>IF(B148="","",IF(E151="","",SUM(P151:T151)))</f>
        <v/>
      </c>
      <c r="V151" s="419" t="str">
        <f>IF(B148="","",IF(AF151="DQ","DQ",IF(E151="","",IF(O151+U151&lt;0,0,O151+U151))))</f>
        <v/>
      </c>
      <c r="W151" s="412"/>
      <c r="X151" s="645"/>
      <c r="Y151" s="169"/>
      <c r="Z151" s="170"/>
      <c r="AA151" s="171"/>
      <c r="AB151" s="240"/>
      <c r="AC151" s="878"/>
      <c r="AD151" s="878"/>
      <c r="AE151" s="721"/>
      <c r="AF151" s="816"/>
    </row>
    <row r="152" spans="1:32" ht="15.75" thickBot="1" x14ac:dyDescent="0.3">
      <c r="A152" s="622"/>
      <c r="B152" s="625"/>
      <c r="C152" s="642"/>
      <c r="D152" s="85" t="s">
        <v>6</v>
      </c>
      <c r="E152" s="423" t="str">
        <f>IF(P152&lt;&gt;"",E148,"")</f>
        <v/>
      </c>
      <c r="F152" s="124" t="str">
        <f>IF(P152&lt;&gt;"",F148,"")</f>
        <v/>
      </c>
      <c r="G152" s="124" t="str">
        <f>IF(Q152&lt;&gt;"",G148,"")</f>
        <v/>
      </c>
      <c r="H152" s="124" t="str">
        <f>IF(Q152&lt;&gt;"",H148,"")</f>
        <v/>
      </c>
      <c r="I152" s="124" t="str">
        <f>IF(R152&lt;&gt;"",I148,"")</f>
        <v/>
      </c>
      <c r="J152" s="124" t="str">
        <f>IF(R152&lt;&gt;"",J148,"")</f>
        <v/>
      </c>
      <c r="K152" s="124" t="str">
        <f>IF(S152&lt;&gt;"",K148,"")</f>
        <v/>
      </c>
      <c r="L152" s="421" t="str">
        <f>IF(S152&lt;&gt;"",L148,"")</f>
        <v/>
      </c>
      <c r="M152" s="421" t="str">
        <f>IF(T152&lt;&gt;"",M148,"")</f>
        <v/>
      </c>
      <c r="N152" s="64" t="str">
        <f>IF(E152&lt;&gt;"",N148,"")</f>
        <v/>
      </c>
      <c r="O152" s="486" t="str">
        <f>IF(B148="","",IF(E152="","",E152-F152+G152-H152+I152-J152+K152-L152+M152-N152))</f>
        <v/>
      </c>
      <c r="P152" s="309"/>
      <c r="Q152" s="309"/>
      <c r="R152" s="309"/>
      <c r="S152" s="309"/>
      <c r="T152" s="462"/>
      <c r="U152" s="488" t="str">
        <f>IF(B148="","",IF(E152="","",SUM(P152:T152)))</f>
        <v/>
      </c>
      <c r="V152" s="418" t="str">
        <f>IF(B148="","",IF(AF152="DQ","DQ",IF(E152="","",IF(O152+U152&lt;0,0,O152+U152))))</f>
        <v/>
      </c>
      <c r="W152" s="423"/>
      <c r="X152" s="876"/>
      <c r="Y152" s="478"/>
      <c r="Z152" s="479"/>
      <c r="AA152" s="480"/>
      <c r="AB152" s="481"/>
      <c r="AC152" s="879"/>
      <c r="AD152" s="879"/>
      <c r="AE152" s="881"/>
      <c r="AF152" s="817"/>
    </row>
    <row r="153" spans="1:32" x14ac:dyDescent="0.25">
      <c r="A153" s="626" t="str">
        <f>IF('Names And Totals'!A34="","",'Names And Totals'!A34)</f>
        <v/>
      </c>
      <c r="B153" s="629" t="str">
        <f>IF('Names And Totals'!B34="","",'Names And Totals'!B34)</f>
        <v/>
      </c>
      <c r="C153" s="821" t="str">
        <f>IF(AE153="","",IF(AE153="DQ","DQ",RANK(AE153,$AE$8:$AE$503,0)+SUMPRODUCT(--(AE153=$AE$8:$AE$503),--(AC153&gt;$AC$8:$AC$503))))</f>
        <v/>
      </c>
      <c r="D153" s="43" t="s">
        <v>7</v>
      </c>
      <c r="E153" s="446"/>
      <c r="F153" s="447"/>
      <c r="G153" s="447"/>
      <c r="H153" s="447"/>
      <c r="I153" s="447"/>
      <c r="J153" s="447"/>
      <c r="K153" s="447"/>
      <c r="L153" s="489"/>
      <c r="M153" s="489"/>
      <c r="N153" s="313"/>
      <c r="O153" s="490" t="str">
        <f>IF(B153="","",IF(E153="","",E153-F153+G153-H153+I153-J153+K153-L153+M153-N153))</f>
        <v/>
      </c>
      <c r="P153" s="491"/>
      <c r="Q153" s="447"/>
      <c r="R153" s="447"/>
      <c r="S153" s="312"/>
      <c r="T153" s="464"/>
      <c r="U153" s="490" t="str">
        <f>IF(B153="","",IF(E153="","",SUM(P153:T153)))</f>
        <v/>
      </c>
      <c r="V153" s="403" t="str">
        <f>IF(B153="","",IF(AF153="DQ","DQ",IF(E153="","",IF(O153+U153&lt;0,0,O153+U153))))</f>
        <v/>
      </c>
      <c r="W153" s="409">
        <f>COUNTIF(E153,"=0")+COUNTIF(G153,"=0")+COUNTIF(I153,"=0")+COUNTIF(K153,"=0")+COUNTIF(M153,"=0")</f>
        <v>0</v>
      </c>
      <c r="X153" s="723" t="str">
        <f>IF(AF153="DQ","DQ",IF(V153="","",IF(V154="",V153,IF(V155="",AVERAGE(V153:V154),IF(V156="",AVERAGE(V153:V155),IF(V157="",AVERAGE(V153:V156),TRIMMEAN(V153:V157,0.4)))))))</f>
        <v/>
      </c>
      <c r="Y153" s="311"/>
      <c r="Z153" s="312"/>
      <c r="AA153" s="313"/>
      <c r="AB153" s="160" t="str">
        <f>IF(Y153="","",IF(Y153=999,999,Y153*60+Z153+AA153/100))</f>
        <v/>
      </c>
      <c r="AC153" s="872" t="str">
        <f>IF(I153="DQ","DQ",IF(AB153="","",IF(AB154="",AB153,IF(AB154=0,AB153,IF(AB153=999,999,AVERAGE(AB153:AB154))))))</f>
        <v/>
      </c>
      <c r="AD153" s="872" t="str">
        <f>IF(AF153="DQ","DQ",IF(AC153="","",IF(AVERAGE(AC153:AC273)=999,0,IF(W153&lt;&gt;0,0,IF(30-(AC153-$AE$3)/10&lt;0,0,30-(AC153-$AE$3)/10)))))</f>
        <v/>
      </c>
      <c r="AE153" s="605" t="str">
        <f>IF(B153="","",IF(AF153="DQ","DQ",IF(AC153="","",IF(SUM(X153+AD153)&gt;0,SUM(X153+AD153),0))))</f>
        <v/>
      </c>
      <c r="AF153" s="638"/>
    </row>
    <row r="154" spans="1:32" x14ac:dyDescent="0.25">
      <c r="A154" s="627"/>
      <c r="B154" s="630"/>
      <c r="C154" s="822"/>
      <c r="D154" s="44" t="s">
        <v>4</v>
      </c>
      <c r="E154" s="410" t="str">
        <f>IF(P154&lt;&gt;"",E153,"")</f>
        <v/>
      </c>
      <c r="F154" s="444" t="str">
        <f>IF(P154&lt;&gt;"",F153,"")</f>
        <v/>
      </c>
      <c r="G154" s="444" t="str">
        <f>IF(Q154&lt;&gt;"",G153,"")</f>
        <v/>
      </c>
      <c r="H154" s="444" t="str">
        <f>IF(Q154&lt;&gt;"",H153,"")</f>
        <v/>
      </c>
      <c r="I154" s="444" t="str">
        <f>IF(R154&lt;&gt;"",I153,"")</f>
        <v/>
      </c>
      <c r="J154" s="444" t="str">
        <f>IF(R154&lt;&gt;"",J153,"")</f>
        <v/>
      </c>
      <c r="K154" s="444" t="str">
        <f>IF(S154&lt;&gt;"",K153,"")</f>
        <v/>
      </c>
      <c r="L154" s="414" t="str">
        <f>IF(S154&lt;&gt;"",L153,"")</f>
        <v/>
      </c>
      <c r="M154" s="414" t="str">
        <f>IF(T154&lt;&gt;"",M153,"")</f>
        <v/>
      </c>
      <c r="N154" s="63" t="str">
        <f>IF(E154&lt;&gt;"",N153,"")</f>
        <v/>
      </c>
      <c r="O154" s="492" t="str">
        <f>IF(B153="","",IF(E154="","",E154-F154+G154-H154+I154-J154+K154-L154+M154-N154))</f>
        <v/>
      </c>
      <c r="P154" s="303"/>
      <c r="Q154" s="303"/>
      <c r="R154" s="303"/>
      <c r="S154" s="303"/>
      <c r="T154" s="463"/>
      <c r="U154" s="485" t="str">
        <f>IF(B153="","",IF(E154="","",SUM(P154:T154)))</f>
        <v/>
      </c>
      <c r="V154" s="437" t="str">
        <f>IF(B153="","",IF(AF154="DQ","DQ",IF(E154="","",IF(O154+U154&lt;0,0,O154+U154))))</f>
        <v/>
      </c>
      <c r="W154" s="410"/>
      <c r="X154" s="724"/>
      <c r="Y154" s="292"/>
      <c r="Z154" s="293"/>
      <c r="AA154" s="314"/>
      <c r="AB154" s="14" t="str">
        <f>IF(Y154="","",IF(Y154=999,999,Y154*60+Z154+AA154/100))</f>
        <v/>
      </c>
      <c r="AC154" s="873"/>
      <c r="AD154" s="873"/>
      <c r="AE154" s="606"/>
      <c r="AF154" s="639"/>
    </row>
    <row r="155" spans="1:32" x14ac:dyDescent="0.25">
      <c r="A155" s="627"/>
      <c r="B155" s="630"/>
      <c r="C155" s="822"/>
      <c r="D155" s="44" t="s">
        <v>8</v>
      </c>
      <c r="E155" s="410" t="str">
        <f>IF(P155&lt;&gt;"",E153,"")</f>
        <v/>
      </c>
      <c r="F155" s="444" t="str">
        <f>IF(P155&lt;&gt;"",F153,"")</f>
        <v/>
      </c>
      <c r="G155" s="444" t="str">
        <f>IF(Q155&lt;&gt;"",G153,"")</f>
        <v/>
      </c>
      <c r="H155" s="444" t="str">
        <f>IF(Q155&lt;&gt;"",H153,"")</f>
        <v/>
      </c>
      <c r="I155" s="444" t="str">
        <f>IF(R155&lt;&gt;"",I153,"")</f>
        <v/>
      </c>
      <c r="J155" s="444" t="str">
        <f>IF(R155&lt;&gt;"",J153,"")</f>
        <v/>
      </c>
      <c r="K155" s="444" t="str">
        <f>IF(S155&lt;&gt;"",K153,"")</f>
        <v/>
      </c>
      <c r="L155" s="414" t="str">
        <f>IF(S155&lt;&gt;"",L153,"")</f>
        <v/>
      </c>
      <c r="M155" s="414" t="str">
        <f>IF(T155&lt;&gt;"",M153,"")</f>
        <v/>
      </c>
      <c r="N155" s="63" t="str">
        <f>IF(E155&lt;&gt;"",N153,"")</f>
        <v/>
      </c>
      <c r="O155" s="485" t="str">
        <f>IF(B153="","",IF(E155="","",E155-F155+G155-H155+I155-J155+K155-L155+M155-N155))</f>
        <v/>
      </c>
      <c r="P155" s="303"/>
      <c r="Q155" s="303"/>
      <c r="R155" s="303"/>
      <c r="S155" s="303"/>
      <c r="T155" s="463"/>
      <c r="U155" s="493" t="str">
        <f>IF(B153="","",IF(E155="","",SUM(P155:T155)))</f>
        <v/>
      </c>
      <c r="V155" s="404" t="str">
        <f>IF(B153="","",IF(AF155="DQ","DQ",IF(E155="","",IF(O155+U155&lt;0,0,O155+U155))))</f>
        <v/>
      </c>
      <c r="W155" s="410"/>
      <c r="X155" s="724"/>
      <c r="Y155" s="179"/>
      <c r="Z155" s="180"/>
      <c r="AA155" s="181"/>
      <c r="AB155" s="241"/>
      <c r="AC155" s="873"/>
      <c r="AD155" s="873"/>
      <c r="AE155" s="606"/>
      <c r="AF155" s="639"/>
    </row>
    <row r="156" spans="1:32" x14ac:dyDescent="0.25">
      <c r="A156" s="627"/>
      <c r="B156" s="630"/>
      <c r="C156" s="822"/>
      <c r="D156" s="44" t="s">
        <v>5</v>
      </c>
      <c r="E156" s="410" t="str">
        <f>IF(P156&lt;&gt;"",E153,"")</f>
        <v/>
      </c>
      <c r="F156" s="444" t="str">
        <f>IF(P156&lt;&gt;"",F153,"")</f>
        <v/>
      </c>
      <c r="G156" s="444" t="str">
        <f>IF(Q156&lt;&gt;"",G153,"")</f>
        <v/>
      </c>
      <c r="H156" s="444" t="str">
        <f>IF(Q156&lt;&gt;"",H153,"")</f>
        <v/>
      </c>
      <c r="I156" s="444" t="str">
        <f>IF(R156&lt;&gt;"",I153,"")</f>
        <v/>
      </c>
      <c r="J156" s="444" t="str">
        <f>IF(R156&lt;&gt;"",J153,"")</f>
        <v/>
      </c>
      <c r="K156" s="444" t="str">
        <f>IF(S156&lt;&gt;"",K153,"")</f>
        <v/>
      </c>
      <c r="L156" s="414" t="str">
        <f>IF(S156&lt;&gt;"",L153,"")</f>
        <v/>
      </c>
      <c r="M156" s="414" t="str">
        <f>IF(T156&lt;&gt;"",M153,"")</f>
        <v/>
      </c>
      <c r="N156" s="63" t="str">
        <f>IF(E156&lt;&gt;"",N153,"")</f>
        <v/>
      </c>
      <c r="O156" s="494" t="str">
        <f>IF(B153="","",IF(E156="","",E156-F156+G156-H156+I156-J156+K156-L156+M156-N156))</f>
        <v/>
      </c>
      <c r="P156" s="303"/>
      <c r="Q156" s="303"/>
      <c r="R156" s="303"/>
      <c r="S156" s="303"/>
      <c r="T156" s="463"/>
      <c r="U156" s="485" t="str">
        <f>IF(B153="","",IF(E156="","",SUM(P156:T156)))</f>
        <v/>
      </c>
      <c r="V156" s="437" t="str">
        <f>IF(B153="","",IF(AF156="DQ","DQ",IF(E156="","",IF(O156+U156&lt;0,0,O156+U156))))</f>
        <v/>
      </c>
      <c r="W156" s="410"/>
      <c r="X156" s="724"/>
      <c r="Y156" s="179"/>
      <c r="Z156" s="180"/>
      <c r="AA156" s="181"/>
      <c r="AB156" s="241"/>
      <c r="AC156" s="873"/>
      <c r="AD156" s="873"/>
      <c r="AE156" s="606"/>
      <c r="AF156" s="639"/>
    </row>
    <row r="157" spans="1:32" ht="15.75" thickBot="1" x14ac:dyDescent="0.3">
      <c r="A157" s="628"/>
      <c r="B157" s="631"/>
      <c r="C157" s="823"/>
      <c r="D157" s="45" t="s">
        <v>6</v>
      </c>
      <c r="E157" s="411" t="str">
        <f>IF(P157&lt;&gt;"",E153,"")</f>
        <v/>
      </c>
      <c r="F157" s="445" t="str">
        <f>IF(P157&lt;&gt;"",F153,"")</f>
        <v/>
      </c>
      <c r="G157" s="445" t="str">
        <f>IF(Q157&lt;&gt;"",G153,"")</f>
        <v/>
      </c>
      <c r="H157" s="445" t="str">
        <f>IF(Q157&lt;&gt;"",H153,"")</f>
        <v/>
      </c>
      <c r="I157" s="445" t="str">
        <f>IF(R157&lt;&gt;"",I153,"")</f>
        <v/>
      </c>
      <c r="J157" s="445" t="str">
        <f>IF(R157&lt;&gt;"",J153,"")</f>
        <v/>
      </c>
      <c r="K157" s="445" t="str">
        <f>IF(S157&lt;&gt;"",K153,"")</f>
        <v/>
      </c>
      <c r="L157" s="415" t="str">
        <f>IF(S157&lt;&gt;"",L153,"")</f>
        <v/>
      </c>
      <c r="M157" s="415" t="str">
        <f>IF(T157&lt;&gt;"",M153,"")</f>
        <v/>
      </c>
      <c r="N157" s="161" t="str">
        <f>IF(E157&lt;&gt;"",N153,"")</f>
        <v/>
      </c>
      <c r="O157" s="495" t="str">
        <f>IF(B153="","",IF(E157="","",E157-F157+G157-H157+I157-J157+K157-L157+M157-N157))</f>
        <v/>
      </c>
      <c r="P157" s="305"/>
      <c r="Q157" s="305"/>
      <c r="R157" s="305"/>
      <c r="S157" s="305"/>
      <c r="T157" s="465"/>
      <c r="U157" s="495" t="str">
        <f>IF(B153="","",IF(E157="","",SUM(P157:T157)))</f>
        <v/>
      </c>
      <c r="V157" s="405" t="str">
        <f>IF(B153="","",IF(AF157="DQ","DQ",IF(E157="","",IF(O157+U157&lt;0,0,O157+U157))))</f>
        <v/>
      </c>
      <c r="W157" s="411"/>
      <c r="X157" s="725"/>
      <c r="Y157" s="183"/>
      <c r="Z157" s="184"/>
      <c r="AA157" s="185"/>
      <c r="AB157" s="242"/>
      <c r="AC157" s="874"/>
      <c r="AD157" s="874"/>
      <c r="AE157" s="607"/>
      <c r="AF157" s="640"/>
    </row>
    <row r="158" spans="1:32" x14ac:dyDescent="0.25">
      <c r="A158" s="830" t="str">
        <f>IF('Names And Totals'!A35="","",'Names And Totals'!A35)</f>
        <v/>
      </c>
      <c r="B158" s="831" t="str">
        <f>IF('Names And Totals'!B35="","",'Names And Totals'!B35)</f>
        <v/>
      </c>
      <c r="C158" s="641" t="str">
        <f>IF(AE158="","",IF(AE158="DQ","DQ",RANK(AE158,$AE$8:$AE$503,0)+SUMPRODUCT(--(AE158=$AE$8:$AE$503),--(AC158&gt;$AC$8:$AC$503))))</f>
        <v/>
      </c>
      <c r="D158" s="42" t="s">
        <v>7</v>
      </c>
      <c r="E158" s="453"/>
      <c r="F158" s="452"/>
      <c r="G158" s="452"/>
      <c r="H158" s="452"/>
      <c r="I158" s="452"/>
      <c r="J158" s="452"/>
      <c r="K158" s="452"/>
      <c r="L158" s="476"/>
      <c r="M158" s="476"/>
      <c r="N158" s="325"/>
      <c r="O158" s="483" t="str">
        <f>IF(B158="","",IF(E158="","",E158-F158+G158-H158+I158-J158+K158-L158+M158-N158))</f>
        <v/>
      </c>
      <c r="P158" s="482"/>
      <c r="Q158" s="452"/>
      <c r="R158" s="452"/>
      <c r="S158" s="334"/>
      <c r="T158" s="460"/>
      <c r="U158" s="483" t="str">
        <f>IF(B158="","",IF(E158="","",SUM(P158:T158)))</f>
        <v/>
      </c>
      <c r="V158" s="500" t="str">
        <f>IF(B158="","",IF(AF158="DQ","DQ",IF(E158="","",IF(O158+U158&lt;0,0,O158+U158))))</f>
        <v/>
      </c>
      <c r="W158" s="422">
        <f>COUNTIF(E158,"=0")+COUNTIF(G158,"=0")+COUNTIF(I158,"=0")+COUNTIF(K158,"=0")+COUNTIF(M158,"=0")</f>
        <v>0</v>
      </c>
      <c r="X158" s="875" t="str">
        <f>IF(AF158="DQ","DQ",IF(V158="","",IF(V159="",V158,IF(V160="",AVERAGE(V158:V159),IF(V161="",AVERAGE(V158:V160),IF(V162="",AVERAGE(V158:V161),TRIMMEAN(V158:V162,0.4)))))))</f>
        <v/>
      </c>
      <c r="Y158" s="324"/>
      <c r="Z158" s="334"/>
      <c r="AA158" s="325"/>
      <c r="AB158" s="164" t="str">
        <f>IF(Y158="","",IF(Y158=999,999,Y158*60+Z158+AA158/100))</f>
        <v/>
      </c>
      <c r="AC158" s="877" t="str">
        <f>IF(I158="DQ","DQ",IF(AB158="","",IF(AB159="",AB158,IF(AB159=0,AB158,IF(AB158=999,999,AVERAGE(AB158:AB159))))))</f>
        <v/>
      </c>
      <c r="AD158" s="877" t="str">
        <f>IF(AF158="DQ","DQ",IF(AC158="","",IF(AVERAGE(AC158:AC278)=999,0,IF(W158&lt;&gt;0,0,IF(30-(AC158-$AE$3)/10&lt;0,0,30-(AC158-$AE$3)/10)))))</f>
        <v/>
      </c>
      <c r="AE158" s="880" t="str">
        <f>IF(B158="","",IF(AF158="DQ","DQ",IF(AC158="","",IF(SUM(X158+AD158)&gt;0,SUM(X158+AD158),0))))</f>
        <v/>
      </c>
      <c r="AF158" s="815"/>
    </row>
    <row r="159" spans="1:32" x14ac:dyDescent="0.25">
      <c r="A159" s="621"/>
      <c r="B159" s="624"/>
      <c r="C159" s="641"/>
      <c r="D159" s="42" t="s">
        <v>4</v>
      </c>
      <c r="E159" s="412" t="str">
        <f>IF(P159&lt;&gt;"",E158,"")</f>
        <v/>
      </c>
      <c r="F159" s="443" t="str">
        <f>IF(P159&lt;&gt;"",F158,"")</f>
        <v/>
      </c>
      <c r="G159" s="443" t="str">
        <f>IF(Q159&lt;&gt;"",G158,"")</f>
        <v/>
      </c>
      <c r="H159" s="443" t="str">
        <f>IF(Q159&lt;&gt;"",H158,"")</f>
        <v/>
      </c>
      <c r="I159" s="443" t="str">
        <f>IF(R159&lt;&gt;"",I158,"")</f>
        <v/>
      </c>
      <c r="J159" s="443" t="str">
        <f>IF(R159&lt;&gt;"",J158,"")</f>
        <v/>
      </c>
      <c r="K159" s="443" t="str">
        <f>IF(S159&lt;&gt;"",K158,"")</f>
        <v/>
      </c>
      <c r="L159" s="416" t="str">
        <f>IF(S159&lt;&gt;"",L158,"")</f>
        <v/>
      </c>
      <c r="M159" s="416" t="str">
        <f>IF(T159&lt;&gt;"",M158,"")</f>
        <v/>
      </c>
      <c r="N159" s="62" t="str">
        <f>IF(E159&lt;&gt;"",N158,"")</f>
        <v/>
      </c>
      <c r="O159" s="487" t="str">
        <f>IF(B158="","",IF(E159="","",E159-F159+G159-H159+I159-J159+K159-L159+M159-N159))</f>
        <v/>
      </c>
      <c r="P159" s="297"/>
      <c r="Q159" s="297"/>
      <c r="R159" s="297"/>
      <c r="S159" s="297"/>
      <c r="T159" s="461"/>
      <c r="U159" s="484" t="str">
        <f>IF(B158="","",IF(E159="","",SUM(P159:T159)))</f>
        <v/>
      </c>
      <c r="V159" s="419" t="str">
        <f>IF(B158="","",IF(AF159="DQ","DQ",IF(E159="","",IF(O159+U159&lt;0,0,O159+U159))))</f>
        <v/>
      </c>
      <c r="W159" s="412"/>
      <c r="X159" s="645"/>
      <c r="Y159" s="289"/>
      <c r="Z159" s="290"/>
      <c r="AA159" s="310"/>
      <c r="AB159" s="10" t="str">
        <f>IF(Y159="","",IF(Y159=999,999,Y159*60+Z159+AA159/100))</f>
        <v/>
      </c>
      <c r="AC159" s="878"/>
      <c r="AD159" s="878"/>
      <c r="AE159" s="721"/>
      <c r="AF159" s="816"/>
    </row>
    <row r="160" spans="1:32" x14ac:dyDescent="0.25">
      <c r="A160" s="621"/>
      <c r="B160" s="624"/>
      <c r="C160" s="641"/>
      <c r="D160" s="42" t="s">
        <v>8</v>
      </c>
      <c r="E160" s="412" t="str">
        <f>IF(P160&lt;&gt;"",E158,"")</f>
        <v/>
      </c>
      <c r="F160" s="443" t="str">
        <f>IF(P160&lt;&gt;"",F158,"")</f>
        <v/>
      </c>
      <c r="G160" s="443" t="str">
        <f>IF(Q160&lt;&gt;"",G158,"")</f>
        <v/>
      </c>
      <c r="H160" s="443" t="str">
        <f>IF(Q160&lt;&gt;"",H158,"")</f>
        <v/>
      </c>
      <c r="I160" s="443" t="str">
        <f>IF(R160&lt;&gt;"",I158,"")</f>
        <v/>
      </c>
      <c r="J160" s="443" t="str">
        <f>IF(R160&lt;&gt;"",J158,"")</f>
        <v/>
      </c>
      <c r="K160" s="443" t="str">
        <f>IF(S160&lt;&gt;"",K158,"")</f>
        <v/>
      </c>
      <c r="L160" s="416" t="str">
        <f>IF(S160&lt;&gt;"",L158,"")</f>
        <v/>
      </c>
      <c r="M160" s="416" t="str">
        <f>IF(T160&lt;&gt;"",M158,"")</f>
        <v/>
      </c>
      <c r="N160" s="62" t="str">
        <f>IF(E160&lt;&gt;"",N158,"")</f>
        <v/>
      </c>
      <c r="O160" s="484" t="str">
        <f>IF(B158="","",IF(E160="","",E160-F160+G160-H160+I160-J160+K160-L160+M160-N160))</f>
        <v/>
      </c>
      <c r="P160" s="297"/>
      <c r="Q160" s="297"/>
      <c r="R160" s="297"/>
      <c r="S160" s="297"/>
      <c r="T160" s="461"/>
      <c r="U160" s="486" t="str">
        <f>IF(B158="","",IF(E160="","",SUM(P160:T160)))</f>
        <v/>
      </c>
      <c r="V160" s="435" t="str">
        <f>IF(B158="","",IF(AF160="DQ","DQ",IF(E160="","",IF(O160+U160&lt;0,0,O160+U160))))</f>
        <v/>
      </c>
      <c r="W160" s="412"/>
      <c r="X160" s="645"/>
      <c r="Y160" s="169"/>
      <c r="Z160" s="170"/>
      <c r="AA160" s="171"/>
      <c r="AB160" s="240"/>
      <c r="AC160" s="878"/>
      <c r="AD160" s="878"/>
      <c r="AE160" s="721"/>
      <c r="AF160" s="816"/>
    </row>
    <row r="161" spans="1:32" x14ac:dyDescent="0.25">
      <c r="A161" s="621"/>
      <c r="B161" s="624"/>
      <c r="C161" s="641"/>
      <c r="D161" s="42" t="s">
        <v>5</v>
      </c>
      <c r="E161" s="412" t="str">
        <f>IF(P161&lt;&gt;"",E158,"")</f>
        <v/>
      </c>
      <c r="F161" s="443" t="str">
        <f>IF(P161&lt;&gt;"",F158,"")</f>
        <v/>
      </c>
      <c r="G161" s="443" t="str">
        <f>IF(Q161&lt;&gt;"",G158,"")</f>
        <v/>
      </c>
      <c r="H161" s="443" t="str">
        <f>IF(Q161&lt;&gt;"",H158,"")</f>
        <v/>
      </c>
      <c r="I161" s="443" t="str">
        <f>IF(R161&lt;&gt;"",I158,"")</f>
        <v/>
      </c>
      <c r="J161" s="443" t="str">
        <f>IF(R161&lt;&gt;"",J158,"")</f>
        <v/>
      </c>
      <c r="K161" s="443" t="str">
        <f>IF(S161&lt;&gt;"",K158,"")</f>
        <v/>
      </c>
      <c r="L161" s="416" t="str">
        <f>IF(S161&lt;&gt;"",L158,"")</f>
        <v/>
      </c>
      <c r="M161" s="416" t="str">
        <f>IF(T161&lt;&gt;"",M158,"")</f>
        <v/>
      </c>
      <c r="N161" s="62" t="str">
        <f>IF(E161&lt;&gt;"",N158,"")</f>
        <v/>
      </c>
      <c r="O161" s="488" t="str">
        <f>IF(B158="","",IF(E161="","",E161-F161+G161-H161+I161-J161+K161-L161+M161-N161))</f>
        <v/>
      </c>
      <c r="P161" s="297"/>
      <c r="Q161" s="297"/>
      <c r="R161" s="297"/>
      <c r="S161" s="297"/>
      <c r="T161" s="461"/>
      <c r="U161" s="484" t="str">
        <f>IF(B158="","",IF(E161="","",SUM(P161:T161)))</f>
        <v/>
      </c>
      <c r="V161" s="419" t="str">
        <f>IF(B158="","",IF(AF161="DQ","DQ",IF(E161="","",IF(O161+U161&lt;0,0,O161+U161))))</f>
        <v/>
      </c>
      <c r="W161" s="412"/>
      <c r="X161" s="645"/>
      <c r="Y161" s="169"/>
      <c r="Z161" s="170"/>
      <c r="AA161" s="171"/>
      <c r="AB161" s="240"/>
      <c r="AC161" s="878"/>
      <c r="AD161" s="878"/>
      <c r="AE161" s="721"/>
      <c r="AF161" s="816"/>
    </row>
    <row r="162" spans="1:32" ht="15.75" thickBot="1" x14ac:dyDescent="0.3">
      <c r="A162" s="622"/>
      <c r="B162" s="625"/>
      <c r="C162" s="642"/>
      <c r="D162" s="85" t="s">
        <v>6</v>
      </c>
      <c r="E162" s="423" t="str">
        <f>IF(P162&lt;&gt;"",E158,"")</f>
        <v/>
      </c>
      <c r="F162" s="124" t="str">
        <f>IF(P162&lt;&gt;"",F158,"")</f>
        <v/>
      </c>
      <c r="G162" s="124" t="str">
        <f>IF(Q162&lt;&gt;"",G158,"")</f>
        <v/>
      </c>
      <c r="H162" s="124" t="str">
        <f>IF(Q162&lt;&gt;"",H158,"")</f>
        <v/>
      </c>
      <c r="I162" s="124" t="str">
        <f>IF(R162&lt;&gt;"",I158,"")</f>
        <v/>
      </c>
      <c r="J162" s="124" t="str">
        <f>IF(R162&lt;&gt;"",J158,"")</f>
        <v/>
      </c>
      <c r="K162" s="124" t="str">
        <f>IF(S162&lt;&gt;"",K158,"")</f>
        <v/>
      </c>
      <c r="L162" s="421" t="str">
        <f>IF(S162&lt;&gt;"",L158,"")</f>
        <v/>
      </c>
      <c r="M162" s="421" t="str">
        <f>IF(T162&lt;&gt;"",M158,"")</f>
        <v/>
      </c>
      <c r="N162" s="64" t="str">
        <f>IF(E162&lt;&gt;"",N158,"")</f>
        <v/>
      </c>
      <c r="O162" s="486" t="str">
        <f>IF(B158="","",IF(E162="","",E162-F162+G162-H162+I162-J162+K162-L162+M162-N162))</f>
        <v/>
      </c>
      <c r="P162" s="309"/>
      <c r="Q162" s="309"/>
      <c r="R162" s="309"/>
      <c r="S162" s="309"/>
      <c r="T162" s="462"/>
      <c r="U162" s="488" t="str">
        <f>IF(B158="","",IF(E162="","",SUM(P162:T162)))</f>
        <v/>
      </c>
      <c r="V162" s="418" t="str">
        <f>IF(B158="","",IF(AF162="DQ","DQ",IF(E162="","",IF(O162+U162&lt;0,0,O162+U162))))</f>
        <v/>
      </c>
      <c r="W162" s="423"/>
      <c r="X162" s="876"/>
      <c r="Y162" s="478"/>
      <c r="Z162" s="479"/>
      <c r="AA162" s="480"/>
      <c r="AB162" s="481"/>
      <c r="AC162" s="879"/>
      <c r="AD162" s="879"/>
      <c r="AE162" s="881"/>
      <c r="AF162" s="817"/>
    </row>
    <row r="163" spans="1:32" x14ac:dyDescent="0.25">
      <c r="A163" s="626" t="str">
        <f>IF('Names And Totals'!A36="","",'Names And Totals'!A36)</f>
        <v/>
      </c>
      <c r="B163" s="629" t="str">
        <f>IF('Names And Totals'!B36="","",'Names And Totals'!B36)</f>
        <v/>
      </c>
      <c r="C163" s="821" t="str">
        <f>IF(AE163="","",IF(AE163="DQ","DQ",RANK(AE163,$AE$8:$AE$503,0)+SUMPRODUCT(--(AE163=$AE$8:$AE$503),--(AC163&gt;$AC$8:$AC$503))))</f>
        <v/>
      </c>
      <c r="D163" s="43" t="s">
        <v>7</v>
      </c>
      <c r="E163" s="446"/>
      <c r="F163" s="447"/>
      <c r="G163" s="447"/>
      <c r="H163" s="447"/>
      <c r="I163" s="447"/>
      <c r="J163" s="447"/>
      <c r="K163" s="447"/>
      <c r="L163" s="489"/>
      <c r="M163" s="489"/>
      <c r="N163" s="313"/>
      <c r="O163" s="490" t="str">
        <f>IF(B163="","",IF(E163="","",E163-F163+G163-H163+I163-J163+K163-L163+M163-N163))</f>
        <v/>
      </c>
      <c r="P163" s="491"/>
      <c r="Q163" s="447"/>
      <c r="R163" s="447"/>
      <c r="S163" s="312"/>
      <c r="T163" s="464"/>
      <c r="U163" s="490" t="str">
        <f>IF(B163="","",IF(E163="","",SUM(P163:T163)))</f>
        <v/>
      </c>
      <c r="V163" s="403" t="str">
        <f>IF(B163="","",IF(AF163="DQ","DQ",IF(E163="","",IF(O163+U163&lt;0,0,O163+U163))))</f>
        <v/>
      </c>
      <c r="W163" s="409">
        <f>COUNTIF(E163,"=0")+COUNTIF(G163,"=0")+COUNTIF(I163,"=0")+COUNTIF(K163,"=0")+COUNTIF(M163,"=0")</f>
        <v>0</v>
      </c>
      <c r="X163" s="723" t="str">
        <f>IF(AF163="DQ","DQ",IF(V163="","",IF(V164="",V163,IF(V165="",AVERAGE(V163:V164),IF(V166="",AVERAGE(V163:V165),IF(V167="",AVERAGE(V163:V166),TRIMMEAN(V163:V167,0.4)))))))</f>
        <v/>
      </c>
      <c r="Y163" s="311"/>
      <c r="Z163" s="312"/>
      <c r="AA163" s="313"/>
      <c r="AB163" s="160" t="str">
        <f>IF(Y163="","",IF(Y163=999,999,Y163*60+Z163+AA163/100))</f>
        <v/>
      </c>
      <c r="AC163" s="872" t="str">
        <f>IF(I163="DQ","DQ",IF(AB163="","",IF(AB164="",AB163,IF(AB164=0,AB163,IF(AB163=999,999,AVERAGE(AB163:AB164))))))</f>
        <v/>
      </c>
      <c r="AD163" s="872" t="str">
        <f>IF(AF163="DQ","DQ",IF(AC163="","",IF(AVERAGE(AC163:AC283)=999,0,IF(W163&lt;&gt;0,0,IF(30-(AC163-$AE$3)/10&lt;0,0,30-(AC163-$AE$3)/10)))))</f>
        <v/>
      </c>
      <c r="AE163" s="605" t="str">
        <f>IF(B163="","",IF(AF163="DQ","DQ",IF(AC163="","",IF(SUM(X163+AD163)&gt;0,SUM(X163+AD163),0))))</f>
        <v/>
      </c>
      <c r="AF163" s="638"/>
    </row>
    <row r="164" spans="1:32" x14ac:dyDescent="0.25">
      <c r="A164" s="627"/>
      <c r="B164" s="630"/>
      <c r="C164" s="822"/>
      <c r="D164" s="44" t="s">
        <v>4</v>
      </c>
      <c r="E164" s="410" t="str">
        <f>IF(P164&lt;&gt;"",E163,"")</f>
        <v/>
      </c>
      <c r="F164" s="444" t="str">
        <f>IF(P164&lt;&gt;"",F163,"")</f>
        <v/>
      </c>
      <c r="G164" s="444" t="str">
        <f>IF(Q164&lt;&gt;"",G163,"")</f>
        <v/>
      </c>
      <c r="H164" s="444" t="str">
        <f>IF(Q164&lt;&gt;"",H163,"")</f>
        <v/>
      </c>
      <c r="I164" s="444" t="str">
        <f>IF(R164&lt;&gt;"",I163,"")</f>
        <v/>
      </c>
      <c r="J164" s="444" t="str">
        <f>IF(R164&lt;&gt;"",J163,"")</f>
        <v/>
      </c>
      <c r="K164" s="444" t="str">
        <f>IF(S164&lt;&gt;"",K163,"")</f>
        <v/>
      </c>
      <c r="L164" s="414" t="str">
        <f>IF(S164&lt;&gt;"",L163,"")</f>
        <v/>
      </c>
      <c r="M164" s="414" t="str">
        <f>IF(T164&lt;&gt;"",M163,"")</f>
        <v/>
      </c>
      <c r="N164" s="63" t="str">
        <f>IF(E164&lt;&gt;"",N163,"")</f>
        <v/>
      </c>
      <c r="O164" s="492" t="str">
        <f>IF(B163="","",IF(E164="","",E164-F164+G164-H164+I164-J164+K164-L164+M164-N164))</f>
        <v/>
      </c>
      <c r="P164" s="303"/>
      <c r="Q164" s="303"/>
      <c r="R164" s="303"/>
      <c r="S164" s="303"/>
      <c r="T164" s="463"/>
      <c r="U164" s="485" t="str">
        <f>IF(B163="","",IF(E164="","",SUM(P164:T164)))</f>
        <v/>
      </c>
      <c r="V164" s="437" t="str">
        <f>IF(B163="","",IF(AF164="DQ","DQ",IF(E164="","",IF(O164+U164&lt;0,0,O164+U164))))</f>
        <v/>
      </c>
      <c r="W164" s="410"/>
      <c r="X164" s="724"/>
      <c r="Y164" s="292"/>
      <c r="Z164" s="293"/>
      <c r="AA164" s="314"/>
      <c r="AB164" s="14" t="str">
        <f>IF(Y164="","",IF(Y164=999,999,Y164*60+Z164+AA164/100))</f>
        <v/>
      </c>
      <c r="AC164" s="873"/>
      <c r="AD164" s="873"/>
      <c r="AE164" s="606"/>
      <c r="AF164" s="639"/>
    </row>
    <row r="165" spans="1:32" x14ac:dyDescent="0.25">
      <c r="A165" s="627"/>
      <c r="B165" s="630"/>
      <c r="C165" s="822"/>
      <c r="D165" s="44" t="s">
        <v>8</v>
      </c>
      <c r="E165" s="410" t="str">
        <f>IF(P165&lt;&gt;"",E163,"")</f>
        <v/>
      </c>
      <c r="F165" s="444" t="str">
        <f>IF(P165&lt;&gt;"",F163,"")</f>
        <v/>
      </c>
      <c r="G165" s="444" t="str">
        <f>IF(Q165&lt;&gt;"",G163,"")</f>
        <v/>
      </c>
      <c r="H165" s="444" t="str">
        <f>IF(Q165&lt;&gt;"",H163,"")</f>
        <v/>
      </c>
      <c r="I165" s="444" t="str">
        <f>IF(R165&lt;&gt;"",I163,"")</f>
        <v/>
      </c>
      <c r="J165" s="444" t="str">
        <f>IF(R165&lt;&gt;"",J163,"")</f>
        <v/>
      </c>
      <c r="K165" s="444" t="str">
        <f>IF(S165&lt;&gt;"",K163,"")</f>
        <v/>
      </c>
      <c r="L165" s="414" t="str">
        <f>IF(S165&lt;&gt;"",L163,"")</f>
        <v/>
      </c>
      <c r="M165" s="414" t="str">
        <f>IF(T165&lt;&gt;"",M163,"")</f>
        <v/>
      </c>
      <c r="N165" s="63" t="str">
        <f>IF(E165&lt;&gt;"",N163,"")</f>
        <v/>
      </c>
      <c r="O165" s="485" t="str">
        <f>IF(B163="","",IF(E165="","",E165-F165+G165-H165+I165-J165+K165-L165+M165-N165))</f>
        <v/>
      </c>
      <c r="P165" s="303"/>
      <c r="Q165" s="303"/>
      <c r="R165" s="303"/>
      <c r="S165" s="303"/>
      <c r="T165" s="463"/>
      <c r="U165" s="493" t="str">
        <f>IF(B163="","",IF(E165="","",SUM(P165:T165)))</f>
        <v/>
      </c>
      <c r="V165" s="404" t="str">
        <f>IF(B163="","",IF(AF165="DQ","DQ",IF(E165="","",IF(O165+U165&lt;0,0,O165+U165))))</f>
        <v/>
      </c>
      <c r="W165" s="410"/>
      <c r="X165" s="724"/>
      <c r="Y165" s="179"/>
      <c r="Z165" s="180"/>
      <c r="AA165" s="181"/>
      <c r="AB165" s="241"/>
      <c r="AC165" s="873"/>
      <c r="AD165" s="873"/>
      <c r="AE165" s="606"/>
      <c r="AF165" s="639"/>
    </row>
    <row r="166" spans="1:32" x14ac:dyDescent="0.25">
      <c r="A166" s="627"/>
      <c r="B166" s="630"/>
      <c r="C166" s="822"/>
      <c r="D166" s="44" t="s">
        <v>5</v>
      </c>
      <c r="E166" s="410" t="str">
        <f>IF(P166&lt;&gt;"",E163,"")</f>
        <v/>
      </c>
      <c r="F166" s="444" t="str">
        <f>IF(P166&lt;&gt;"",F163,"")</f>
        <v/>
      </c>
      <c r="G166" s="444" t="str">
        <f>IF(Q166&lt;&gt;"",G163,"")</f>
        <v/>
      </c>
      <c r="H166" s="444" t="str">
        <f>IF(Q166&lt;&gt;"",H163,"")</f>
        <v/>
      </c>
      <c r="I166" s="444" t="str">
        <f>IF(R166&lt;&gt;"",I163,"")</f>
        <v/>
      </c>
      <c r="J166" s="444" t="str">
        <f>IF(R166&lt;&gt;"",J163,"")</f>
        <v/>
      </c>
      <c r="K166" s="444" t="str">
        <f>IF(S166&lt;&gt;"",K163,"")</f>
        <v/>
      </c>
      <c r="L166" s="414" t="str">
        <f>IF(S166&lt;&gt;"",L163,"")</f>
        <v/>
      </c>
      <c r="M166" s="414" t="str">
        <f>IF(T166&lt;&gt;"",M163,"")</f>
        <v/>
      </c>
      <c r="N166" s="63" t="str">
        <f>IF(E166&lt;&gt;"",N163,"")</f>
        <v/>
      </c>
      <c r="O166" s="494" t="str">
        <f>IF(B163="","",IF(E166="","",E166-F166+G166-H166+I166-J166+K166-L166+M166-N166))</f>
        <v/>
      </c>
      <c r="P166" s="303"/>
      <c r="Q166" s="303"/>
      <c r="R166" s="303"/>
      <c r="S166" s="303"/>
      <c r="T166" s="463"/>
      <c r="U166" s="485" t="str">
        <f>IF(B163="","",IF(E166="","",SUM(P166:T166)))</f>
        <v/>
      </c>
      <c r="V166" s="437" t="str">
        <f>IF(B163="","",IF(AF166="DQ","DQ",IF(E166="","",IF(O166+U166&lt;0,0,O166+U166))))</f>
        <v/>
      </c>
      <c r="W166" s="410"/>
      <c r="X166" s="724"/>
      <c r="Y166" s="179"/>
      <c r="Z166" s="180"/>
      <c r="AA166" s="181"/>
      <c r="AB166" s="241"/>
      <c r="AC166" s="873"/>
      <c r="AD166" s="873"/>
      <c r="AE166" s="606"/>
      <c r="AF166" s="639"/>
    </row>
    <row r="167" spans="1:32" ht="15.75" thickBot="1" x14ac:dyDescent="0.3">
      <c r="A167" s="628"/>
      <c r="B167" s="631"/>
      <c r="C167" s="823"/>
      <c r="D167" s="45" t="s">
        <v>6</v>
      </c>
      <c r="E167" s="411" t="str">
        <f>IF(P167&lt;&gt;"",E163,"")</f>
        <v/>
      </c>
      <c r="F167" s="445" t="str">
        <f>IF(P167&lt;&gt;"",F163,"")</f>
        <v/>
      </c>
      <c r="G167" s="445" t="str">
        <f>IF(Q167&lt;&gt;"",G163,"")</f>
        <v/>
      </c>
      <c r="H167" s="445" t="str">
        <f>IF(Q167&lt;&gt;"",H163,"")</f>
        <v/>
      </c>
      <c r="I167" s="445" t="str">
        <f>IF(R167&lt;&gt;"",I163,"")</f>
        <v/>
      </c>
      <c r="J167" s="445" t="str">
        <f>IF(R167&lt;&gt;"",J163,"")</f>
        <v/>
      </c>
      <c r="K167" s="445" t="str">
        <f>IF(S167&lt;&gt;"",K163,"")</f>
        <v/>
      </c>
      <c r="L167" s="415" t="str">
        <f>IF(S167&lt;&gt;"",L163,"")</f>
        <v/>
      </c>
      <c r="M167" s="415" t="str">
        <f>IF(T167&lt;&gt;"",M163,"")</f>
        <v/>
      </c>
      <c r="N167" s="161" t="str">
        <f>IF(E167&lt;&gt;"",N163,"")</f>
        <v/>
      </c>
      <c r="O167" s="495" t="str">
        <f>IF(B163="","",IF(E167="","",E167-F167+G167-H167+I167-J167+K167-L167+M167-N167))</f>
        <v/>
      </c>
      <c r="P167" s="305"/>
      <c r="Q167" s="305"/>
      <c r="R167" s="305"/>
      <c r="S167" s="305"/>
      <c r="T167" s="465"/>
      <c r="U167" s="495" t="str">
        <f>IF(B163="","",IF(E167="","",SUM(P167:T167)))</f>
        <v/>
      </c>
      <c r="V167" s="405" t="str">
        <f>IF(B163="","",IF(AF167="DQ","DQ",IF(E167="","",IF(O167+U167&lt;0,0,O167+U167))))</f>
        <v/>
      </c>
      <c r="W167" s="411"/>
      <c r="X167" s="725"/>
      <c r="Y167" s="183"/>
      <c r="Z167" s="184"/>
      <c r="AA167" s="185"/>
      <c r="AB167" s="242"/>
      <c r="AC167" s="874"/>
      <c r="AD167" s="874"/>
      <c r="AE167" s="607"/>
      <c r="AF167" s="640"/>
    </row>
    <row r="168" spans="1:32" x14ac:dyDescent="0.25">
      <c r="A168" s="830" t="str">
        <f>IF('Names And Totals'!A37="","",'Names And Totals'!A37)</f>
        <v/>
      </c>
      <c r="B168" s="831" t="str">
        <f>IF('Names And Totals'!B37="","",'Names And Totals'!B37)</f>
        <v/>
      </c>
      <c r="C168" s="641" t="str">
        <f>IF(AE168="","",IF(AE168="DQ","DQ",RANK(AE168,$AE$8:$AE$503,0)+SUMPRODUCT(--(AE168=$AE$8:$AE$503),--(AC168&gt;$AC$8:$AC$503))))</f>
        <v/>
      </c>
      <c r="D168" s="42" t="s">
        <v>7</v>
      </c>
      <c r="E168" s="453"/>
      <c r="F168" s="452"/>
      <c r="G168" s="452"/>
      <c r="H168" s="452"/>
      <c r="I168" s="452"/>
      <c r="J168" s="452"/>
      <c r="K168" s="452"/>
      <c r="L168" s="476"/>
      <c r="M168" s="476"/>
      <c r="N168" s="325"/>
      <c r="O168" s="483" t="str">
        <f>IF(B168="","",IF(E168="","",E168-F168+G168-H168+I168-J168+K168-L168+M168-N168))</f>
        <v/>
      </c>
      <c r="P168" s="482"/>
      <c r="Q168" s="452"/>
      <c r="R168" s="452"/>
      <c r="S168" s="334"/>
      <c r="T168" s="460"/>
      <c r="U168" s="483" t="str">
        <f>IF(B168="","",IF(E168="","",SUM(P168:T168)))</f>
        <v/>
      </c>
      <c r="V168" s="500" t="str">
        <f>IF(B168="","",IF(AF168="DQ","DQ",IF(E168="","",IF(O168+U168&lt;0,0,O168+U168))))</f>
        <v/>
      </c>
      <c r="W168" s="422">
        <f>COUNTIF(E168,"=0")+COUNTIF(G168,"=0")+COUNTIF(I168,"=0")+COUNTIF(K168,"=0")+COUNTIF(M168,"=0")</f>
        <v>0</v>
      </c>
      <c r="X168" s="875" t="str">
        <f>IF(AF168="DQ","DQ",IF(V168="","",IF(V169="",V168,IF(V170="",AVERAGE(V168:V169),IF(V171="",AVERAGE(V168:V170),IF(V172="",AVERAGE(V168:V171),TRIMMEAN(V168:V172,0.4)))))))</f>
        <v/>
      </c>
      <c r="Y168" s="324"/>
      <c r="Z168" s="334"/>
      <c r="AA168" s="325"/>
      <c r="AB168" s="164" t="str">
        <f>IF(Y168="","",IF(Y168=999,999,Y168*60+Z168+AA168/100))</f>
        <v/>
      </c>
      <c r="AC168" s="877" t="str">
        <f>IF(I168="DQ","DQ",IF(AB168="","",IF(AB169="",AB168,IF(AB169=0,AB168,IF(AB168=999,999,AVERAGE(AB168:AB169))))))</f>
        <v/>
      </c>
      <c r="AD168" s="877" t="str">
        <f>IF(AF168="DQ","DQ",IF(AC168="","",IF(AVERAGE(AC168:AC288)=999,0,IF(W168&lt;&gt;0,0,IF(30-(AC168-$AE$3)/10&lt;0,0,30-(AC168-$AE$3)/10)))))</f>
        <v/>
      </c>
      <c r="AE168" s="880" t="str">
        <f>IF(B168="","",IF(AF168="DQ","DQ",IF(AC168="","",IF(SUM(X168+AD168)&gt;0,SUM(X168+AD168),0))))</f>
        <v/>
      </c>
      <c r="AF168" s="815"/>
    </row>
    <row r="169" spans="1:32" x14ac:dyDescent="0.25">
      <c r="A169" s="621"/>
      <c r="B169" s="624"/>
      <c r="C169" s="641"/>
      <c r="D169" s="42" t="s">
        <v>4</v>
      </c>
      <c r="E169" s="412" t="str">
        <f>IF(P169&lt;&gt;"",E168,"")</f>
        <v/>
      </c>
      <c r="F169" s="443" t="str">
        <f>IF(P169&lt;&gt;"",F168,"")</f>
        <v/>
      </c>
      <c r="G169" s="443" t="str">
        <f>IF(Q169&lt;&gt;"",G168,"")</f>
        <v/>
      </c>
      <c r="H169" s="443" t="str">
        <f>IF(Q169&lt;&gt;"",H168,"")</f>
        <v/>
      </c>
      <c r="I169" s="443" t="str">
        <f>IF(R169&lt;&gt;"",I168,"")</f>
        <v/>
      </c>
      <c r="J169" s="443" t="str">
        <f>IF(R169&lt;&gt;"",J168,"")</f>
        <v/>
      </c>
      <c r="K169" s="443" t="str">
        <f>IF(S169&lt;&gt;"",K168,"")</f>
        <v/>
      </c>
      <c r="L169" s="416" t="str">
        <f>IF(S169&lt;&gt;"",L168,"")</f>
        <v/>
      </c>
      <c r="M169" s="416" t="str">
        <f>IF(T169&lt;&gt;"",M168,"")</f>
        <v/>
      </c>
      <c r="N169" s="62" t="str">
        <f>IF(E169&lt;&gt;"",N168,"")</f>
        <v/>
      </c>
      <c r="O169" s="487" t="str">
        <f>IF(B168="","",IF(E169="","",E169-F169+G169-H169+I169-J169+K169-L169+M169-N169))</f>
        <v/>
      </c>
      <c r="P169" s="297"/>
      <c r="Q169" s="297"/>
      <c r="R169" s="297"/>
      <c r="S169" s="297"/>
      <c r="T169" s="461"/>
      <c r="U169" s="484" t="str">
        <f>IF(B168="","",IF(E169="","",SUM(P169:T169)))</f>
        <v/>
      </c>
      <c r="V169" s="419" t="str">
        <f>IF(B168="","",IF(AF169="DQ","DQ",IF(E169="","",IF(O169+U169&lt;0,0,O169+U169))))</f>
        <v/>
      </c>
      <c r="W169" s="412"/>
      <c r="X169" s="645"/>
      <c r="Y169" s="289"/>
      <c r="Z169" s="290"/>
      <c r="AA169" s="310"/>
      <c r="AB169" s="10" t="str">
        <f>IF(Y169="","",IF(Y169=999,999,Y169*60+Z169+AA169/100))</f>
        <v/>
      </c>
      <c r="AC169" s="878"/>
      <c r="AD169" s="878"/>
      <c r="AE169" s="721"/>
      <c r="AF169" s="816"/>
    </row>
    <row r="170" spans="1:32" x14ac:dyDescent="0.25">
      <c r="A170" s="621"/>
      <c r="B170" s="624"/>
      <c r="C170" s="641"/>
      <c r="D170" s="42" t="s">
        <v>8</v>
      </c>
      <c r="E170" s="412" t="str">
        <f>IF(P170&lt;&gt;"",E168,"")</f>
        <v/>
      </c>
      <c r="F170" s="443" t="str">
        <f>IF(P170&lt;&gt;"",F168,"")</f>
        <v/>
      </c>
      <c r="G170" s="443" t="str">
        <f>IF(Q170&lt;&gt;"",G168,"")</f>
        <v/>
      </c>
      <c r="H170" s="443" t="str">
        <f>IF(Q170&lt;&gt;"",H168,"")</f>
        <v/>
      </c>
      <c r="I170" s="443" t="str">
        <f>IF(R170&lt;&gt;"",I168,"")</f>
        <v/>
      </c>
      <c r="J170" s="443" t="str">
        <f>IF(R170&lt;&gt;"",J168,"")</f>
        <v/>
      </c>
      <c r="K170" s="443" t="str">
        <f>IF(S170&lt;&gt;"",K168,"")</f>
        <v/>
      </c>
      <c r="L170" s="416" t="str">
        <f>IF(S170&lt;&gt;"",L168,"")</f>
        <v/>
      </c>
      <c r="M170" s="416" t="str">
        <f>IF(T170&lt;&gt;"",M168,"")</f>
        <v/>
      </c>
      <c r="N170" s="62" t="str">
        <f>IF(E170&lt;&gt;"",N168,"")</f>
        <v/>
      </c>
      <c r="O170" s="484" t="str">
        <f>IF(B168="","",IF(E170="","",E170-F170+G170-H170+I170-J170+K170-L170+M170-N170))</f>
        <v/>
      </c>
      <c r="P170" s="297"/>
      <c r="Q170" s="297"/>
      <c r="R170" s="297"/>
      <c r="S170" s="297"/>
      <c r="T170" s="461"/>
      <c r="U170" s="486" t="str">
        <f>IF(B168="","",IF(E170="","",SUM(P170:T170)))</f>
        <v/>
      </c>
      <c r="V170" s="435" t="str">
        <f>IF(B168="","",IF(AF170="DQ","DQ",IF(E170="","",IF(O170+U170&lt;0,0,O170+U170))))</f>
        <v/>
      </c>
      <c r="W170" s="412"/>
      <c r="X170" s="645"/>
      <c r="Y170" s="169"/>
      <c r="Z170" s="170"/>
      <c r="AA170" s="171"/>
      <c r="AB170" s="240"/>
      <c r="AC170" s="878"/>
      <c r="AD170" s="878"/>
      <c r="AE170" s="721"/>
      <c r="AF170" s="816"/>
    </row>
    <row r="171" spans="1:32" x14ac:dyDescent="0.25">
      <c r="A171" s="621"/>
      <c r="B171" s="624"/>
      <c r="C171" s="641"/>
      <c r="D171" s="42" t="s">
        <v>5</v>
      </c>
      <c r="E171" s="412" t="str">
        <f>IF(P171&lt;&gt;"",E168,"")</f>
        <v/>
      </c>
      <c r="F171" s="443" t="str">
        <f>IF(P171&lt;&gt;"",F168,"")</f>
        <v/>
      </c>
      <c r="G171" s="443" t="str">
        <f>IF(Q171&lt;&gt;"",G168,"")</f>
        <v/>
      </c>
      <c r="H171" s="443" t="str">
        <f>IF(Q171&lt;&gt;"",H168,"")</f>
        <v/>
      </c>
      <c r="I171" s="443" t="str">
        <f>IF(R171&lt;&gt;"",I168,"")</f>
        <v/>
      </c>
      <c r="J171" s="443" t="str">
        <f>IF(R171&lt;&gt;"",J168,"")</f>
        <v/>
      </c>
      <c r="K171" s="443" t="str">
        <f>IF(S171&lt;&gt;"",K168,"")</f>
        <v/>
      </c>
      <c r="L171" s="416" t="str">
        <f>IF(S171&lt;&gt;"",L168,"")</f>
        <v/>
      </c>
      <c r="M171" s="416" t="str">
        <f>IF(T171&lt;&gt;"",M168,"")</f>
        <v/>
      </c>
      <c r="N171" s="62" t="str">
        <f>IF(E171&lt;&gt;"",N168,"")</f>
        <v/>
      </c>
      <c r="O171" s="488" t="str">
        <f>IF(B168="","",IF(E171="","",E171-F171+G171-H171+I171-J171+K171-L171+M171-N171))</f>
        <v/>
      </c>
      <c r="P171" s="297"/>
      <c r="Q171" s="297"/>
      <c r="R171" s="297"/>
      <c r="S171" s="297"/>
      <c r="T171" s="461"/>
      <c r="U171" s="484" t="str">
        <f>IF(B168="","",IF(E171="","",SUM(P171:T171)))</f>
        <v/>
      </c>
      <c r="V171" s="419" t="str">
        <f>IF(B168="","",IF(AF171="DQ","DQ",IF(E171="","",IF(O171+U171&lt;0,0,O171+U171))))</f>
        <v/>
      </c>
      <c r="W171" s="412"/>
      <c r="X171" s="645"/>
      <c r="Y171" s="169"/>
      <c r="Z171" s="170"/>
      <c r="AA171" s="171"/>
      <c r="AB171" s="240"/>
      <c r="AC171" s="878"/>
      <c r="AD171" s="878"/>
      <c r="AE171" s="721"/>
      <c r="AF171" s="816"/>
    </row>
    <row r="172" spans="1:32" ht="15.75" thickBot="1" x14ac:dyDescent="0.3">
      <c r="A172" s="622"/>
      <c r="B172" s="625"/>
      <c r="C172" s="642"/>
      <c r="D172" s="85" t="s">
        <v>6</v>
      </c>
      <c r="E172" s="423" t="str">
        <f>IF(P172&lt;&gt;"",E168,"")</f>
        <v/>
      </c>
      <c r="F172" s="124" t="str">
        <f>IF(P172&lt;&gt;"",F168,"")</f>
        <v/>
      </c>
      <c r="G172" s="124" t="str">
        <f>IF(Q172&lt;&gt;"",G168,"")</f>
        <v/>
      </c>
      <c r="H172" s="124" t="str">
        <f>IF(Q172&lt;&gt;"",H168,"")</f>
        <v/>
      </c>
      <c r="I172" s="124" t="str">
        <f>IF(R172&lt;&gt;"",I168,"")</f>
        <v/>
      </c>
      <c r="J172" s="124" t="str">
        <f>IF(R172&lt;&gt;"",J168,"")</f>
        <v/>
      </c>
      <c r="K172" s="124" t="str">
        <f>IF(S172&lt;&gt;"",K168,"")</f>
        <v/>
      </c>
      <c r="L172" s="421" t="str">
        <f>IF(S172&lt;&gt;"",L168,"")</f>
        <v/>
      </c>
      <c r="M172" s="421" t="str">
        <f>IF(T172&lt;&gt;"",M168,"")</f>
        <v/>
      </c>
      <c r="N172" s="64" t="str">
        <f>IF(E172&lt;&gt;"",N168,"")</f>
        <v/>
      </c>
      <c r="O172" s="486" t="str">
        <f>IF(B168="","",IF(E172="","",E172-F172+G172-H172+I172-J172+K172-L172+M172-N172))</f>
        <v/>
      </c>
      <c r="P172" s="309"/>
      <c r="Q172" s="309"/>
      <c r="R172" s="309"/>
      <c r="S172" s="309"/>
      <c r="T172" s="462"/>
      <c r="U172" s="488" t="str">
        <f>IF(B168="","",IF(E172="","",SUM(P172:T172)))</f>
        <v/>
      </c>
      <c r="V172" s="418" t="str">
        <f>IF(B168="","",IF(AF172="DQ","DQ",IF(E172="","",IF(O172+U172&lt;0,0,O172+U172))))</f>
        <v/>
      </c>
      <c r="W172" s="423"/>
      <c r="X172" s="876"/>
      <c r="Y172" s="478"/>
      <c r="Z172" s="479"/>
      <c r="AA172" s="480"/>
      <c r="AB172" s="481"/>
      <c r="AC172" s="879"/>
      <c r="AD172" s="879"/>
      <c r="AE172" s="881"/>
      <c r="AF172" s="817"/>
    </row>
    <row r="173" spans="1:32" x14ac:dyDescent="0.25">
      <c r="A173" s="626" t="str">
        <f>IF('Names And Totals'!A38="","",'Names And Totals'!A38)</f>
        <v/>
      </c>
      <c r="B173" s="629" t="str">
        <f>IF('Names And Totals'!B38="","",'Names And Totals'!B38)</f>
        <v/>
      </c>
      <c r="C173" s="821" t="str">
        <f>IF(AE173="","",IF(AE173="DQ","DQ",RANK(AE173,$AE$8:$AE$503,0)+SUMPRODUCT(--(AE173=$AE$8:$AE$503),--(AC173&gt;$AC$8:$AC$503))))</f>
        <v/>
      </c>
      <c r="D173" s="43" t="s">
        <v>7</v>
      </c>
      <c r="E173" s="446"/>
      <c r="F173" s="447"/>
      <c r="G173" s="447"/>
      <c r="H173" s="447"/>
      <c r="I173" s="447"/>
      <c r="J173" s="447"/>
      <c r="K173" s="447"/>
      <c r="L173" s="489"/>
      <c r="M173" s="489"/>
      <c r="N173" s="313"/>
      <c r="O173" s="490" t="str">
        <f>IF(B173="","",IF(E173="","",E173-F173+G173-H173+I173-J173+K173-L173+M173-N173))</f>
        <v/>
      </c>
      <c r="P173" s="491"/>
      <c r="Q173" s="447"/>
      <c r="R173" s="447"/>
      <c r="S173" s="312"/>
      <c r="T173" s="464"/>
      <c r="U173" s="490" t="str">
        <f>IF(B173="","",IF(E173="","",SUM(P173:T173)))</f>
        <v/>
      </c>
      <c r="V173" s="403" t="str">
        <f>IF(B173="","",IF(AF173="DQ","DQ",IF(E173="","",IF(O173+U173&lt;0,0,O173+U173))))</f>
        <v/>
      </c>
      <c r="W173" s="409">
        <f>COUNTIF(E173,"=0")+COUNTIF(G173,"=0")+COUNTIF(I173,"=0")+COUNTIF(K173,"=0")+COUNTIF(M173,"=0")</f>
        <v>0</v>
      </c>
      <c r="X173" s="723" t="str">
        <f>IF(AF173="DQ","DQ",IF(V173="","",IF(V174="",V173,IF(V175="",AVERAGE(V173:V174),IF(V176="",AVERAGE(V173:V175),IF(V177="",AVERAGE(V173:V176),TRIMMEAN(V173:V177,0.4)))))))</f>
        <v/>
      </c>
      <c r="Y173" s="311"/>
      <c r="Z173" s="312"/>
      <c r="AA173" s="313"/>
      <c r="AB173" s="160" t="str">
        <f>IF(Y173="","",IF(Y173=999,999,Y173*60+Z173+AA173/100))</f>
        <v/>
      </c>
      <c r="AC173" s="872" t="str">
        <f>IF(I173="DQ","DQ",IF(AB173="","",IF(AB174="",AB173,IF(AB174=0,AB173,IF(AB173=999,999,AVERAGE(AB173:AB174))))))</f>
        <v/>
      </c>
      <c r="AD173" s="872" t="str">
        <f>IF(AF173="DQ","DQ",IF(AC173="","",IF(AVERAGE(AC173:AC293)=999,0,IF(W173&lt;&gt;0,0,IF(30-(AC173-$AE$3)/10&lt;0,0,30-(AC173-$AE$3)/10)))))</f>
        <v/>
      </c>
      <c r="AE173" s="605" t="str">
        <f>IF(B173="","",IF(AF173="DQ","DQ",IF(AC173="","",IF(SUM(X173+AD173)&gt;0,SUM(X173+AD173),0))))</f>
        <v/>
      </c>
      <c r="AF173" s="638"/>
    </row>
    <row r="174" spans="1:32" x14ac:dyDescent="0.25">
      <c r="A174" s="627"/>
      <c r="B174" s="630"/>
      <c r="C174" s="822"/>
      <c r="D174" s="44" t="s">
        <v>4</v>
      </c>
      <c r="E174" s="410" t="str">
        <f>IF(P174&lt;&gt;"",E173,"")</f>
        <v/>
      </c>
      <c r="F174" s="444" t="str">
        <f>IF(P174&lt;&gt;"",F173,"")</f>
        <v/>
      </c>
      <c r="G174" s="444" t="str">
        <f>IF(Q174&lt;&gt;"",G173,"")</f>
        <v/>
      </c>
      <c r="H174" s="444" t="str">
        <f>IF(Q174&lt;&gt;"",H173,"")</f>
        <v/>
      </c>
      <c r="I174" s="444" t="str">
        <f>IF(R174&lt;&gt;"",I173,"")</f>
        <v/>
      </c>
      <c r="J174" s="444" t="str">
        <f>IF(R174&lt;&gt;"",J173,"")</f>
        <v/>
      </c>
      <c r="K174" s="444" t="str">
        <f>IF(S174&lt;&gt;"",K173,"")</f>
        <v/>
      </c>
      <c r="L174" s="414" t="str">
        <f>IF(S174&lt;&gt;"",L173,"")</f>
        <v/>
      </c>
      <c r="M174" s="414" t="str">
        <f>IF(T174&lt;&gt;"",M173,"")</f>
        <v/>
      </c>
      <c r="N174" s="63" t="str">
        <f>IF(E174&lt;&gt;"",N173,"")</f>
        <v/>
      </c>
      <c r="O174" s="492" t="str">
        <f>IF(B173="","",IF(E174="","",E174-F174+G174-H174+I174-J174+K174-L174+M174-N174))</f>
        <v/>
      </c>
      <c r="P174" s="303"/>
      <c r="Q174" s="303"/>
      <c r="R174" s="303"/>
      <c r="S174" s="303"/>
      <c r="T174" s="463"/>
      <c r="U174" s="485" t="str">
        <f>IF(B173="","",IF(E174="","",SUM(P174:T174)))</f>
        <v/>
      </c>
      <c r="V174" s="437" t="str">
        <f>IF(B173="","",IF(AF174="DQ","DQ",IF(E174="","",IF(O174+U174&lt;0,0,O174+U174))))</f>
        <v/>
      </c>
      <c r="W174" s="410"/>
      <c r="X174" s="724"/>
      <c r="Y174" s="292"/>
      <c r="Z174" s="293"/>
      <c r="AA174" s="314"/>
      <c r="AB174" s="14" t="str">
        <f>IF(Y174="","",IF(Y174=999,999,Y174*60+Z174+AA174/100))</f>
        <v/>
      </c>
      <c r="AC174" s="873"/>
      <c r="AD174" s="873"/>
      <c r="AE174" s="606"/>
      <c r="AF174" s="639"/>
    </row>
    <row r="175" spans="1:32" x14ac:dyDescent="0.25">
      <c r="A175" s="627"/>
      <c r="B175" s="630"/>
      <c r="C175" s="822"/>
      <c r="D175" s="44" t="s">
        <v>8</v>
      </c>
      <c r="E175" s="410" t="str">
        <f>IF(P175&lt;&gt;"",E173,"")</f>
        <v/>
      </c>
      <c r="F175" s="444" t="str">
        <f>IF(P175&lt;&gt;"",F173,"")</f>
        <v/>
      </c>
      <c r="G175" s="444" t="str">
        <f>IF(Q175&lt;&gt;"",G173,"")</f>
        <v/>
      </c>
      <c r="H175" s="444" t="str">
        <f>IF(Q175&lt;&gt;"",H173,"")</f>
        <v/>
      </c>
      <c r="I175" s="444" t="str">
        <f>IF(R175&lt;&gt;"",I173,"")</f>
        <v/>
      </c>
      <c r="J175" s="444" t="str">
        <f>IF(R175&lt;&gt;"",J173,"")</f>
        <v/>
      </c>
      <c r="K175" s="444" t="str">
        <f>IF(S175&lt;&gt;"",K173,"")</f>
        <v/>
      </c>
      <c r="L175" s="414" t="str">
        <f>IF(S175&lt;&gt;"",L173,"")</f>
        <v/>
      </c>
      <c r="M175" s="414" t="str">
        <f>IF(T175&lt;&gt;"",M173,"")</f>
        <v/>
      </c>
      <c r="N175" s="63" t="str">
        <f>IF(E175&lt;&gt;"",N173,"")</f>
        <v/>
      </c>
      <c r="O175" s="485" t="str">
        <f>IF(B173="","",IF(E175="","",E175-F175+G175-H175+I175-J175+K175-L175+M175-N175))</f>
        <v/>
      </c>
      <c r="P175" s="303"/>
      <c r="Q175" s="303"/>
      <c r="R175" s="303"/>
      <c r="S175" s="303"/>
      <c r="T175" s="463"/>
      <c r="U175" s="493" t="str">
        <f>IF(B173="","",IF(E175="","",SUM(P175:T175)))</f>
        <v/>
      </c>
      <c r="V175" s="404" t="str">
        <f>IF(B173="","",IF(AF175="DQ","DQ",IF(E175="","",IF(O175+U175&lt;0,0,O175+U175))))</f>
        <v/>
      </c>
      <c r="W175" s="410"/>
      <c r="X175" s="724"/>
      <c r="Y175" s="179"/>
      <c r="Z175" s="180"/>
      <c r="AA175" s="181"/>
      <c r="AB175" s="241"/>
      <c r="AC175" s="873"/>
      <c r="AD175" s="873"/>
      <c r="AE175" s="606"/>
      <c r="AF175" s="639"/>
    </row>
    <row r="176" spans="1:32" x14ac:dyDescent="0.25">
      <c r="A176" s="627"/>
      <c r="B176" s="630"/>
      <c r="C176" s="822"/>
      <c r="D176" s="44" t="s">
        <v>5</v>
      </c>
      <c r="E176" s="410" t="str">
        <f>IF(P176&lt;&gt;"",E173,"")</f>
        <v/>
      </c>
      <c r="F176" s="444" t="str">
        <f>IF(P176&lt;&gt;"",F173,"")</f>
        <v/>
      </c>
      <c r="G176" s="444" t="str">
        <f>IF(Q176&lt;&gt;"",G173,"")</f>
        <v/>
      </c>
      <c r="H176" s="444" t="str">
        <f>IF(Q176&lt;&gt;"",H173,"")</f>
        <v/>
      </c>
      <c r="I176" s="444" t="str">
        <f>IF(R176&lt;&gt;"",I173,"")</f>
        <v/>
      </c>
      <c r="J176" s="444" t="str">
        <f>IF(R176&lt;&gt;"",J173,"")</f>
        <v/>
      </c>
      <c r="K176" s="444" t="str">
        <f>IF(S176&lt;&gt;"",K173,"")</f>
        <v/>
      </c>
      <c r="L176" s="414" t="str">
        <f>IF(S176&lt;&gt;"",L173,"")</f>
        <v/>
      </c>
      <c r="M176" s="414" t="str">
        <f>IF(T176&lt;&gt;"",M173,"")</f>
        <v/>
      </c>
      <c r="N176" s="63" t="str">
        <f>IF(E176&lt;&gt;"",N173,"")</f>
        <v/>
      </c>
      <c r="O176" s="494" t="str">
        <f>IF(B173="","",IF(E176="","",E176-F176+G176-H176+I176-J176+K176-L176+M176-N176))</f>
        <v/>
      </c>
      <c r="P176" s="303"/>
      <c r="Q176" s="303"/>
      <c r="R176" s="303"/>
      <c r="S176" s="303"/>
      <c r="T176" s="463"/>
      <c r="U176" s="485" t="str">
        <f>IF(B173="","",IF(E176="","",SUM(P176:T176)))</f>
        <v/>
      </c>
      <c r="V176" s="437" t="str">
        <f>IF(B173="","",IF(AF176="DQ","DQ",IF(E176="","",IF(O176+U176&lt;0,0,O176+U176))))</f>
        <v/>
      </c>
      <c r="W176" s="410"/>
      <c r="X176" s="724"/>
      <c r="Y176" s="179"/>
      <c r="Z176" s="180"/>
      <c r="AA176" s="181"/>
      <c r="AB176" s="241"/>
      <c r="AC176" s="873"/>
      <c r="AD176" s="873"/>
      <c r="AE176" s="606"/>
      <c r="AF176" s="639"/>
    </row>
    <row r="177" spans="1:32" ht="15.75" thickBot="1" x14ac:dyDescent="0.3">
      <c r="A177" s="628"/>
      <c r="B177" s="631"/>
      <c r="C177" s="823"/>
      <c r="D177" s="45" t="s">
        <v>6</v>
      </c>
      <c r="E177" s="411" t="str">
        <f>IF(P177&lt;&gt;"",E173,"")</f>
        <v/>
      </c>
      <c r="F177" s="445" t="str">
        <f>IF(P177&lt;&gt;"",F173,"")</f>
        <v/>
      </c>
      <c r="G177" s="445" t="str">
        <f>IF(Q177&lt;&gt;"",G173,"")</f>
        <v/>
      </c>
      <c r="H177" s="445" t="str">
        <f>IF(Q177&lt;&gt;"",H173,"")</f>
        <v/>
      </c>
      <c r="I177" s="445" t="str">
        <f>IF(R177&lt;&gt;"",I173,"")</f>
        <v/>
      </c>
      <c r="J177" s="445" t="str">
        <f>IF(R177&lt;&gt;"",J173,"")</f>
        <v/>
      </c>
      <c r="K177" s="445" t="str">
        <f>IF(S177&lt;&gt;"",K173,"")</f>
        <v/>
      </c>
      <c r="L177" s="415" t="str">
        <f>IF(S177&lt;&gt;"",L173,"")</f>
        <v/>
      </c>
      <c r="M177" s="415" t="str">
        <f>IF(T177&lt;&gt;"",M173,"")</f>
        <v/>
      </c>
      <c r="N177" s="161" t="str">
        <f>IF(E177&lt;&gt;"",N173,"")</f>
        <v/>
      </c>
      <c r="O177" s="495" t="str">
        <f>IF(B173="","",IF(E177="","",E177-F177+G177-H177+I177-J177+K177-L177+M177-N177))</f>
        <v/>
      </c>
      <c r="P177" s="305"/>
      <c r="Q177" s="305"/>
      <c r="R177" s="305"/>
      <c r="S177" s="305"/>
      <c r="T177" s="465"/>
      <c r="U177" s="495" t="str">
        <f>IF(B173="","",IF(E177="","",SUM(P177:T177)))</f>
        <v/>
      </c>
      <c r="V177" s="405" t="str">
        <f>IF(B173="","",IF(AF177="DQ","DQ",IF(E177="","",IF(O177+U177&lt;0,0,O177+U177))))</f>
        <v/>
      </c>
      <c r="W177" s="411"/>
      <c r="X177" s="725"/>
      <c r="Y177" s="183"/>
      <c r="Z177" s="184"/>
      <c r="AA177" s="185"/>
      <c r="AB177" s="242"/>
      <c r="AC177" s="874"/>
      <c r="AD177" s="874"/>
      <c r="AE177" s="607"/>
      <c r="AF177" s="640"/>
    </row>
    <row r="178" spans="1:32" x14ac:dyDescent="0.25">
      <c r="A178" s="830" t="str">
        <f>IF('Names And Totals'!A39="","",'Names And Totals'!A39)</f>
        <v/>
      </c>
      <c r="B178" s="831" t="str">
        <f>IF('Names And Totals'!B39="","",'Names And Totals'!B39)</f>
        <v/>
      </c>
      <c r="C178" s="641" t="str">
        <f>IF(AE178="","",IF(AE178="DQ","DQ",RANK(AE178,$AE$8:$AE$503,0)+SUMPRODUCT(--(AE178=$AE$8:$AE$503),--(AC178&gt;$AC$8:$AC$503))))</f>
        <v/>
      </c>
      <c r="D178" s="42" t="s">
        <v>7</v>
      </c>
      <c r="E178" s="453"/>
      <c r="F178" s="452"/>
      <c r="G178" s="452"/>
      <c r="H178" s="452"/>
      <c r="I178" s="452"/>
      <c r="J178" s="452"/>
      <c r="K178" s="452"/>
      <c r="L178" s="476"/>
      <c r="M178" s="476"/>
      <c r="N178" s="325"/>
      <c r="O178" s="483" t="str">
        <f>IF(B178="","",IF(E178="","",E178-F178+G178-H178+I178-J178+K178-L178+M178-N178))</f>
        <v/>
      </c>
      <c r="P178" s="482"/>
      <c r="Q178" s="452"/>
      <c r="R178" s="452"/>
      <c r="S178" s="334"/>
      <c r="T178" s="460"/>
      <c r="U178" s="483" t="str">
        <f>IF(B178="","",IF(E178="","",SUM(P178:T178)))</f>
        <v/>
      </c>
      <c r="V178" s="500" t="str">
        <f>IF(B178="","",IF(AF178="DQ","DQ",IF(E178="","",IF(O178+U178&lt;0,0,O178+U178))))</f>
        <v/>
      </c>
      <c r="W178" s="422">
        <f>COUNTIF(E178,"=0")+COUNTIF(G178,"=0")+COUNTIF(I178,"=0")+COUNTIF(K178,"=0")+COUNTIF(M178,"=0")</f>
        <v>0</v>
      </c>
      <c r="X178" s="875" t="str">
        <f>IF(AF178="DQ","DQ",IF(V178="","",IF(V179="",V178,IF(V180="",AVERAGE(V178:V179),IF(V181="",AVERAGE(V178:V180),IF(V182="",AVERAGE(V178:V181),TRIMMEAN(V178:V182,0.4)))))))</f>
        <v/>
      </c>
      <c r="Y178" s="324"/>
      <c r="Z178" s="334"/>
      <c r="AA178" s="325"/>
      <c r="AB178" s="164" t="str">
        <f>IF(Y178="","",IF(Y178=999,999,Y178*60+Z178+AA178/100))</f>
        <v/>
      </c>
      <c r="AC178" s="877" t="str">
        <f>IF(I178="DQ","DQ",IF(AB178="","",IF(AB179="",AB178,IF(AB179=0,AB178,IF(AB178=999,999,AVERAGE(AB178:AB179))))))</f>
        <v/>
      </c>
      <c r="AD178" s="877" t="str">
        <f>IF(AF178="DQ","DQ",IF(AC178="","",IF(AVERAGE(AC178:AC298)=999,0,IF(W178&lt;&gt;0,0,IF(30-(AC178-$AE$3)/10&lt;0,0,30-(AC178-$AE$3)/10)))))</f>
        <v/>
      </c>
      <c r="AE178" s="880" t="str">
        <f>IF(B178="","",IF(AF178="DQ","DQ",IF(AC178="","",IF(SUM(X178+AD178)&gt;0,SUM(X178+AD178),0))))</f>
        <v/>
      </c>
      <c r="AF178" s="815"/>
    </row>
    <row r="179" spans="1:32" x14ac:dyDescent="0.25">
      <c r="A179" s="621"/>
      <c r="B179" s="624"/>
      <c r="C179" s="641"/>
      <c r="D179" s="42" t="s">
        <v>4</v>
      </c>
      <c r="E179" s="412" t="str">
        <f>IF(P179&lt;&gt;"",E178,"")</f>
        <v/>
      </c>
      <c r="F179" s="443" t="str">
        <f>IF(P179&lt;&gt;"",F178,"")</f>
        <v/>
      </c>
      <c r="G179" s="443" t="str">
        <f>IF(Q179&lt;&gt;"",G178,"")</f>
        <v/>
      </c>
      <c r="H179" s="443" t="str">
        <f>IF(Q179&lt;&gt;"",H178,"")</f>
        <v/>
      </c>
      <c r="I179" s="443" t="str">
        <f>IF(R179&lt;&gt;"",I178,"")</f>
        <v/>
      </c>
      <c r="J179" s="443" t="str">
        <f>IF(R179&lt;&gt;"",J178,"")</f>
        <v/>
      </c>
      <c r="K179" s="443" t="str">
        <f>IF(S179&lt;&gt;"",K178,"")</f>
        <v/>
      </c>
      <c r="L179" s="416" t="str">
        <f>IF(S179&lt;&gt;"",L178,"")</f>
        <v/>
      </c>
      <c r="M179" s="416" t="str">
        <f>IF(T179&lt;&gt;"",M178,"")</f>
        <v/>
      </c>
      <c r="N179" s="62" t="str">
        <f>IF(E179&lt;&gt;"",N178,"")</f>
        <v/>
      </c>
      <c r="O179" s="487" t="str">
        <f>IF(B178="","",IF(E179="","",E179-F179+G179-H179+I179-J179+K179-L179+M179-N179))</f>
        <v/>
      </c>
      <c r="P179" s="297"/>
      <c r="Q179" s="297"/>
      <c r="R179" s="297"/>
      <c r="S179" s="297"/>
      <c r="T179" s="461"/>
      <c r="U179" s="484" t="str">
        <f>IF(B178="","",IF(E179="","",SUM(P179:T179)))</f>
        <v/>
      </c>
      <c r="V179" s="419" t="str">
        <f>IF(B178="","",IF(AF179="DQ","DQ",IF(E179="","",IF(O179+U179&lt;0,0,O179+U179))))</f>
        <v/>
      </c>
      <c r="W179" s="412"/>
      <c r="X179" s="645"/>
      <c r="Y179" s="289"/>
      <c r="Z179" s="290"/>
      <c r="AA179" s="310"/>
      <c r="AB179" s="10" t="str">
        <f>IF(Y179="","",IF(Y179=999,999,Y179*60+Z179+AA179/100))</f>
        <v/>
      </c>
      <c r="AC179" s="878"/>
      <c r="AD179" s="878"/>
      <c r="AE179" s="721"/>
      <c r="AF179" s="816"/>
    </row>
    <row r="180" spans="1:32" x14ac:dyDescent="0.25">
      <c r="A180" s="621"/>
      <c r="B180" s="624"/>
      <c r="C180" s="641"/>
      <c r="D180" s="42" t="s">
        <v>8</v>
      </c>
      <c r="E180" s="412" t="str">
        <f>IF(P180&lt;&gt;"",E178,"")</f>
        <v/>
      </c>
      <c r="F180" s="443" t="str">
        <f>IF(P180&lt;&gt;"",F178,"")</f>
        <v/>
      </c>
      <c r="G180" s="443" t="str">
        <f>IF(Q180&lt;&gt;"",G178,"")</f>
        <v/>
      </c>
      <c r="H180" s="443" t="str">
        <f>IF(Q180&lt;&gt;"",H178,"")</f>
        <v/>
      </c>
      <c r="I180" s="443" t="str">
        <f>IF(R180&lt;&gt;"",I178,"")</f>
        <v/>
      </c>
      <c r="J180" s="443" t="str">
        <f>IF(R180&lt;&gt;"",J178,"")</f>
        <v/>
      </c>
      <c r="K180" s="443" t="str">
        <f>IF(S180&lt;&gt;"",K178,"")</f>
        <v/>
      </c>
      <c r="L180" s="416" t="str">
        <f>IF(S180&lt;&gt;"",L178,"")</f>
        <v/>
      </c>
      <c r="M180" s="416" t="str">
        <f>IF(T180&lt;&gt;"",M178,"")</f>
        <v/>
      </c>
      <c r="N180" s="62" t="str">
        <f>IF(E180&lt;&gt;"",N178,"")</f>
        <v/>
      </c>
      <c r="O180" s="484" t="str">
        <f>IF(B178="","",IF(E180="","",E180-F180+G180-H180+I180-J180+K180-L180+M180-N180))</f>
        <v/>
      </c>
      <c r="P180" s="297"/>
      <c r="Q180" s="297"/>
      <c r="R180" s="297"/>
      <c r="S180" s="297"/>
      <c r="T180" s="461"/>
      <c r="U180" s="486" t="str">
        <f>IF(B178="","",IF(E180="","",SUM(P180:T180)))</f>
        <v/>
      </c>
      <c r="V180" s="435" t="str">
        <f>IF(B178="","",IF(AF180="DQ","DQ",IF(E180="","",IF(O180+U180&lt;0,0,O180+U180))))</f>
        <v/>
      </c>
      <c r="W180" s="412"/>
      <c r="X180" s="645"/>
      <c r="Y180" s="169"/>
      <c r="Z180" s="170"/>
      <c r="AA180" s="171"/>
      <c r="AB180" s="240"/>
      <c r="AC180" s="878"/>
      <c r="AD180" s="878"/>
      <c r="AE180" s="721"/>
      <c r="AF180" s="816"/>
    </row>
    <row r="181" spans="1:32" x14ac:dyDescent="0.25">
      <c r="A181" s="621"/>
      <c r="B181" s="624"/>
      <c r="C181" s="641"/>
      <c r="D181" s="42" t="s">
        <v>5</v>
      </c>
      <c r="E181" s="412" t="str">
        <f>IF(P181&lt;&gt;"",E178,"")</f>
        <v/>
      </c>
      <c r="F181" s="443" t="str">
        <f>IF(P181&lt;&gt;"",F178,"")</f>
        <v/>
      </c>
      <c r="G181" s="443" t="str">
        <f>IF(Q181&lt;&gt;"",G178,"")</f>
        <v/>
      </c>
      <c r="H181" s="443" t="str">
        <f>IF(Q181&lt;&gt;"",H178,"")</f>
        <v/>
      </c>
      <c r="I181" s="443" t="str">
        <f>IF(R181&lt;&gt;"",I178,"")</f>
        <v/>
      </c>
      <c r="J181" s="443" t="str">
        <f>IF(R181&lt;&gt;"",J178,"")</f>
        <v/>
      </c>
      <c r="K181" s="443" t="str">
        <f>IF(S181&lt;&gt;"",K178,"")</f>
        <v/>
      </c>
      <c r="L181" s="416" t="str">
        <f>IF(S181&lt;&gt;"",L178,"")</f>
        <v/>
      </c>
      <c r="M181" s="416" t="str">
        <f>IF(T181&lt;&gt;"",M178,"")</f>
        <v/>
      </c>
      <c r="N181" s="62" t="str">
        <f>IF(E181&lt;&gt;"",N178,"")</f>
        <v/>
      </c>
      <c r="O181" s="488" t="str">
        <f>IF(B178="","",IF(E181="","",E181-F181+G181-H181+I181-J181+K181-L181+M181-N181))</f>
        <v/>
      </c>
      <c r="P181" s="297"/>
      <c r="Q181" s="297"/>
      <c r="R181" s="297"/>
      <c r="S181" s="297"/>
      <c r="T181" s="461"/>
      <c r="U181" s="484" t="str">
        <f>IF(B178="","",IF(E181="","",SUM(P181:T181)))</f>
        <v/>
      </c>
      <c r="V181" s="419" t="str">
        <f>IF(B178="","",IF(AF181="DQ","DQ",IF(E181="","",IF(O181+U181&lt;0,0,O181+U181))))</f>
        <v/>
      </c>
      <c r="W181" s="412"/>
      <c r="X181" s="645"/>
      <c r="Y181" s="169"/>
      <c r="Z181" s="170"/>
      <c r="AA181" s="171"/>
      <c r="AB181" s="240"/>
      <c r="AC181" s="878"/>
      <c r="AD181" s="878"/>
      <c r="AE181" s="721"/>
      <c r="AF181" s="816"/>
    </row>
    <row r="182" spans="1:32" ht="15.75" thickBot="1" x14ac:dyDescent="0.3">
      <c r="A182" s="622"/>
      <c r="B182" s="625"/>
      <c r="C182" s="642"/>
      <c r="D182" s="85" t="s">
        <v>6</v>
      </c>
      <c r="E182" s="423" t="str">
        <f>IF(P182&lt;&gt;"",E178,"")</f>
        <v/>
      </c>
      <c r="F182" s="124" t="str">
        <f>IF(P182&lt;&gt;"",F178,"")</f>
        <v/>
      </c>
      <c r="G182" s="124" t="str">
        <f>IF(Q182&lt;&gt;"",G178,"")</f>
        <v/>
      </c>
      <c r="H182" s="124" t="str">
        <f>IF(Q182&lt;&gt;"",H178,"")</f>
        <v/>
      </c>
      <c r="I182" s="124" t="str">
        <f>IF(R182&lt;&gt;"",I178,"")</f>
        <v/>
      </c>
      <c r="J182" s="124" t="str">
        <f>IF(R182&lt;&gt;"",J178,"")</f>
        <v/>
      </c>
      <c r="K182" s="124" t="str">
        <f>IF(S182&lt;&gt;"",K178,"")</f>
        <v/>
      </c>
      <c r="L182" s="421" t="str">
        <f>IF(S182&lt;&gt;"",L178,"")</f>
        <v/>
      </c>
      <c r="M182" s="421" t="str">
        <f>IF(T182&lt;&gt;"",M178,"")</f>
        <v/>
      </c>
      <c r="N182" s="64" t="str">
        <f>IF(E182&lt;&gt;"",N178,"")</f>
        <v/>
      </c>
      <c r="O182" s="486" t="str">
        <f>IF(B178="","",IF(E182="","",E182-F182+G182-H182+I182-J182+K182-L182+M182-N182))</f>
        <v/>
      </c>
      <c r="P182" s="309"/>
      <c r="Q182" s="309"/>
      <c r="R182" s="309"/>
      <c r="S182" s="309"/>
      <c r="T182" s="462"/>
      <c r="U182" s="488" t="str">
        <f>IF(B178="","",IF(E182="","",SUM(P182:T182)))</f>
        <v/>
      </c>
      <c r="V182" s="418" t="str">
        <f>IF(B178="","",IF(AF182="DQ","DQ",IF(E182="","",IF(O182+U182&lt;0,0,O182+U182))))</f>
        <v/>
      </c>
      <c r="W182" s="423"/>
      <c r="X182" s="876"/>
      <c r="Y182" s="478"/>
      <c r="Z182" s="479"/>
      <c r="AA182" s="480"/>
      <c r="AB182" s="481"/>
      <c r="AC182" s="879"/>
      <c r="AD182" s="879"/>
      <c r="AE182" s="881"/>
      <c r="AF182" s="817"/>
    </row>
    <row r="183" spans="1:32" x14ac:dyDescent="0.25">
      <c r="A183" s="626" t="str">
        <f>IF('Names And Totals'!A40="","",'Names And Totals'!A40)</f>
        <v/>
      </c>
      <c r="B183" s="629" t="str">
        <f>IF('Names And Totals'!B40="","",'Names And Totals'!B40)</f>
        <v/>
      </c>
      <c r="C183" s="821" t="str">
        <f>IF(AE183="","",IF(AE183="DQ","DQ",RANK(AE183,$AE$8:$AE$503,0)+SUMPRODUCT(--(AE183=$AE$8:$AE$503),--(AC183&gt;$AC$8:$AC$503))))</f>
        <v/>
      </c>
      <c r="D183" s="43" t="s">
        <v>7</v>
      </c>
      <c r="E183" s="446"/>
      <c r="F183" s="447"/>
      <c r="G183" s="447"/>
      <c r="H183" s="447"/>
      <c r="I183" s="447"/>
      <c r="J183" s="447"/>
      <c r="K183" s="447"/>
      <c r="L183" s="489"/>
      <c r="M183" s="489"/>
      <c r="N183" s="313"/>
      <c r="O183" s="490" t="str">
        <f>IF(B183="","",IF(E183="","",E183-F183+G183-H183+I183-J183+K183-L183+M183-N183))</f>
        <v/>
      </c>
      <c r="P183" s="491"/>
      <c r="Q183" s="447"/>
      <c r="R183" s="447"/>
      <c r="S183" s="312"/>
      <c r="T183" s="464"/>
      <c r="U183" s="490" t="str">
        <f>IF(B183="","",IF(E183="","",SUM(P183:T183)))</f>
        <v/>
      </c>
      <c r="V183" s="403" t="str">
        <f>IF(B183="","",IF(AF183="DQ","DQ",IF(E183="","",IF(O183+U183&lt;0,0,O183+U183))))</f>
        <v/>
      </c>
      <c r="W183" s="409">
        <f>COUNTIF(E183,"=0")+COUNTIF(G183,"=0")+COUNTIF(I183,"=0")+COUNTIF(K183,"=0")+COUNTIF(M183,"=0")</f>
        <v>0</v>
      </c>
      <c r="X183" s="723" t="str">
        <f>IF(AF183="DQ","DQ",IF(V183="","",IF(V184="",V183,IF(V185="",AVERAGE(V183:V184),IF(V186="",AVERAGE(V183:V185),IF(V187="",AVERAGE(V183:V186),TRIMMEAN(V183:V187,0.4)))))))</f>
        <v/>
      </c>
      <c r="Y183" s="311"/>
      <c r="Z183" s="312"/>
      <c r="AA183" s="313"/>
      <c r="AB183" s="160" t="str">
        <f>IF(Y183="","",IF(Y183=999,999,Y183*60+Z183+AA183/100))</f>
        <v/>
      </c>
      <c r="AC183" s="872" t="str">
        <f>IF(I183="DQ","DQ",IF(AB183="","",IF(AB184="",AB183,IF(AB184=0,AB183,IF(AB183=999,999,AVERAGE(AB183:AB184))))))</f>
        <v/>
      </c>
      <c r="AD183" s="872" t="str">
        <f>IF(AF183="DQ","DQ",IF(AC183="","",IF(AVERAGE(AC183:AC303)=999,0,IF(W183&lt;&gt;0,0,IF(30-(AC183-$AE$3)/10&lt;0,0,30-(AC183-$AE$3)/10)))))</f>
        <v/>
      </c>
      <c r="AE183" s="605" t="str">
        <f>IF(B183="","",IF(AF183="DQ","DQ",IF(AC183="","",IF(SUM(X183+AD183)&gt;0,SUM(X183+AD183),0))))</f>
        <v/>
      </c>
      <c r="AF183" s="638"/>
    </row>
    <row r="184" spans="1:32" x14ac:dyDescent="0.25">
      <c r="A184" s="627"/>
      <c r="B184" s="630"/>
      <c r="C184" s="822"/>
      <c r="D184" s="44" t="s">
        <v>4</v>
      </c>
      <c r="E184" s="410" t="str">
        <f>IF(P184&lt;&gt;"",E183,"")</f>
        <v/>
      </c>
      <c r="F184" s="444" t="str">
        <f>IF(P184&lt;&gt;"",F183,"")</f>
        <v/>
      </c>
      <c r="G184" s="444" t="str">
        <f>IF(Q184&lt;&gt;"",G183,"")</f>
        <v/>
      </c>
      <c r="H184" s="444" t="str">
        <f>IF(Q184&lt;&gt;"",H183,"")</f>
        <v/>
      </c>
      <c r="I184" s="444" t="str">
        <f>IF(R184&lt;&gt;"",I183,"")</f>
        <v/>
      </c>
      <c r="J184" s="444" t="str">
        <f>IF(R184&lt;&gt;"",J183,"")</f>
        <v/>
      </c>
      <c r="K184" s="444" t="str">
        <f>IF(S184&lt;&gt;"",K183,"")</f>
        <v/>
      </c>
      <c r="L184" s="414" t="str">
        <f>IF(S184&lt;&gt;"",L183,"")</f>
        <v/>
      </c>
      <c r="M184" s="414" t="str">
        <f>IF(T184&lt;&gt;"",M183,"")</f>
        <v/>
      </c>
      <c r="N184" s="63" t="str">
        <f>IF(E184&lt;&gt;"",N183,"")</f>
        <v/>
      </c>
      <c r="O184" s="492" t="str">
        <f>IF(B183="","",IF(E184="","",E184-F184+G184-H184+I184-J184+K184-L184+M184-N184))</f>
        <v/>
      </c>
      <c r="P184" s="303"/>
      <c r="Q184" s="303"/>
      <c r="R184" s="303"/>
      <c r="S184" s="303"/>
      <c r="T184" s="463"/>
      <c r="U184" s="485" t="str">
        <f>IF(B183="","",IF(E184="","",SUM(P184:T184)))</f>
        <v/>
      </c>
      <c r="V184" s="437" t="str">
        <f>IF(B183="","",IF(AF184="DQ","DQ",IF(E184="","",IF(O184+U184&lt;0,0,O184+U184))))</f>
        <v/>
      </c>
      <c r="W184" s="410"/>
      <c r="X184" s="724"/>
      <c r="Y184" s="292"/>
      <c r="Z184" s="293"/>
      <c r="AA184" s="314"/>
      <c r="AB184" s="14" t="str">
        <f>IF(Y184="","",IF(Y184=999,999,Y184*60+Z184+AA184/100))</f>
        <v/>
      </c>
      <c r="AC184" s="873"/>
      <c r="AD184" s="873"/>
      <c r="AE184" s="606"/>
      <c r="AF184" s="639"/>
    </row>
    <row r="185" spans="1:32" x14ac:dyDescent="0.25">
      <c r="A185" s="627"/>
      <c r="B185" s="630"/>
      <c r="C185" s="822"/>
      <c r="D185" s="44" t="s">
        <v>8</v>
      </c>
      <c r="E185" s="410" t="str">
        <f>IF(P185&lt;&gt;"",E183,"")</f>
        <v/>
      </c>
      <c r="F185" s="444" t="str">
        <f>IF(P185&lt;&gt;"",F183,"")</f>
        <v/>
      </c>
      <c r="G185" s="444" t="str">
        <f>IF(Q185&lt;&gt;"",G183,"")</f>
        <v/>
      </c>
      <c r="H185" s="444" t="str">
        <f>IF(Q185&lt;&gt;"",H183,"")</f>
        <v/>
      </c>
      <c r="I185" s="444" t="str">
        <f>IF(R185&lt;&gt;"",I183,"")</f>
        <v/>
      </c>
      <c r="J185" s="444" t="str">
        <f>IF(R185&lt;&gt;"",J183,"")</f>
        <v/>
      </c>
      <c r="K185" s="444" t="str">
        <f>IF(S185&lt;&gt;"",K183,"")</f>
        <v/>
      </c>
      <c r="L185" s="414" t="str">
        <f>IF(S185&lt;&gt;"",L183,"")</f>
        <v/>
      </c>
      <c r="M185" s="414" t="str">
        <f>IF(T185&lt;&gt;"",M183,"")</f>
        <v/>
      </c>
      <c r="N185" s="63" t="str">
        <f>IF(E185&lt;&gt;"",N183,"")</f>
        <v/>
      </c>
      <c r="O185" s="485" t="str">
        <f>IF(B183="","",IF(E185="","",E185-F185+G185-H185+I185-J185+K185-L185+M185-N185))</f>
        <v/>
      </c>
      <c r="P185" s="303"/>
      <c r="Q185" s="303"/>
      <c r="R185" s="303"/>
      <c r="S185" s="303"/>
      <c r="T185" s="463"/>
      <c r="U185" s="493" t="str">
        <f>IF(B183="","",IF(E185="","",SUM(P185:T185)))</f>
        <v/>
      </c>
      <c r="V185" s="404" t="str">
        <f>IF(B183="","",IF(AF185="DQ","DQ",IF(E185="","",IF(O185+U185&lt;0,0,O185+U185))))</f>
        <v/>
      </c>
      <c r="W185" s="410"/>
      <c r="X185" s="724"/>
      <c r="Y185" s="179"/>
      <c r="Z185" s="180"/>
      <c r="AA185" s="181"/>
      <c r="AB185" s="241"/>
      <c r="AC185" s="873"/>
      <c r="AD185" s="873"/>
      <c r="AE185" s="606"/>
      <c r="AF185" s="639"/>
    </row>
    <row r="186" spans="1:32" x14ac:dyDescent="0.25">
      <c r="A186" s="627"/>
      <c r="B186" s="630"/>
      <c r="C186" s="822"/>
      <c r="D186" s="44" t="s">
        <v>5</v>
      </c>
      <c r="E186" s="410" t="str">
        <f>IF(P186&lt;&gt;"",E183,"")</f>
        <v/>
      </c>
      <c r="F186" s="444" t="str">
        <f>IF(P186&lt;&gt;"",F183,"")</f>
        <v/>
      </c>
      <c r="G186" s="444" t="str">
        <f>IF(Q186&lt;&gt;"",G183,"")</f>
        <v/>
      </c>
      <c r="H186" s="444" t="str">
        <f>IF(Q186&lt;&gt;"",H183,"")</f>
        <v/>
      </c>
      <c r="I186" s="444" t="str">
        <f>IF(R186&lt;&gt;"",I183,"")</f>
        <v/>
      </c>
      <c r="J186" s="444" t="str">
        <f>IF(R186&lt;&gt;"",J183,"")</f>
        <v/>
      </c>
      <c r="K186" s="444" t="str">
        <f>IF(S186&lt;&gt;"",K183,"")</f>
        <v/>
      </c>
      <c r="L186" s="414" t="str">
        <f>IF(S186&lt;&gt;"",L183,"")</f>
        <v/>
      </c>
      <c r="M186" s="414" t="str">
        <f>IF(T186&lt;&gt;"",M183,"")</f>
        <v/>
      </c>
      <c r="N186" s="63" t="str">
        <f>IF(E186&lt;&gt;"",N183,"")</f>
        <v/>
      </c>
      <c r="O186" s="494" t="str">
        <f>IF(B183="","",IF(E186="","",E186-F186+G186-H186+I186-J186+K186-L186+M186-N186))</f>
        <v/>
      </c>
      <c r="P186" s="303"/>
      <c r="Q186" s="303"/>
      <c r="R186" s="303"/>
      <c r="S186" s="303"/>
      <c r="T186" s="463"/>
      <c r="U186" s="485" t="str">
        <f>IF(B183="","",IF(E186="","",SUM(P186:T186)))</f>
        <v/>
      </c>
      <c r="V186" s="437" t="str">
        <f>IF(B183="","",IF(AF186="DQ","DQ",IF(E186="","",IF(O186+U186&lt;0,0,O186+U186))))</f>
        <v/>
      </c>
      <c r="W186" s="410"/>
      <c r="X186" s="724"/>
      <c r="Y186" s="179"/>
      <c r="Z186" s="180"/>
      <c r="AA186" s="181"/>
      <c r="AB186" s="241"/>
      <c r="AC186" s="873"/>
      <c r="AD186" s="873"/>
      <c r="AE186" s="606"/>
      <c r="AF186" s="639"/>
    </row>
    <row r="187" spans="1:32" ht="15.75" thickBot="1" x14ac:dyDescent="0.3">
      <c r="A187" s="628"/>
      <c r="B187" s="631"/>
      <c r="C187" s="823"/>
      <c r="D187" s="45" t="s">
        <v>6</v>
      </c>
      <c r="E187" s="411" t="str">
        <f>IF(P187&lt;&gt;"",E183,"")</f>
        <v/>
      </c>
      <c r="F187" s="445" t="str">
        <f>IF(P187&lt;&gt;"",F183,"")</f>
        <v/>
      </c>
      <c r="G187" s="445" t="str">
        <f>IF(Q187&lt;&gt;"",G183,"")</f>
        <v/>
      </c>
      <c r="H187" s="445" t="str">
        <f>IF(Q187&lt;&gt;"",H183,"")</f>
        <v/>
      </c>
      <c r="I187" s="445" t="str">
        <f>IF(R187&lt;&gt;"",I183,"")</f>
        <v/>
      </c>
      <c r="J187" s="445" t="str">
        <f>IF(R187&lt;&gt;"",J183,"")</f>
        <v/>
      </c>
      <c r="K187" s="445" t="str">
        <f>IF(S187&lt;&gt;"",K183,"")</f>
        <v/>
      </c>
      <c r="L187" s="415" t="str">
        <f>IF(S187&lt;&gt;"",L183,"")</f>
        <v/>
      </c>
      <c r="M187" s="415" t="str">
        <f>IF(T187&lt;&gt;"",M183,"")</f>
        <v/>
      </c>
      <c r="N187" s="161" t="str">
        <f>IF(E187&lt;&gt;"",N183,"")</f>
        <v/>
      </c>
      <c r="O187" s="495" t="str">
        <f>IF(B183="","",IF(E187="","",E187-F187+G187-H187+I187-J187+K187-L187+M187-N187))</f>
        <v/>
      </c>
      <c r="P187" s="305"/>
      <c r="Q187" s="305"/>
      <c r="R187" s="305"/>
      <c r="S187" s="305"/>
      <c r="T187" s="465"/>
      <c r="U187" s="495" t="str">
        <f>IF(B183="","",IF(E187="","",SUM(P187:T187)))</f>
        <v/>
      </c>
      <c r="V187" s="405" t="str">
        <f>IF(B183="","",IF(AF187="DQ","DQ",IF(E187="","",IF(O187+U187&lt;0,0,O187+U187))))</f>
        <v/>
      </c>
      <c r="W187" s="411"/>
      <c r="X187" s="725"/>
      <c r="Y187" s="183"/>
      <c r="Z187" s="184"/>
      <c r="AA187" s="185"/>
      <c r="AB187" s="242"/>
      <c r="AC187" s="874"/>
      <c r="AD187" s="874"/>
      <c r="AE187" s="607"/>
      <c r="AF187" s="640"/>
    </row>
    <row r="188" spans="1:32" x14ac:dyDescent="0.25">
      <c r="A188" s="830" t="str">
        <f>IF('Names And Totals'!A41="","",'Names And Totals'!A41)</f>
        <v/>
      </c>
      <c r="B188" s="831" t="str">
        <f>IF('Names And Totals'!B41="","",'Names And Totals'!B41)</f>
        <v/>
      </c>
      <c r="C188" s="641" t="str">
        <f>IF(AE188="","",IF(AE188="DQ","DQ",RANK(AE188,$AE$8:$AE$503,0)+SUMPRODUCT(--(AE188=$AE$8:$AE$503),--(AC188&gt;$AC$8:$AC$503))))</f>
        <v/>
      </c>
      <c r="D188" s="42" t="s">
        <v>7</v>
      </c>
      <c r="E188" s="453"/>
      <c r="F188" s="452"/>
      <c r="G188" s="452"/>
      <c r="H188" s="452"/>
      <c r="I188" s="452"/>
      <c r="J188" s="452"/>
      <c r="K188" s="452"/>
      <c r="L188" s="476"/>
      <c r="M188" s="476"/>
      <c r="N188" s="325"/>
      <c r="O188" s="483" t="str">
        <f>IF(B188="","",IF(E188="","",E188-F188+G188-H188+I188-J188+K188-L188+M188-N188))</f>
        <v/>
      </c>
      <c r="P188" s="482"/>
      <c r="Q188" s="452"/>
      <c r="R188" s="452"/>
      <c r="S188" s="334"/>
      <c r="T188" s="460"/>
      <c r="U188" s="483" t="str">
        <f>IF(B188="","",IF(E188="","",SUM(P188:T188)))</f>
        <v/>
      </c>
      <c r="V188" s="500" t="str">
        <f>IF(B188="","",IF(AF188="DQ","DQ",IF(E188="","",IF(O188+U188&lt;0,0,O188+U188))))</f>
        <v/>
      </c>
      <c r="W188" s="422">
        <f>COUNTIF(E188,"=0")+COUNTIF(G188,"=0")+COUNTIF(I188,"=0")+COUNTIF(K188,"=0")+COUNTIF(M188,"=0")</f>
        <v>0</v>
      </c>
      <c r="X188" s="875" t="str">
        <f>IF(AF188="DQ","DQ",IF(V188="","",IF(V189="",V188,IF(V190="",AVERAGE(V188:V189),IF(V191="",AVERAGE(V188:V190),IF(V192="",AVERAGE(V188:V191),TRIMMEAN(V188:V192,0.4)))))))</f>
        <v/>
      </c>
      <c r="Y188" s="324"/>
      <c r="Z188" s="334"/>
      <c r="AA188" s="325"/>
      <c r="AB188" s="164" t="str">
        <f>IF(Y188="","",IF(Y188=999,999,Y188*60+Z188+AA188/100))</f>
        <v/>
      </c>
      <c r="AC188" s="877" t="str">
        <f>IF(I188="DQ","DQ",IF(AB188="","",IF(AB189="",AB188,IF(AB189=0,AB188,IF(AB188=999,999,AVERAGE(AB188:AB189))))))</f>
        <v/>
      </c>
      <c r="AD188" s="877" t="str">
        <f>IF(AF188="DQ","DQ",IF(AC188="","",IF(AVERAGE(AC188:AC308)=999,0,IF(W188&lt;&gt;0,0,IF(30-(AC188-$AE$3)/10&lt;0,0,30-(AC188-$AE$3)/10)))))</f>
        <v/>
      </c>
      <c r="AE188" s="880" t="str">
        <f>IF(B188="","",IF(AF188="DQ","DQ",IF(AC188="","",IF(SUM(X188+AD188)&gt;0,SUM(X188+AD188),0))))</f>
        <v/>
      </c>
      <c r="AF188" s="815"/>
    </row>
    <row r="189" spans="1:32" x14ac:dyDescent="0.25">
      <c r="A189" s="621"/>
      <c r="B189" s="624"/>
      <c r="C189" s="641"/>
      <c r="D189" s="42" t="s">
        <v>4</v>
      </c>
      <c r="E189" s="412" t="str">
        <f>IF(P189&lt;&gt;"",E188,"")</f>
        <v/>
      </c>
      <c r="F189" s="443" t="str">
        <f>IF(P189&lt;&gt;"",F188,"")</f>
        <v/>
      </c>
      <c r="G189" s="443" t="str">
        <f>IF(Q189&lt;&gt;"",G188,"")</f>
        <v/>
      </c>
      <c r="H189" s="443" t="str">
        <f>IF(Q189&lt;&gt;"",H188,"")</f>
        <v/>
      </c>
      <c r="I189" s="443" t="str">
        <f>IF(R189&lt;&gt;"",I188,"")</f>
        <v/>
      </c>
      <c r="J189" s="443" t="str">
        <f>IF(R189&lt;&gt;"",J188,"")</f>
        <v/>
      </c>
      <c r="K189" s="443" t="str">
        <f>IF(S189&lt;&gt;"",K188,"")</f>
        <v/>
      </c>
      <c r="L189" s="416" t="str">
        <f>IF(S189&lt;&gt;"",L188,"")</f>
        <v/>
      </c>
      <c r="M189" s="416" t="str">
        <f>IF(T189&lt;&gt;"",M188,"")</f>
        <v/>
      </c>
      <c r="N189" s="62" t="str">
        <f>IF(E189&lt;&gt;"",N188,"")</f>
        <v/>
      </c>
      <c r="O189" s="487" t="str">
        <f>IF(B188="","",IF(E189="","",E189-F189+G189-H189+I189-J189+K189-L189+M189-N189))</f>
        <v/>
      </c>
      <c r="P189" s="297"/>
      <c r="Q189" s="297"/>
      <c r="R189" s="297"/>
      <c r="S189" s="297"/>
      <c r="T189" s="461"/>
      <c r="U189" s="484" t="str">
        <f>IF(B188="","",IF(E189="","",SUM(P189:T189)))</f>
        <v/>
      </c>
      <c r="V189" s="419" t="str">
        <f>IF(B188="","",IF(AF189="DQ","DQ",IF(E189="","",IF(O189+U189&lt;0,0,O189+U189))))</f>
        <v/>
      </c>
      <c r="W189" s="412"/>
      <c r="X189" s="645"/>
      <c r="Y189" s="289"/>
      <c r="Z189" s="290"/>
      <c r="AA189" s="310"/>
      <c r="AB189" s="10" t="str">
        <f>IF(Y189="","",IF(Y189=999,999,Y189*60+Z189+AA189/100))</f>
        <v/>
      </c>
      <c r="AC189" s="878"/>
      <c r="AD189" s="878"/>
      <c r="AE189" s="721"/>
      <c r="AF189" s="816"/>
    </row>
    <row r="190" spans="1:32" x14ac:dyDescent="0.25">
      <c r="A190" s="621"/>
      <c r="B190" s="624"/>
      <c r="C190" s="641"/>
      <c r="D190" s="42" t="s">
        <v>8</v>
      </c>
      <c r="E190" s="412" t="str">
        <f>IF(P190&lt;&gt;"",E188,"")</f>
        <v/>
      </c>
      <c r="F190" s="443" t="str">
        <f>IF(P190&lt;&gt;"",F188,"")</f>
        <v/>
      </c>
      <c r="G190" s="443" t="str">
        <f>IF(Q190&lt;&gt;"",G188,"")</f>
        <v/>
      </c>
      <c r="H190" s="443" t="str">
        <f>IF(Q190&lt;&gt;"",H188,"")</f>
        <v/>
      </c>
      <c r="I190" s="443" t="str">
        <f>IF(R190&lt;&gt;"",I188,"")</f>
        <v/>
      </c>
      <c r="J190" s="443" t="str">
        <f>IF(R190&lt;&gt;"",J188,"")</f>
        <v/>
      </c>
      <c r="K190" s="443" t="str">
        <f>IF(S190&lt;&gt;"",K188,"")</f>
        <v/>
      </c>
      <c r="L190" s="416" t="str">
        <f>IF(S190&lt;&gt;"",L188,"")</f>
        <v/>
      </c>
      <c r="M190" s="416" t="str">
        <f>IF(T190&lt;&gt;"",M188,"")</f>
        <v/>
      </c>
      <c r="N190" s="62" t="str">
        <f>IF(E190&lt;&gt;"",N188,"")</f>
        <v/>
      </c>
      <c r="O190" s="484" t="str">
        <f>IF(B188="","",IF(E190="","",E190-F190+G190-H190+I190-J190+K190-L190+M190-N190))</f>
        <v/>
      </c>
      <c r="P190" s="297"/>
      <c r="Q190" s="297"/>
      <c r="R190" s="297"/>
      <c r="S190" s="297"/>
      <c r="T190" s="461"/>
      <c r="U190" s="486" t="str">
        <f>IF(B188="","",IF(E190="","",SUM(P190:T190)))</f>
        <v/>
      </c>
      <c r="V190" s="435" t="str">
        <f>IF(B188="","",IF(AF190="DQ","DQ",IF(E190="","",IF(O190+U190&lt;0,0,O190+U190))))</f>
        <v/>
      </c>
      <c r="W190" s="412"/>
      <c r="X190" s="645"/>
      <c r="Y190" s="169"/>
      <c r="Z190" s="170"/>
      <c r="AA190" s="171"/>
      <c r="AB190" s="240"/>
      <c r="AC190" s="878"/>
      <c r="AD190" s="878"/>
      <c r="AE190" s="721"/>
      <c r="AF190" s="816"/>
    </row>
    <row r="191" spans="1:32" x14ac:dyDescent="0.25">
      <c r="A191" s="621"/>
      <c r="B191" s="624"/>
      <c r="C191" s="641"/>
      <c r="D191" s="42" t="s">
        <v>5</v>
      </c>
      <c r="E191" s="412" t="str">
        <f>IF(P191&lt;&gt;"",E188,"")</f>
        <v/>
      </c>
      <c r="F191" s="443" t="str">
        <f>IF(P191&lt;&gt;"",F188,"")</f>
        <v/>
      </c>
      <c r="G191" s="443" t="str">
        <f>IF(Q191&lt;&gt;"",G188,"")</f>
        <v/>
      </c>
      <c r="H191" s="443" t="str">
        <f>IF(Q191&lt;&gt;"",H188,"")</f>
        <v/>
      </c>
      <c r="I191" s="443" t="str">
        <f>IF(R191&lt;&gt;"",I188,"")</f>
        <v/>
      </c>
      <c r="J191" s="443" t="str">
        <f>IF(R191&lt;&gt;"",J188,"")</f>
        <v/>
      </c>
      <c r="K191" s="443" t="str">
        <f>IF(S191&lt;&gt;"",K188,"")</f>
        <v/>
      </c>
      <c r="L191" s="416" t="str">
        <f>IF(S191&lt;&gt;"",L188,"")</f>
        <v/>
      </c>
      <c r="M191" s="416" t="str">
        <f>IF(T191&lt;&gt;"",M188,"")</f>
        <v/>
      </c>
      <c r="N191" s="62" t="str">
        <f>IF(E191&lt;&gt;"",N188,"")</f>
        <v/>
      </c>
      <c r="O191" s="488" t="str">
        <f>IF(B188="","",IF(E191="","",E191-F191+G191-H191+I191-J191+K191-L191+M191-N191))</f>
        <v/>
      </c>
      <c r="P191" s="297"/>
      <c r="Q191" s="297"/>
      <c r="R191" s="297"/>
      <c r="S191" s="297"/>
      <c r="T191" s="461"/>
      <c r="U191" s="484" t="str">
        <f>IF(B188="","",IF(E191="","",SUM(P191:T191)))</f>
        <v/>
      </c>
      <c r="V191" s="419" t="str">
        <f>IF(B188="","",IF(AF191="DQ","DQ",IF(E191="","",IF(O191+U191&lt;0,0,O191+U191))))</f>
        <v/>
      </c>
      <c r="W191" s="412"/>
      <c r="X191" s="645"/>
      <c r="Y191" s="169"/>
      <c r="Z191" s="170"/>
      <c r="AA191" s="171"/>
      <c r="AB191" s="240"/>
      <c r="AC191" s="878"/>
      <c r="AD191" s="878"/>
      <c r="AE191" s="721"/>
      <c r="AF191" s="816"/>
    </row>
    <row r="192" spans="1:32" ht="15.75" thickBot="1" x14ac:dyDescent="0.3">
      <c r="A192" s="622"/>
      <c r="B192" s="625"/>
      <c r="C192" s="642"/>
      <c r="D192" s="85" t="s">
        <v>6</v>
      </c>
      <c r="E192" s="423" t="str">
        <f>IF(P192&lt;&gt;"",E188,"")</f>
        <v/>
      </c>
      <c r="F192" s="124" t="str">
        <f>IF(P192&lt;&gt;"",F188,"")</f>
        <v/>
      </c>
      <c r="G192" s="124" t="str">
        <f>IF(Q192&lt;&gt;"",G188,"")</f>
        <v/>
      </c>
      <c r="H192" s="124" t="str">
        <f>IF(Q192&lt;&gt;"",H188,"")</f>
        <v/>
      </c>
      <c r="I192" s="124" t="str">
        <f>IF(R192&lt;&gt;"",I188,"")</f>
        <v/>
      </c>
      <c r="J192" s="124" t="str">
        <f>IF(R192&lt;&gt;"",J188,"")</f>
        <v/>
      </c>
      <c r="K192" s="124" t="str">
        <f>IF(S192&lt;&gt;"",K188,"")</f>
        <v/>
      </c>
      <c r="L192" s="421" t="str">
        <f>IF(S192&lt;&gt;"",L188,"")</f>
        <v/>
      </c>
      <c r="M192" s="421" t="str">
        <f>IF(T192&lt;&gt;"",M188,"")</f>
        <v/>
      </c>
      <c r="N192" s="64" t="str">
        <f>IF(E192&lt;&gt;"",N188,"")</f>
        <v/>
      </c>
      <c r="O192" s="486" t="str">
        <f>IF(B188="","",IF(E192="","",E192-F192+G192-H192+I192-J192+K192-L192+M192-N192))</f>
        <v/>
      </c>
      <c r="P192" s="309"/>
      <c r="Q192" s="309"/>
      <c r="R192" s="309"/>
      <c r="S192" s="309"/>
      <c r="T192" s="462"/>
      <c r="U192" s="488" t="str">
        <f>IF(B188="","",IF(E192="","",SUM(P192:T192)))</f>
        <v/>
      </c>
      <c r="V192" s="418" t="str">
        <f>IF(B188="","",IF(AF192="DQ","DQ",IF(E192="","",IF(O192+U192&lt;0,0,O192+U192))))</f>
        <v/>
      </c>
      <c r="W192" s="423"/>
      <c r="X192" s="876"/>
      <c r="Y192" s="478"/>
      <c r="Z192" s="479"/>
      <c r="AA192" s="480"/>
      <c r="AB192" s="481"/>
      <c r="AC192" s="879"/>
      <c r="AD192" s="879"/>
      <c r="AE192" s="881"/>
      <c r="AF192" s="817"/>
    </row>
    <row r="193" spans="1:32" x14ac:dyDescent="0.25">
      <c r="A193" s="626" t="str">
        <f>IF('Names And Totals'!A42="","",'Names And Totals'!A42)</f>
        <v/>
      </c>
      <c r="B193" s="629" t="str">
        <f>IF('Names And Totals'!B42="","",'Names And Totals'!B42)</f>
        <v/>
      </c>
      <c r="C193" s="821" t="str">
        <f>IF(AE193="","",IF(AE193="DQ","DQ",RANK(AE193,$AE$8:$AE$503,0)+SUMPRODUCT(--(AE193=$AE$8:$AE$503),--(AC193&gt;$AC$8:$AC$503))))</f>
        <v/>
      </c>
      <c r="D193" s="43" t="s">
        <v>7</v>
      </c>
      <c r="E193" s="446"/>
      <c r="F193" s="447"/>
      <c r="G193" s="447"/>
      <c r="H193" s="447"/>
      <c r="I193" s="447"/>
      <c r="J193" s="447"/>
      <c r="K193" s="447"/>
      <c r="L193" s="489"/>
      <c r="M193" s="489"/>
      <c r="N193" s="313"/>
      <c r="O193" s="490" t="str">
        <f>IF(B193="","",IF(E193="","",E193-F193+G193-H193+I193-J193+K193-L193+M193-N193))</f>
        <v/>
      </c>
      <c r="P193" s="491"/>
      <c r="Q193" s="447"/>
      <c r="R193" s="447"/>
      <c r="S193" s="312"/>
      <c r="T193" s="464"/>
      <c r="U193" s="490" t="str">
        <f>IF(B193="","",IF(E193="","",SUM(P193:T193)))</f>
        <v/>
      </c>
      <c r="V193" s="403" t="str">
        <f>IF(B193="","",IF(AF193="DQ","DQ",IF(E193="","",IF(O193+U193&lt;0,0,O193+U193))))</f>
        <v/>
      </c>
      <c r="W193" s="409">
        <f>COUNTIF(E193,"=0")+COUNTIF(G193,"=0")+COUNTIF(I193,"=0")+COUNTIF(K193,"=0")+COUNTIF(M193,"=0")</f>
        <v>0</v>
      </c>
      <c r="X193" s="723" t="str">
        <f>IF(AF193="DQ","DQ",IF(V193="","",IF(V194="",V193,IF(V195="",AVERAGE(V193:V194),IF(V196="",AVERAGE(V193:V195),IF(V197="",AVERAGE(V193:V196),TRIMMEAN(V193:V197,0.4)))))))</f>
        <v/>
      </c>
      <c r="Y193" s="311"/>
      <c r="Z193" s="312"/>
      <c r="AA193" s="313"/>
      <c r="AB193" s="160" t="str">
        <f>IF(Y193="","",IF(Y193=999,999,Y193*60+Z193+AA193/100))</f>
        <v/>
      </c>
      <c r="AC193" s="872" t="str">
        <f>IF(I193="DQ","DQ",IF(AB193="","",IF(AB194="",AB193,IF(AB194=0,AB193,IF(AB193=999,999,AVERAGE(AB193:AB194))))))</f>
        <v/>
      </c>
      <c r="AD193" s="872" t="str">
        <f>IF(AF193="DQ","DQ",IF(AC193="","",IF(AVERAGE(AC193:AC313)=999,0,IF(W193&lt;&gt;0,0,IF(30-(AC193-$AE$3)/10&lt;0,0,30-(AC193-$AE$3)/10)))))</f>
        <v/>
      </c>
      <c r="AE193" s="605" t="str">
        <f>IF(B193="","",IF(AF193="DQ","DQ",IF(AC193="","",IF(SUM(X193+AD193)&gt;0,SUM(X193+AD193),0))))</f>
        <v/>
      </c>
      <c r="AF193" s="638"/>
    </row>
    <row r="194" spans="1:32" x14ac:dyDescent="0.25">
      <c r="A194" s="627"/>
      <c r="B194" s="630"/>
      <c r="C194" s="822"/>
      <c r="D194" s="44" t="s">
        <v>4</v>
      </c>
      <c r="E194" s="410" t="str">
        <f>IF(P194&lt;&gt;"",E193,"")</f>
        <v/>
      </c>
      <c r="F194" s="444" t="str">
        <f>IF(P194&lt;&gt;"",F193,"")</f>
        <v/>
      </c>
      <c r="G194" s="444" t="str">
        <f>IF(Q194&lt;&gt;"",G193,"")</f>
        <v/>
      </c>
      <c r="H194" s="444" t="str">
        <f>IF(Q194&lt;&gt;"",H193,"")</f>
        <v/>
      </c>
      <c r="I194" s="444" t="str">
        <f>IF(R194&lt;&gt;"",I193,"")</f>
        <v/>
      </c>
      <c r="J194" s="444" t="str">
        <f>IF(R194&lt;&gt;"",J193,"")</f>
        <v/>
      </c>
      <c r="K194" s="444" t="str">
        <f>IF(S194&lt;&gt;"",K193,"")</f>
        <v/>
      </c>
      <c r="L194" s="414" t="str">
        <f>IF(S194&lt;&gt;"",L193,"")</f>
        <v/>
      </c>
      <c r="M194" s="414" t="str">
        <f>IF(T194&lt;&gt;"",M193,"")</f>
        <v/>
      </c>
      <c r="N194" s="63" t="str">
        <f>IF(E194&lt;&gt;"",N193,"")</f>
        <v/>
      </c>
      <c r="O194" s="492" t="str">
        <f>IF(B193="","",IF(E194="","",E194-F194+G194-H194+I194-J194+K194-L194+M194-N194))</f>
        <v/>
      </c>
      <c r="P194" s="303"/>
      <c r="Q194" s="303"/>
      <c r="R194" s="303"/>
      <c r="S194" s="303"/>
      <c r="T194" s="463"/>
      <c r="U194" s="485" t="str">
        <f>IF(B193="","",IF(E194="","",SUM(P194:T194)))</f>
        <v/>
      </c>
      <c r="V194" s="437" t="str">
        <f>IF(B193="","",IF(AF194="DQ","DQ",IF(E194="","",IF(O194+U194&lt;0,0,O194+U194))))</f>
        <v/>
      </c>
      <c r="W194" s="410"/>
      <c r="X194" s="724"/>
      <c r="Y194" s="292"/>
      <c r="Z194" s="293"/>
      <c r="AA194" s="314"/>
      <c r="AB194" s="14" t="str">
        <f>IF(Y194="","",IF(Y194=999,999,Y194*60+Z194+AA194/100))</f>
        <v/>
      </c>
      <c r="AC194" s="873"/>
      <c r="AD194" s="873"/>
      <c r="AE194" s="606"/>
      <c r="AF194" s="639"/>
    </row>
    <row r="195" spans="1:32" x14ac:dyDescent="0.25">
      <c r="A195" s="627"/>
      <c r="B195" s="630"/>
      <c r="C195" s="822"/>
      <c r="D195" s="44" t="s">
        <v>8</v>
      </c>
      <c r="E195" s="410" t="str">
        <f>IF(P195&lt;&gt;"",E193,"")</f>
        <v/>
      </c>
      <c r="F195" s="444" t="str">
        <f>IF(P195&lt;&gt;"",F193,"")</f>
        <v/>
      </c>
      <c r="G195" s="444" t="str">
        <f>IF(Q195&lt;&gt;"",G193,"")</f>
        <v/>
      </c>
      <c r="H195" s="444" t="str">
        <f>IF(Q195&lt;&gt;"",H193,"")</f>
        <v/>
      </c>
      <c r="I195" s="444" t="str">
        <f>IF(R195&lt;&gt;"",I193,"")</f>
        <v/>
      </c>
      <c r="J195" s="444" t="str">
        <f>IF(R195&lt;&gt;"",J193,"")</f>
        <v/>
      </c>
      <c r="K195" s="444" t="str">
        <f>IF(S195&lt;&gt;"",K193,"")</f>
        <v/>
      </c>
      <c r="L195" s="414" t="str">
        <f>IF(S195&lt;&gt;"",L193,"")</f>
        <v/>
      </c>
      <c r="M195" s="414" t="str">
        <f>IF(T195&lt;&gt;"",M193,"")</f>
        <v/>
      </c>
      <c r="N195" s="63" t="str">
        <f>IF(E195&lt;&gt;"",N193,"")</f>
        <v/>
      </c>
      <c r="O195" s="485" t="str">
        <f>IF(B193="","",IF(E195="","",E195-F195+G195-H195+I195-J195+K195-L195+M195-N195))</f>
        <v/>
      </c>
      <c r="P195" s="303"/>
      <c r="Q195" s="303"/>
      <c r="R195" s="303"/>
      <c r="S195" s="303"/>
      <c r="T195" s="463"/>
      <c r="U195" s="493" t="str">
        <f>IF(B193="","",IF(E195="","",SUM(P195:T195)))</f>
        <v/>
      </c>
      <c r="V195" s="404" t="str">
        <f>IF(B193="","",IF(AF195="DQ","DQ",IF(E195="","",IF(O195+U195&lt;0,0,O195+U195))))</f>
        <v/>
      </c>
      <c r="W195" s="410"/>
      <c r="X195" s="724"/>
      <c r="Y195" s="179"/>
      <c r="Z195" s="180"/>
      <c r="AA195" s="181"/>
      <c r="AB195" s="241"/>
      <c r="AC195" s="873"/>
      <c r="AD195" s="873"/>
      <c r="AE195" s="606"/>
      <c r="AF195" s="639"/>
    </row>
    <row r="196" spans="1:32" x14ac:dyDescent="0.25">
      <c r="A196" s="627"/>
      <c r="B196" s="630"/>
      <c r="C196" s="822"/>
      <c r="D196" s="44" t="s">
        <v>5</v>
      </c>
      <c r="E196" s="410" t="str">
        <f>IF(P196&lt;&gt;"",E193,"")</f>
        <v/>
      </c>
      <c r="F196" s="444" t="str">
        <f>IF(P196&lt;&gt;"",F193,"")</f>
        <v/>
      </c>
      <c r="G196" s="444" t="str">
        <f>IF(Q196&lt;&gt;"",G193,"")</f>
        <v/>
      </c>
      <c r="H196" s="444" t="str">
        <f>IF(Q196&lt;&gt;"",H193,"")</f>
        <v/>
      </c>
      <c r="I196" s="444" t="str">
        <f>IF(R196&lt;&gt;"",I193,"")</f>
        <v/>
      </c>
      <c r="J196" s="444" t="str">
        <f>IF(R196&lt;&gt;"",J193,"")</f>
        <v/>
      </c>
      <c r="K196" s="444" t="str">
        <f>IF(S196&lt;&gt;"",K193,"")</f>
        <v/>
      </c>
      <c r="L196" s="414" t="str">
        <f>IF(S196&lt;&gt;"",L193,"")</f>
        <v/>
      </c>
      <c r="M196" s="414" t="str">
        <f>IF(T196&lt;&gt;"",M193,"")</f>
        <v/>
      </c>
      <c r="N196" s="63" t="str">
        <f>IF(E196&lt;&gt;"",N193,"")</f>
        <v/>
      </c>
      <c r="O196" s="494" t="str">
        <f>IF(B193="","",IF(E196="","",E196-F196+G196-H196+I196-J196+K196-L196+M196-N196))</f>
        <v/>
      </c>
      <c r="P196" s="303"/>
      <c r="Q196" s="303"/>
      <c r="R196" s="303"/>
      <c r="S196" s="303"/>
      <c r="T196" s="463"/>
      <c r="U196" s="485" t="str">
        <f>IF(B193="","",IF(E196="","",SUM(P196:T196)))</f>
        <v/>
      </c>
      <c r="V196" s="437" t="str">
        <f>IF(B193="","",IF(AF196="DQ","DQ",IF(E196="","",IF(O196+U196&lt;0,0,O196+U196))))</f>
        <v/>
      </c>
      <c r="W196" s="410"/>
      <c r="X196" s="724"/>
      <c r="Y196" s="179"/>
      <c r="Z196" s="180"/>
      <c r="AA196" s="181"/>
      <c r="AB196" s="241"/>
      <c r="AC196" s="873"/>
      <c r="AD196" s="873"/>
      <c r="AE196" s="606"/>
      <c r="AF196" s="639"/>
    </row>
    <row r="197" spans="1:32" ht="15.75" thickBot="1" x14ac:dyDescent="0.3">
      <c r="A197" s="628"/>
      <c r="B197" s="631"/>
      <c r="C197" s="823"/>
      <c r="D197" s="45" t="s">
        <v>6</v>
      </c>
      <c r="E197" s="411" t="str">
        <f>IF(P197&lt;&gt;"",E193,"")</f>
        <v/>
      </c>
      <c r="F197" s="445" t="str">
        <f>IF(P197&lt;&gt;"",F193,"")</f>
        <v/>
      </c>
      <c r="G197" s="445" t="str">
        <f>IF(Q197&lt;&gt;"",G193,"")</f>
        <v/>
      </c>
      <c r="H197" s="445" t="str">
        <f>IF(Q197&lt;&gt;"",H193,"")</f>
        <v/>
      </c>
      <c r="I197" s="445" t="str">
        <f>IF(R197&lt;&gt;"",I193,"")</f>
        <v/>
      </c>
      <c r="J197" s="445" t="str">
        <f>IF(R197&lt;&gt;"",J193,"")</f>
        <v/>
      </c>
      <c r="K197" s="445" t="str">
        <f>IF(S197&lt;&gt;"",K193,"")</f>
        <v/>
      </c>
      <c r="L197" s="415" t="str">
        <f>IF(S197&lt;&gt;"",L193,"")</f>
        <v/>
      </c>
      <c r="M197" s="415" t="str">
        <f>IF(T197&lt;&gt;"",M193,"")</f>
        <v/>
      </c>
      <c r="N197" s="161" t="str">
        <f>IF(E197&lt;&gt;"",N193,"")</f>
        <v/>
      </c>
      <c r="O197" s="495" t="str">
        <f>IF(B193="","",IF(E197="","",E197-F197+G197-H197+I197-J197+K197-L197+M197-N197))</f>
        <v/>
      </c>
      <c r="P197" s="305"/>
      <c r="Q197" s="305"/>
      <c r="R197" s="305"/>
      <c r="S197" s="305"/>
      <c r="T197" s="465"/>
      <c r="U197" s="495" t="str">
        <f>IF(B193="","",IF(E197="","",SUM(P197:T197)))</f>
        <v/>
      </c>
      <c r="V197" s="405" t="str">
        <f>IF(B193="","",IF(AF197="DQ","DQ",IF(E197="","",IF(O197+U197&lt;0,0,O197+U197))))</f>
        <v/>
      </c>
      <c r="W197" s="411"/>
      <c r="X197" s="725"/>
      <c r="Y197" s="183"/>
      <c r="Z197" s="184"/>
      <c r="AA197" s="185"/>
      <c r="AB197" s="242"/>
      <c r="AC197" s="874"/>
      <c r="AD197" s="874"/>
      <c r="AE197" s="607"/>
      <c r="AF197" s="640"/>
    </row>
    <row r="198" spans="1:32" x14ac:dyDescent="0.25">
      <c r="A198" s="830" t="str">
        <f>IF('Names And Totals'!A43="","",'Names And Totals'!A43)</f>
        <v/>
      </c>
      <c r="B198" s="831" t="str">
        <f>IF('Names And Totals'!B43="","",'Names And Totals'!B43)</f>
        <v/>
      </c>
      <c r="C198" s="641" t="str">
        <f>IF(AE198="","",IF(AE198="DQ","DQ",RANK(AE198,$AE$8:$AE$503,0)+SUMPRODUCT(--(AE198=$AE$8:$AE$503),--(AC198&gt;$AC$8:$AC$503))))</f>
        <v/>
      </c>
      <c r="D198" s="42" t="s">
        <v>7</v>
      </c>
      <c r="E198" s="453"/>
      <c r="F198" s="452"/>
      <c r="G198" s="452"/>
      <c r="H198" s="452"/>
      <c r="I198" s="452"/>
      <c r="J198" s="452"/>
      <c r="K198" s="452"/>
      <c r="L198" s="476"/>
      <c r="M198" s="476"/>
      <c r="N198" s="325"/>
      <c r="O198" s="483" t="str">
        <f>IF(B198="","",IF(E198="","",E198-F198+G198-H198+I198-J198+K198-L198+M198-N198))</f>
        <v/>
      </c>
      <c r="P198" s="482"/>
      <c r="Q198" s="452"/>
      <c r="R198" s="452"/>
      <c r="S198" s="334"/>
      <c r="T198" s="460"/>
      <c r="U198" s="483" t="str">
        <f>IF(B198="","",IF(E198="","",SUM(P198:T198)))</f>
        <v/>
      </c>
      <c r="V198" s="500" t="str">
        <f>IF(B198="","",IF(AF198="DQ","DQ",IF(E198="","",IF(O198+U198&lt;0,0,O198+U198))))</f>
        <v/>
      </c>
      <c r="W198" s="422">
        <f>COUNTIF(E198,"=0")+COUNTIF(G198,"=0")+COUNTIF(I198,"=0")+COUNTIF(K198,"=0")+COUNTIF(M198,"=0")</f>
        <v>0</v>
      </c>
      <c r="X198" s="875" t="str">
        <f>IF(AF198="DQ","DQ",IF(V198="","",IF(V199="",V198,IF(V200="",AVERAGE(V198:V199),IF(V201="",AVERAGE(V198:V200),IF(V202="",AVERAGE(V198:V201),TRIMMEAN(V198:V202,0.4)))))))</f>
        <v/>
      </c>
      <c r="Y198" s="324"/>
      <c r="Z198" s="334"/>
      <c r="AA198" s="325"/>
      <c r="AB198" s="164" t="str">
        <f>IF(Y198="","",IF(Y198=999,999,Y198*60+Z198+AA198/100))</f>
        <v/>
      </c>
      <c r="AC198" s="877" t="str">
        <f>IF(I198="DQ","DQ",IF(AB198="","",IF(AB199="",AB198,IF(AB199=0,AB198,IF(AB198=999,999,AVERAGE(AB198:AB199))))))</f>
        <v/>
      </c>
      <c r="AD198" s="877" t="str">
        <f>IF(AF198="DQ","DQ",IF(AC198="","",IF(AVERAGE(AC198:AC318)=999,0,IF(W198&lt;&gt;0,0,IF(30-(AC198-$AE$3)/10&lt;0,0,30-(AC198-$AE$3)/10)))))</f>
        <v/>
      </c>
      <c r="AE198" s="880" t="str">
        <f>IF(B198="","",IF(AF198="DQ","DQ",IF(AC198="","",IF(SUM(X198+AD198)&gt;0,SUM(X198+AD198),0))))</f>
        <v/>
      </c>
      <c r="AF198" s="815"/>
    </row>
    <row r="199" spans="1:32" x14ac:dyDescent="0.25">
      <c r="A199" s="621"/>
      <c r="B199" s="624"/>
      <c r="C199" s="641"/>
      <c r="D199" s="42" t="s">
        <v>4</v>
      </c>
      <c r="E199" s="412" t="str">
        <f>IF(P199&lt;&gt;"",E198,"")</f>
        <v/>
      </c>
      <c r="F199" s="443" t="str">
        <f>IF(P199&lt;&gt;"",F198,"")</f>
        <v/>
      </c>
      <c r="G199" s="443" t="str">
        <f>IF(Q199&lt;&gt;"",G198,"")</f>
        <v/>
      </c>
      <c r="H199" s="443" t="str">
        <f>IF(Q199&lt;&gt;"",H198,"")</f>
        <v/>
      </c>
      <c r="I199" s="443" t="str">
        <f>IF(R199&lt;&gt;"",I198,"")</f>
        <v/>
      </c>
      <c r="J199" s="443" t="str">
        <f>IF(R199&lt;&gt;"",J198,"")</f>
        <v/>
      </c>
      <c r="K199" s="443" t="str">
        <f>IF(S199&lt;&gt;"",K198,"")</f>
        <v/>
      </c>
      <c r="L199" s="416" t="str">
        <f>IF(S199&lt;&gt;"",L198,"")</f>
        <v/>
      </c>
      <c r="M199" s="416" t="str">
        <f>IF(T199&lt;&gt;"",M198,"")</f>
        <v/>
      </c>
      <c r="N199" s="62" t="str">
        <f>IF(E199&lt;&gt;"",N198,"")</f>
        <v/>
      </c>
      <c r="O199" s="487" t="str">
        <f>IF(B198="","",IF(E199="","",E199-F199+G199-H199+I199-J199+K199-L199+M199-N199))</f>
        <v/>
      </c>
      <c r="P199" s="297"/>
      <c r="Q199" s="297"/>
      <c r="R199" s="297"/>
      <c r="S199" s="297"/>
      <c r="T199" s="461"/>
      <c r="U199" s="484" t="str">
        <f>IF(B198="","",IF(E199="","",SUM(P199:T199)))</f>
        <v/>
      </c>
      <c r="V199" s="419" t="str">
        <f>IF(B198="","",IF(AF199="DQ","DQ",IF(E199="","",IF(O199+U199&lt;0,0,O199+U199))))</f>
        <v/>
      </c>
      <c r="W199" s="412"/>
      <c r="X199" s="645"/>
      <c r="Y199" s="289"/>
      <c r="Z199" s="290"/>
      <c r="AA199" s="310"/>
      <c r="AB199" s="10" t="str">
        <f>IF(Y199="","",IF(Y199=999,999,Y199*60+Z199+AA199/100))</f>
        <v/>
      </c>
      <c r="AC199" s="878"/>
      <c r="AD199" s="878"/>
      <c r="AE199" s="721"/>
      <c r="AF199" s="816"/>
    </row>
    <row r="200" spans="1:32" x14ac:dyDescent="0.25">
      <c r="A200" s="621"/>
      <c r="B200" s="624"/>
      <c r="C200" s="641"/>
      <c r="D200" s="42" t="s">
        <v>8</v>
      </c>
      <c r="E200" s="412" t="str">
        <f>IF(P200&lt;&gt;"",E198,"")</f>
        <v/>
      </c>
      <c r="F200" s="443" t="str">
        <f>IF(P200&lt;&gt;"",F198,"")</f>
        <v/>
      </c>
      <c r="G200" s="443" t="str">
        <f>IF(Q200&lt;&gt;"",G198,"")</f>
        <v/>
      </c>
      <c r="H200" s="443" t="str">
        <f>IF(Q200&lt;&gt;"",H198,"")</f>
        <v/>
      </c>
      <c r="I200" s="443" t="str">
        <f>IF(R200&lt;&gt;"",I198,"")</f>
        <v/>
      </c>
      <c r="J200" s="443" t="str">
        <f>IF(R200&lt;&gt;"",J198,"")</f>
        <v/>
      </c>
      <c r="K200" s="443" t="str">
        <f>IF(S200&lt;&gt;"",K198,"")</f>
        <v/>
      </c>
      <c r="L200" s="416" t="str">
        <f>IF(S200&lt;&gt;"",L198,"")</f>
        <v/>
      </c>
      <c r="M200" s="416" t="str">
        <f>IF(T200&lt;&gt;"",M198,"")</f>
        <v/>
      </c>
      <c r="N200" s="62" t="str">
        <f>IF(E200&lt;&gt;"",N198,"")</f>
        <v/>
      </c>
      <c r="O200" s="484" t="str">
        <f>IF(B198="","",IF(E200="","",E200-F200+G200-H200+I200-J200+K200-L200+M200-N200))</f>
        <v/>
      </c>
      <c r="P200" s="297"/>
      <c r="Q200" s="297"/>
      <c r="R200" s="297"/>
      <c r="S200" s="297"/>
      <c r="T200" s="461"/>
      <c r="U200" s="486" t="str">
        <f>IF(B198="","",IF(E200="","",SUM(P200:T200)))</f>
        <v/>
      </c>
      <c r="V200" s="435" t="str">
        <f>IF(B198="","",IF(AF200="DQ","DQ",IF(E200="","",IF(O200+U200&lt;0,0,O200+U200))))</f>
        <v/>
      </c>
      <c r="W200" s="412"/>
      <c r="X200" s="645"/>
      <c r="Y200" s="169"/>
      <c r="Z200" s="170"/>
      <c r="AA200" s="171"/>
      <c r="AB200" s="240"/>
      <c r="AC200" s="878"/>
      <c r="AD200" s="878"/>
      <c r="AE200" s="721"/>
      <c r="AF200" s="816"/>
    </row>
    <row r="201" spans="1:32" x14ac:dyDescent="0.25">
      <c r="A201" s="621"/>
      <c r="B201" s="624"/>
      <c r="C201" s="641"/>
      <c r="D201" s="42" t="s">
        <v>5</v>
      </c>
      <c r="E201" s="412" t="str">
        <f>IF(P201&lt;&gt;"",E198,"")</f>
        <v/>
      </c>
      <c r="F201" s="443" t="str">
        <f>IF(P201&lt;&gt;"",F198,"")</f>
        <v/>
      </c>
      <c r="G201" s="443" t="str">
        <f>IF(Q201&lt;&gt;"",G198,"")</f>
        <v/>
      </c>
      <c r="H201" s="443" t="str">
        <f>IF(Q201&lt;&gt;"",H198,"")</f>
        <v/>
      </c>
      <c r="I201" s="443" t="str">
        <f>IF(R201&lt;&gt;"",I198,"")</f>
        <v/>
      </c>
      <c r="J201" s="443" t="str">
        <f>IF(R201&lt;&gt;"",J198,"")</f>
        <v/>
      </c>
      <c r="K201" s="443" t="str">
        <f>IF(S201&lt;&gt;"",K198,"")</f>
        <v/>
      </c>
      <c r="L201" s="416" t="str">
        <f>IF(S201&lt;&gt;"",L198,"")</f>
        <v/>
      </c>
      <c r="M201" s="416" t="str">
        <f>IF(T201&lt;&gt;"",M198,"")</f>
        <v/>
      </c>
      <c r="N201" s="62" t="str">
        <f>IF(E201&lt;&gt;"",N198,"")</f>
        <v/>
      </c>
      <c r="O201" s="488" t="str">
        <f>IF(B198="","",IF(E201="","",E201-F201+G201-H201+I201-J201+K201-L201+M201-N201))</f>
        <v/>
      </c>
      <c r="P201" s="297"/>
      <c r="Q201" s="297"/>
      <c r="R201" s="297"/>
      <c r="S201" s="297"/>
      <c r="T201" s="461"/>
      <c r="U201" s="484" t="str">
        <f>IF(B198="","",IF(E201="","",SUM(P201:T201)))</f>
        <v/>
      </c>
      <c r="V201" s="419" t="str">
        <f>IF(B198="","",IF(AF201="DQ","DQ",IF(E201="","",IF(O201+U201&lt;0,0,O201+U201))))</f>
        <v/>
      </c>
      <c r="W201" s="412"/>
      <c r="X201" s="645"/>
      <c r="Y201" s="169"/>
      <c r="Z201" s="170"/>
      <c r="AA201" s="171"/>
      <c r="AB201" s="240"/>
      <c r="AC201" s="878"/>
      <c r="AD201" s="878"/>
      <c r="AE201" s="721"/>
      <c r="AF201" s="816"/>
    </row>
    <row r="202" spans="1:32" ht="15.75" thickBot="1" x14ac:dyDescent="0.3">
      <c r="A202" s="622"/>
      <c r="B202" s="625"/>
      <c r="C202" s="642"/>
      <c r="D202" s="85" t="s">
        <v>6</v>
      </c>
      <c r="E202" s="423" t="str">
        <f>IF(P202&lt;&gt;"",E198,"")</f>
        <v/>
      </c>
      <c r="F202" s="124" t="str">
        <f>IF(P202&lt;&gt;"",F198,"")</f>
        <v/>
      </c>
      <c r="G202" s="124" t="str">
        <f>IF(Q202&lt;&gt;"",G198,"")</f>
        <v/>
      </c>
      <c r="H202" s="124" t="str">
        <f>IF(Q202&lt;&gt;"",H198,"")</f>
        <v/>
      </c>
      <c r="I202" s="124" t="str">
        <f>IF(R202&lt;&gt;"",I198,"")</f>
        <v/>
      </c>
      <c r="J202" s="124" t="str">
        <f>IF(R202&lt;&gt;"",J198,"")</f>
        <v/>
      </c>
      <c r="K202" s="124" t="str">
        <f>IF(S202&lt;&gt;"",K198,"")</f>
        <v/>
      </c>
      <c r="L202" s="421" t="str">
        <f>IF(S202&lt;&gt;"",L198,"")</f>
        <v/>
      </c>
      <c r="M202" s="421" t="str">
        <f>IF(T202&lt;&gt;"",M198,"")</f>
        <v/>
      </c>
      <c r="N202" s="64" t="str">
        <f>IF(E202&lt;&gt;"",N198,"")</f>
        <v/>
      </c>
      <c r="O202" s="486" t="str">
        <f>IF(B198="","",IF(E202="","",E202-F202+G202-H202+I202-J202+K202-L202+M202-N202))</f>
        <v/>
      </c>
      <c r="P202" s="309"/>
      <c r="Q202" s="309"/>
      <c r="R202" s="309"/>
      <c r="S202" s="309"/>
      <c r="T202" s="462"/>
      <c r="U202" s="488" t="str">
        <f>IF(B198="","",IF(E202="","",SUM(P202:T202)))</f>
        <v/>
      </c>
      <c r="V202" s="418" t="str">
        <f>IF(B198="","",IF(AF202="DQ","DQ",IF(E202="","",IF(O202+U202&lt;0,0,O202+U202))))</f>
        <v/>
      </c>
      <c r="W202" s="423"/>
      <c r="X202" s="876"/>
      <c r="Y202" s="478"/>
      <c r="Z202" s="479"/>
      <c r="AA202" s="480"/>
      <c r="AB202" s="481"/>
      <c r="AC202" s="879"/>
      <c r="AD202" s="879"/>
      <c r="AE202" s="881"/>
      <c r="AF202" s="817"/>
    </row>
    <row r="203" spans="1:32" x14ac:dyDescent="0.25">
      <c r="A203" s="626" t="str">
        <f>IF('Names And Totals'!A44="","",'Names And Totals'!A44)</f>
        <v/>
      </c>
      <c r="B203" s="629" t="str">
        <f>IF('Names And Totals'!B44="","",'Names And Totals'!B44)</f>
        <v/>
      </c>
      <c r="C203" s="821" t="str">
        <f>IF(AE203="","",IF(AE203="DQ","DQ",RANK(AE203,$AE$8:$AE$503,0)+SUMPRODUCT(--(AE203=$AE$8:$AE$503),--(AC203&gt;$AC$8:$AC$503))))</f>
        <v/>
      </c>
      <c r="D203" s="43" t="s">
        <v>7</v>
      </c>
      <c r="E203" s="446"/>
      <c r="F203" s="447"/>
      <c r="G203" s="447"/>
      <c r="H203" s="447"/>
      <c r="I203" s="447"/>
      <c r="J203" s="447"/>
      <c r="K203" s="447"/>
      <c r="L203" s="489"/>
      <c r="M203" s="489"/>
      <c r="N203" s="313"/>
      <c r="O203" s="490" t="str">
        <f>IF(B203="","",IF(E203="","",E203-F203+G203-H203+I203-J203+K203-L203+M203-N203))</f>
        <v/>
      </c>
      <c r="P203" s="491"/>
      <c r="Q203" s="447"/>
      <c r="R203" s="447"/>
      <c r="S203" s="312"/>
      <c r="T203" s="464"/>
      <c r="U203" s="490" t="str">
        <f>IF(B203="","",IF(E203="","",SUM(P203:T203)))</f>
        <v/>
      </c>
      <c r="V203" s="403" t="str">
        <f>IF(B203="","",IF(AF203="DQ","DQ",IF(E203="","",IF(O203+U203&lt;0,0,O203+U203))))</f>
        <v/>
      </c>
      <c r="W203" s="409">
        <f>COUNTIF(E203,"=0")+COUNTIF(G203,"=0")+COUNTIF(I203,"=0")+COUNTIF(K203,"=0")+COUNTIF(M203,"=0")</f>
        <v>0</v>
      </c>
      <c r="X203" s="723" t="str">
        <f>IF(AF203="DQ","DQ",IF(V203="","",IF(V204="",V203,IF(V205="",AVERAGE(V203:V204),IF(V206="",AVERAGE(V203:V205),IF(V207="",AVERAGE(V203:V206),TRIMMEAN(V203:V207,0.4)))))))</f>
        <v/>
      </c>
      <c r="Y203" s="311"/>
      <c r="Z203" s="312"/>
      <c r="AA203" s="313"/>
      <c r="AB203" s="160" t="str">
        <f>IF(Y203="","",IF(Y203=999,999,Y203*60+Z203+AA203/100))</f>
        <v/>
      </c>
      <c r="AC203" s="872" t="str">
        <f>IF(I203="DQ","DQ",IF(AB203="","",IF(AB204="",AB203,IF(AB204=0,AB203,IF(AB203=999,999,AVERAGE(AB203:AB204))))))</f>
        <v/>
      </c>
      <c r="AD203" s="872" t="str">
        <f>IF(AF203="DQ","DQ",IF(AC203="","",IF(AVERAGE(AC203:AC323)=999,0,IF(W203&lt;&gt;0,0,IF(30-(AC203-$AE$3)/10&lt;0,0,30-(AC203-$AE$3)/10)))))</f>
        <v/>
      </c>
      <c r="AE203" s="605" t="str">
        <f>IF(B203="","",IF(AF203="DQ","DQ",IF(AC203="","",IF(SUM(X203+AD203)&gt;0,SUM(X203+AD203),0))))</f>
        <v/>
      </c>
      <c r="AF203" s="638"/>
    </row>
    <row r="204" spans="1:32" x14ac:dyDescent="0.25">
      <c r="A204" s="627"/>
      <c r="B204" s="630"/>
      <c r="C204" s="822"/>
      <c r="D204" s="44" t="s">
        <v>4</v>
      </c>
      <c r="E204" s="410" t="str">
        <f>IF(P204&lt;&gt;"",E203,"")</f>
        <v/>
      </c>
      <c r="F204" s="444" t="str">
        <f>IF(P204&lt;&gt;"",F203,"")</f>
        <v/>
      </c>
      <c r="G204" s="444" t="str">
        <f>IF(Q204&lt;&gt;"",G203,"")</f>
        <v/>
      </c>
      <c r="H204" s="444" t="str">
        <f>IF(Q204&lt;&gt;"",H203,"")</f>
        <v/>
      </c>
      <c r="I204" s="444" t="str">
        <f>IF(R204&lt;&gt;"",I203,"")</f>
        <v/>
      </c>
      <c r="J204" s="444" t="str">
        <f>IF(R204&lt;&gt;"",J203,"")</f>
        <v/>
      </c>
      <c r="K204" s="444" t="str">
        <f>IF(S204&lt;&gt;"",K203,"")</f>
        <v/>
      </c>
      <c r="L204" s="414" t="str">
        <f>IF(S204&lt;&gt;"",L203,"")</f>
        <v/>
      </c>
      <c r="M204" s="414" t="str">
        <f>IF(T204&lt;&gt;"",M203,"")</f>
        <v/>
      </c>
      <c r="N204" s="63" t="str">
        <f>IF(E204&lt;&gt;"",N203,"")</f>
        <v/>
      </c>
      <c r="O204" s="492" t="str">
        <f>IF(B203="","",IF(E204="","",E204-F204+G204-H204+I204-J204+K204-L204+M204-N204))</f>
        <v/>
      </c>
      <c r="P204" s="303"/>
      <c r="Q204" s="303"/>
      <c r="R204" s="303"/>
      <c r="S204" s="303"/>
      <c r="T204" s="463"/>
      <c r="U204" s="485" t="str">
        <f>IF(B203="","",IF(E204="","",SUM(P204:T204)))</f>
        <v/>
      </c>
      <c r="V204" s="437" t="str">
        <f>IF(B203="","",IF(AF204="DQ","DQ",IF(E204="","",IF(O204+U204&lt;0,0,O204+U204))))</f>
        <v/>
      </c>
      <c r="W204" s="410"/>
      <c r="X204" s="724"/>
      <c r="Y204" s="292"/>
      <c r="Z204" s="293"/>
      <c r="AA204" s="314"/>
      <c r="AB204" s="14" t="str">
        <f>IF(Y204="","",IF(Y204=999,999,Y204*60+Z204+AA204/100))</f>
        <v/>
      </c>
      <c r="AC204" s="873"/>
      <c r="AD204" s="873"/>
      <c r="AE204" s="606"/>
      <c r="AF204" s="639"/>
    </row>
    <row r="205" spans="1:32" x14ac:dyDescent="0.25">
      <c r="A205" s="627"/>
      <c r="B205" s="630"/>
      <c r="C205" s="822"/>
      <c r="D205" s="44" t="s">
        <v>8</v>
      </c>
      <c r="E205" s="410" t="str">
        <f>IF(P205&lt;&gt;"",E203,"")</f>
        <v/>
      </c>
      <c r="F205" s="444" t="str">
        <f>IF(P205&lt;&gt;"",F203,"")</f>
        <v/>
      </c>
      <c r="G205" s="444" t="str">
        <f>IF(Q205&lt;&gt;"",G203,"")</f>
        <v/>
      </c>
      <c r="H205" s="444" t="str">
        <f>IF(Q205&lt;&gt;"",H203,"")</f>
        <v/>
      </c>
      <c r="I205" s="444" t="str">
        <f>IF(R205&lt;&gt;"",I203,"")</f>
        <v/>
      </c>
      <c r="J205" s="444" t="str">
        <f>IF(R205&lt;&gt;"",J203,"")</f>
        <v/>
      </c>
      <c r="K205" s="444" t="str">
        <f>IF(S205&lt;&gt;"",K203,"")</f>
        <v/>
      </c>
      <c r="L205" s="414" t="str">
        <f>IF(S205&lt;&gt;"",L203,"")</f>
        <v/>
      </c>
      <c r="M205" s="414" t="str">
        <f>IF(T205&lt;&gt;"",M203,"")</f>
        <v/>
      </c>
      <c r="N205" s="63" t="str">
        <f>IF(E205&lt;&gt;"",N203,"")</f>
        <v/>
      </c>
      <c r="O205" s="485" t="str">
        <f>IF(B203="","",IF(E205="","",E205-F205+G205-H205+I205-J205+K205-L205+M205-N205))</f>
        <v/>
      </c>
      <c r="P205" s="303"/>
      <c r="Q205" s="303"/>
      <c r="R205" s="303"/>
      <c r="S205" s="303"/>
      <c r="T205" s="463"/>
      <c r="U205" s="493" t="str">
        <f>IF(B203="","",IF(E205="","",SUM(P205:T205)))</f>
        <v/>
      </c>
      <c r="V205" s="404" t="str">
        <f>IF(B203="","",IF(AF205="DQ","DQ",IF(E205="","",IF(O205+U205&lt;0,0,O205+U205))))</f>
        <v/>
      </c>
      <c r="W205" s="410"/>
      <c r="X205" s="724"/>
      <c r="Y205" s="179"/>
      <c r="Z205" s="180"/>
      <c r="AA205" s="181"/>
      <c r="AB205" s="241"/>
      <c r="AC205" s="873"/>
      <c r="AD205" s="873"/>
      <c r="AE205" s="606"/>
      <c r="AF205" s="639"/>
    </row>
    <row r="206" spans="1:32" x14ac:dyDescent="0.25">
      <c r="A206" s="627"/>
      <c r="B206" s="630"/>
      <c r="C206" s="822"/>
      <c r="D206" s="44" t="s">
        <v>5</v>
      </c>
      <c r="E206" s="410" t="str">
        <f>IF(P206&lt;&gt;"",E203,"")</f>
        <v/>
      </c>
      <c r="F206" s="444" t="str">
        <f>IF(P206&lt;&gt;"",F203,"")</f>
        <v/>
      </c>
      <c r="G206" s="444" t="str">
        <f>IF(Q206&lt;&gt;"",G203,"")</f>
        <v/>
      </c>
      <c r="H206" s="444" t="str">
        <f>IF(Q206&lt;&gt;"",H203,"")</f>
        <v/>
      </c>
      <c r="I206" s="444" t="str">
        <f>IF(R206&lt;&gt;"",I203,"")</f>
        <v/>
      </c>
      <c r="J206" s="444" t="str">
        <f>IF(R206&lt;&gt;"",J203,"")</f>
        <v/>
      </c>
      <c r="K206" s="444" t="str">
        <f>IF(S206&lt;&gt;"",K203,"")</f>
        <v/>
      </c>
      <c r="L206" s="414" t="str">
        <f>IF(S206&lt;&gt;"",L203,"")</f>
        <v/>
      </c>
      <c r="M206" s="414" t="str">
        <f>IF(T206&lt;&gt;"",M203,"")</f>
        <v/>
      </c>
      <c r="N206" s="63" t="str">
        <f>IF(E206&lt;&gt;"",N203,"")</f>
        <v/>
      </c>
      <c r="O206" s="494" t="str">
        <f>IF(B203="","",IF(E206="","",E206-F206+G206-H206+I206-J206+K206-L206+M206-N206))</f>
        <v/>
      </c>
      <c r="P206" s="303"/>
      <c r="Q206" s="303"/>
      <c r="R206" s="303"/>
      <c r="S206" s="303"/>
      <c r="T206" s="463"/>
      <c r="U206" s="485" t="str">
        <f>IF(B203="","",IF(E206="","",SUM(P206:T206)))</f>
        <v/>
      </c>
      <c r="V206" s="437" t="str">
        <f>IF(B203="","",IF(AF206="DQ","DQ",IF(E206="","",IF(O206+U206&lt;0,0,O206+U206))))</f>
        <v/>
      </c>
      <c r="W206" s="410"/>
      <c r="X206" s="724"/>
      <c r="Y206" s="179"/>
      <c r="Z206" s="180"/>
      <c r="AA206" s="181"/>
      <c r="AB206" s="241"/>
      <c r="AC206" s="873"/>
      <c r="AD206" s="873"/>
      <c r="AE206" s="606"/>
      <c r="AF206" s="639"/>
    </row>
    <row r="207" spans="1:32" ht="15.75" thickBot="1" x14ac:dyDescent="0.3">
      <c r="A207" s="628"/>
      <c r="B207" s="631"/>
      <c r="C207" s="823"/>
      <c r="D207" s="45" t="s">
        <v>6</v>
      </c>
      <c r="E207" s="411" t="str">
        <f>IF(P207&lt;&gt;"",E203,"")</f>
        <v/>
      </c>
      <c r="F207" s="445" t="str">
        <f>IF(P207&lt;&gt;"",F203,"")</f>
        <v/>
      </c>
      <c r="G207" s="445" t="str">
        <f>IF(Q207&lt;&gt;"",G203,"")</f>
        <v/>
      </c>
      <c r="H207" s="445" t="str">
        <f>IF(Q207&lt;&gt;"",H203,"")</f>
        <v/>
      </c>
      <c r="I207" s="445" t="str">
        <f>IF(R207&lt;&gt;"",I203,"")</f>
        <v/>
      </c>
      <c r="J207" s="445" t="str">
        <f>IF(R207&lt;&gt;"",J203,"")</f>
        <v/>
      </c>
      <c r="K207" s="445" t="str">
        <f>IF(S207&lt;&gt;"",K203,"")</f>
        <v/>
      </c>
      <c r="L207" s="415" t="str">
        <f>IF(S207&lt;&gt;"",L203,"")</f>
        <v/>
      </c>
      <c r="M207" s="415" t="str">
        <f>IF(T207&lt;&gt;"",M203,"")</f>
        <v/>
      </c>
      <c r="N207" s="161" t="str">
        <f>IF(E207&lt;&gt;"",N203,"")</f>
        <v/>
      </c>
      <c r="O207" s="495" t="str">
        <f>IF(B203="","",IF(E207="","",E207-F207+G207-H207+I207-J207+K207-L207+M207-N207))</f>
        <v/>
      </c>
      <c r="P207" s="305"/>
      <c r="Q207" s="305"/>
      <c r="R207" s="305"/>
      <c r="S207" s="305"/>
      <c r="T207" s="465"/>
      <c r="U207" s="495" t="str">
        <f>IF(B203="","",IF(E207="","",SUM(P207:T207)))</f>
        <v/>
      </c>
      <c r="V207" s="405" t="str">
        <f>IF(B203="","",IF(AF207="DQ","DQ",IF(E207="","",IF(O207+U207&lt;0,0,O207+U207))))</f>
        <v/>
      </c>
      <c r="W207" s="411"/>
      <c r="X207" s="725"/>
      <c r="Y207" s="183"/>
      <c r="Z207" s="184"/>
      <c r="AA207" s="185"/>
      <c r="AB207" s="242"/>
      <c r="AC207" s="874"/>
      <c r="AD207" s="874"/>
      <c r="AE207" s="607"/>
      <c r="AF207" s="640"/>
    </row>
    <row r="208" spans="1:32" x14ac:dyDescent="0.25">
      <c r="A208" s="830" t="str">
        <f>IF('Names And Totals'!A45="","",'Names And Totals'!A45)</f>
        <v/>
      </c>
      <c r="B208" s="831" t="str">
        <f>IF('Names And Totals'!B45="","",'Names And Totals'!B45)</f>
        <v/>
      </c>
      <c r="C208" s="641" t="str">
        <f>IF(AE208="","",IF(AE208="DQ","DQ",RANK(AE208,$AE$8:$AE$503,0)+SUMPRODUCT(--(AE208=$AE$8:$AE$503),--(AC208&gt;$AC$8:$AC$503))))</f>
        <v/>
      </c>
      <c r="D208" s="42" t="s">
        <v>7</v>
      </c>
      <c r="E208" s="453"/>
      <c r="F208" s="452"/>
      <c r="G208" s="452"/>
      <c r="H208" s="452"/>
      <c r="I208" s="452"/>
      <c r="J208" s="452"/>
      <c r="K208" s="452"/>
      <c r="L208" s="476"/>
      <c r="M208" s="476"/>
      <c r="N208" s="325"/>
      <c r="O208" s="483" t="str">
        <f>IF(B208="","",IF(E208="","",E208-F208+G208-H208+I208-J208+K208-L208+M208-N208))</f>
        <v/>
      </c>
      <c r="P208" s="482"/>
      <c r="Q208" s="452"/>
      <c r="R208" s="452"/>
      <c r="S208" s="334"/>
      <c r="T208" s="460"/>
      <c r="U208" s="483" t="str">
        <f>IF(B208="","",IF(E208="","",SUM(P208:T208)))</f>
        <v/>
      </c>
      <c r="V208" s="500" t="str">
        <f>IF(B208="","",IF(AF208="DQ","DQ",IF(E208="","",IF(O208+U208&lt;0,0,O208+U208))))</f>
        <v/>
      </c>
      <c r="W208" s="422">
        <f>COUNTIF(E208,"=0")+COUNTIF(G208,"=0")+COUNTIF(I208,"=0")+COUNTIF(K208,"=0")+COUNTIF(M208,"=0")</f>
        <v>0</v>
      </c>
      <c r="X208" s="875" t="str">
        <f>IF(AF208="DQ","DQ",IF(V208="","",IF(V209="",V208,IF(V210="",AVERAGE(V208:V209),IF(V211="",AVERAGE(V208:V210),IF(V212="",AVERAGE(V208:V211),TRIMMEAN(V208:V212,0.4)))))))</f>
        <v/>
      </c>
      <c r="Y208" s="324"/>
      <c r="Z208" s="334"/>
      <c r="AA208" s="325"/>
      <c r="AB208" s="164" t="str">
        <f>IF(Y208="","",IF(Y208=999,999,Y208*60+Z208+AA208/100))</f>
        <v/>
      </c>
      <c r="AC208" s="877" t="str">
        <f>IF(I208="DQ","DQ",IF(AB208="","",IF(AB209="",AB208,IF(AB209=0,AB208,IF(AB208=999,999,AVERAGE(AB208:AB209))))))</f>
        <v/>
      </c>
      <c r="AD208" s="877" t="str">
        <f>IF(AF208="DQ","DQ",IF(AC208="","",IF(AVERAGE(AC208:AC328)=999,0,IF(W208&lt;&gt;0,0,IF(30-(AC208-$AE$3)/10&lt;0,0,30-(AC208-$AE$3)/10)))))</f>
        <v/>
      </c>
      <c r="AE208" s="880" t="str">
        <f>IF(B208="","",IF(AF208="DQ","DQ",IF(AC208="","",IF(SUM(X208+AD208)&gt;0,SUM(X208+AD208),0))))</f>
        <v/>
      </c>
      <c r="AF208" s="815"/>
    </row>
    <row r="209" spans="1:32" x14ac:dyDescent="0.25">
      <c r="A209" s="621"/>
      <c r="B209" s="624"/>
      <c r="C209" s="641"/>
      <c r="D209" s="42" t="s">
        <v>4</v>
      </c>
      <c r="E209" s="412" t="str">
        <f>IF(P209&lt;&gt;"",E208,"")</f>
        <v/>
      </c>
      <c r="F209" s="443" t="str">
        <f>IF(P209&lt;&gt;"",F208,"")</f>
        <v/>
      </c>
      <c r="G209" s="443" t="str">
        <f>IF(Q209&lt;&gt;"",G208,"")</f>
        <v/>
      </c>
      <c r="H209" s="443" t="str">
        <f>IF(Q209&lt;&gt;"",H208,"")</f>
        <v/>
      </c>
      <c r="I209" s="443" t="str">
        <f>IF(R209&lt;&gt;"",I208,"")</f>
        <v/>
      </c>
      <c r="J209" s="443" t="str">
        <f>IF(R209&lt;&gt;"",J208,"")</f>
        <v/>
      </c>
      <c r="K209" s="443" t="str">
        <f>IF(S209&lt;&gt;"",K208,"")</f>
        <v/>
      </c>
      <c r="L209" s="416" t="str">
        <f>IF(S209&lt;&gt;"",L208,"")</f>
        <v/>
      </c>
      <c r="M209" s="416" t="str">
        <f>IF(T209&lt;&gt;"",M208,"")</f>
        <v/>
      </c>
      <c r="N209" s="62" t="str">
        <f>IF(E209&lt;&gt;"",N208,"")</f>
        <v/>
      </c>
      <c r="O209" s="487" t="str">
        <f>IF(B208="","",IF(E209="","",E209-F209+G209-H209+I209-J209+K209-L209+M209-N209))</f>
        <v/>
      </c>
      <c r="P209" s="297"/>
      <c r="Q209" s="297"/>
      <c r="R209" s="297"/>
      <c r="S209" s="297"/>
      <c r="T209" s="461"/>
      <c r="U209" s="484" t="str">
        <f>IF(B208="","",IF(E209="","",SUM(P209:T209)))</f>
        <v/>
      </c>
      <c r="V209" s="419" t="str">
        <f>IF(B208="","",IF(AF209="DQ","DQ",IF(E209="","",IF(O209+U209&lt;0,0,O209+U209))))</f>
        <v/>
      </c>
      <c r="W209" s="412"/>
      <c r="X209" s="645"/>
      <c r="Y209" s="289"/>
      <c r="Z209" s="290"/>
      <c r="AA209" s="310"/>
      <c r="AB209" s="10" t="str">
        <f>IF(Y209="","",IF(Y209=999,999,Y209*60+Z209+AA209/100))</f>
        <v/>
      </c>
      <c r="AC209" s="878"/>
      <c r="AD209" s="878"/>
      <c r="AE209" s="721"/>
      <c r="AF209" s="816"/>
    </row>
    <row r="210" spans="1:32" x14ac:dyDescent="0.25">
      <c r="A210" s="621"/>
      <c r="B210" s="624"/>
      <c r="C210" s="641"/>
      <c r="D210" s="42" t="s">
        <v>8</v>
      </c>
      <c r="E210" s="412" t="str">
        <f>IF(P210&lt;&gt;"",E208,"")</f>
        <v/>
      </c>
      <c r="F210" s="443" t="str">
        <f>IF(P210&lt;&gt;"",F208,"")</f>
        <v/>
      </c>
      <c r="G210" s="443" t="str">
        <f>IF(Q210&lt;&gt;"",G208,"")</f>
        <v/>
      </c>
      <c r="H210" s="443" t="str">
        <f>IF(Q210&lt;&gt;"",H208,"")</f>
        <v/>
      </c>
      <c r="I210" s="443" t="str">
        <f>IF(R210&lt;&gt;"",I208,"")</f>
        <v/>
      </c>
      <c r="J210" s="443" t="str">
        <f>IF(R210&lt;&gt;"",J208,"")</f>
        <v/>
      </c>
      <c r="K210" s="443" t="str">
        <f>IF(S210&lt;&gt;"",K208,"")</f>
        <v/>
      </c>
      <c r="L210" s="416" t="str">
        <f>IF(S210&lt;&gt;"",L208,"")</f>
        <v/>
      </c>
      <c r="M210" s="416" t="str">
        <f>IF(T210&lt;&gt;"",M208,"")</f>
        <v/>
      </c>
      <c r="N210" s="62" t="str">
        <f>IF(E210&lt;&gt;"",N208,"")</f>
        <v/>
      </c>
      <c r="O210" s="484" t="str">
        <f>IF(B208="","",IF(E210="","",E210-F210+G210-H210+I210-J210+K210-L210+M210-N210))</f>
        <v/>
      </c>
      <c r="P210" s="297"/>
      <c r="Q210" s="297"/>
      <c r="R210" s="297"/>
      <c r="S210" s="297"/>
      <c r="T210" s="461"/>
      <c r="U210" s="486" t="str">
        <f>IF(B208="","",IF(E210="","",SUM(P210:T210)))</f>
        <v/>
      </c>
      <c r="V210" s="435" t="str">
        <f>IF(B208="","",IF(AF210="DQ","DQ",IF(E210="","",IF(O210+U210&lt;0,0,O210+U210))))</f>
        <v/>
      </c>
      <c r="W210" s="412"/>
      <c r="X210" s="645"/>
      <c r="Y210" s="169"/>
      <c r="Z210" s="170"/>
      <c r="AA210" s="171"/>
      <c r="AB210" s="240"/>
      <c r="AC210" s="878"/>
      <c r="AD210" s="878"/>
      <c r="AE210" s="721"/>
      <c r="AF210" s="816"/>
    </row>
    <row r="211" spans="1:32" x14ac:dyDescent="0.25">
      <c r="A211" s="621"/>
      <c r="B211" s="624"/>
      <c r="C211" s="641"/>
      <c r="D211" s="42" t="s">
        <v>5</v>
      </c>
      <c r="E211" s="412" t="str">
        <f>IF(P211&lt;&gt;"",E208,"")</f>
        <v/>
      </c>
      <c r="F211" s="443" t="str">
        <f>IF(P211&lt;&gt;"",F208,"")</f>
        <v/>
      </c>
      <c r="G211" s="443" t="str">
        <f>IF(Q211&lt;&gt;"",G208,"")</f>
        <v/>
      </c>
      <c r="H211" s="443" t="str">
        <f>IF(Q211&lt;&gt;"",H208,"")</f>
        <v/>
      </c>
      <c r="I211" s="443" t="str">
        <f>IF(R211&lt;&gt;"",I208,"")</f>
        <v/>
      </c>
      <c r="J211" s="443" t="str">
        <f>IF(R211&lt;&gt;"",J208,"")</f>
        <v/>
      </c>
      <c r="K211" s="443" t="str">
        <f>IF(S211&lt;&gt;"",K208,"")</f>
        <v/>
      </c>
      <c r="L211" s="416" t="str">
        <f>IF(S211&lt;&gt;"",L208,"")</f>
        <v/>
      </c>
      <c r="M211" s="416" t="str">
        <f>IF(T211&lt;&gt;"",M208,"")</f>
        <v/>
      </c>
      <c r="N211" s="62" t="str">
        <f>IF(E211&lt;&gt;"",N208,"")</f>
        <v/>
      </c>
      <c r="O211" s="488" t="str">
        <f>IF(B208="","",IF(E211="","",E211-F211+G211-H211+I211-J211+K211-L211+M211-N211))</f>
        <v/>
      </c>
      <c r="P211" s="297"/>
      <c r="Q211" s="297"/>
      <c r="R211" s="297"/>
      <c r="S211" s="297"/>
      <c r="T211" s="461"/>
      <c r="U211" s="484" t="str">
        <f>IF(B208="","",IF(E211="","",SUM(P211:T211)))</f>
        <v/>
      </c>
      <c r="V211" s="419" t="str">
        <f>IF(B208="","",IF(AF211="DQ","DQ",IF(E211="","",IF(O211+U211&lt;0,0,O211+U211))))</f>
        <v/>
      </c>
      <c r="W211" s="412"/>
      <c r="X211" s="645"/>
      <c r="Y211" s="169"/>
      <c r="Z211" s="170"/>
      <c r="AA211" s="171"/>
      <c r="AB211" s="240"/>
      <c r="AC211" s="878"/>
      <c r="AD211" s="878"/>
      <c r="AE211" s="721"/>
      <c r="AF211" s="816"/>
    </row>
    <row r="212" spans="1:32" ht="15.75" thickBot="1" x14ac:dyDescent="0.3">
      <c r="A212" s="622"/>
      <c r="B212" s="625"/>
      <c r="C212" s="642"/>
      <c r="D212" s="85" t="s">
        <v>6</v>
      </c>
      <c r="E212" s="423" t="str">
        <f>IF(P212&lt;&gt;"",E208,"")</f>
        <v/>
      </c>
      <c r="F212" s="124" t="str">
        <f>IF(P212&lt;&gt;"",F208,"")</f>
        <v/>
      </c>
      <c r="G212" s="124" t="str">
        <f>IF(Q212&lt;&gt;"",G208,"")</f>
        <v/>
      </c>
      <c r="H212" s="124" t="str">
        <f>IF(Q212&lt;&gt;"",H208,"")</f>
        <v/>
      </c>
      <c r="I212" s="124" t="str">
        <f>IF(R212&lt;&gt;"",I208,"")</f>
        <v/>
      </c>
      <c r="J212" s="124" t="str">
        <f>IF(R212&lt;&gt;"",J208,"")</f>
        <v/>
      </c>
      <c r="K212" s="124" t="str">
        <f>IF(S212&lt;&gt;"",K208,"")</f>
        <v/>
      </c>
      <c r="L212" s="421" t="str">
        <f>IF(S212&lt;&gt;"",L208,"")</f>
        <v/>
      </c>
      <c r="M212" s="421" t="str">
        <f>IF(T212&lt;&gt;"",M208,"")</f>
        <v/>
      </c>
      <c r="N212" s="64" t="str">
        <f>IF(E212&lt;&gt;"",N208,"")</f>
        <v/>
      </c>
      <c r="O212" s="486" t="str">
        <f>IF(B208="","",IF(E212="","",E212-F212+G212-H212+I212-J212+K212-L212+M212-N212))</f>
        <v/>
      </c>
      <c r="P212" s="309"/>
      <c r="Q212" s="309"/>
      <c r="R212" s="309"/>
      <c r="S212" s="309"/>
      <c r="T212" s="462"/>
      <c r="U212" s="488" t="str">
        <f>IF(B208="","",IF(E212="","",SUM(P212:T212)))</f>
        <v/>
      </c>
      <c r="V212" s="418" t="str">
        <f>IF(B208="","",IF(AF212="DQ","DQ",IF(E212="","",IF(O212+U212&lt;0,0,O212+U212))))</f>
        <v/>
      </c>
      <c r="W212" s="423"/>
      <c r="X212" s="876"/>
      <c r="Y212" s="478"/>
      <c r="Z212" s="479"/>
      <c r="AA212" s="480"/>
      <c r="AB212" s="481"/>
      <c r="AC212" s="879"/>
      <c r="AD212" s="879"/>
      <c r="AE212" s="881"/>
      <c r="AF212" s="817"/>
    </row>
    <row r="213" spans="1:32" x14ac:dyDescent="0.25">
      <c r="A213" s="626" t="str">
        <f>IF('Names And Totals'!A46="","",'Names And Totals'!A46)</f>
        <v/>
      </c>
      <c r="B213" s="629" t="str">
        <f>IF('Names And Totals'!B46="","",'Names And Totals'!B46)</f>
        <v/>
      </c>
      <c r="C213" s="821" t="str">
        <f>IF(AE213="","",IF(AE213="DQ","DQ",RANK(AE213,$AE$8:$AE$503,0)+SUMPRODUCT(--(AE213=$AE$8:$AE$503),--(AC213&gt;$AC$8:$AC$503))))</f>
        <v/>
      </c>
      <c r="D213" s="43" t="s">
        <v>7</v>
      </c>
      <c r="E213" s="446"/>
      <c r="F213" s="447"/>
      <c r="G213" s="447"/>
      <c r="H213" s="447"/>
      <c r="I213" s="447"/>
      <c r="J213" s="447"/>
      <c r="K213" s="447"/>
      <c r="L213" s="489"/>
      <c r="M213" s="489"/>
      <c r="N213" s="313"/>
      <c r="O213" s="490" t="str">
        <f>IF(B213="","",IF(E213="","",E213-F213+G213-H213+I213-J213+K213-L213+M213-N213))</f>
        <v/>
      </c>
      <c r="P213" s="491"/>
      <c r="Q213" s="447"/>
      <c r="R213" s="447"/>
      <c r="S213" s="312"/>
      <c r="T213" s="464"/>
      <c r="U213" s="490" t="str">
        <f>IF(B213="","",IF(E213="","",SUM(P213:T213)))</f>
        <v/>
      </c>
      <c r="V213" s="403" t="str">
        <f>IF(B213="","",IF(AF213="DQ","DQ",IF(E213="","",IF(O213+U213&lt;0,0,O213+U213))))</f>
        <v/>
      </c>
      <c r="W213" s="409">
        <f>COUNTIF(E213,"=0")+COUNTIF(G213,"=0")+COUNTIF(I213,"=0")+COUNTIF(K213,"=0")+COUNTIF(M213,"=0")</f>
        <v>0</v>
      </c>
      <c r="X213" s="723" t="str">
        <f>IF(AF213="DQ","DQ",IF(V213="","",IF(V214="",V213,IF(V215="",AVERAGE(V213:V214),IF(V216="",AVERAGE(V213:V215),IF(V217="",AVERAGE(V213:V216),TRIMMEAN(V213:V217,0.4)))))))</f>
        <v/>
      </c>
      <c r="Y213" s="311"/>
      <c r="Z213" s="312"/>
      <c r="AA213" s="313"/>
      <c r="AB213" s="160" t="str">
        <f>IF(Y213="","",IF(Y213=999,999,Y213*60+Z213+AA213/100))</f>
        <v/>
      </c>
      <c r="AC213" s="872" t="str">
        <f>IF(I213="DQ","DQ",IF(AB213="","",IF(AB214="",AB213,IF(AB214=0,AB213,IF(AB213=999,999,AVERAGE(AB213:AB214))))))</f>
        <v/>
      </c>
      <c r="AD213" s="872" t="str">
        <f>IF(AF213="DQ","DQ",IF(AC213="","",IF(AVERAGE(AC213:AC333)=999,0,IF(W213&lt;&gt;0,0,IF(30-(AC213-$AE$3)/10&lt;0,0,30-(AC213-$AE$3)/10)))))</f>
        <v/>
      </c>
      <c r="AE213" s="605" t="str">
        <f>IF(B213="","",IF(AF213="DQ","DQ",IF(AC213="","",IF(SUM(X213+AD213)&gt;0,SUM(X213+AD213),0))))</f>
        <v/>
      </c>
      <c r="AF213" s="638"/>
    </row>
    <row r="214" spans="1:32" x14ac:dyDescent="0.25">
      <c r="A214" s="627"/>
      <c r="B214" s="630"/>
      <c r="C214" s="822"/>
      <c r="D214" s="44" t="s">
        <v>4</v>
      </c>
      <c r="E214" s="410" t="str">
        <f>IF(P214&lt;&gt;"",E213,"")</f>
        <v/>
      </c>
      <c r="F214" s="444" t="str">
        <f>IF(P214&lt;&gt;"",F213,"")</f>
        <v/>
      </c>
      <c r="G214" s="444" t="str">
        <f>IF(Q214&lt;&gt;"",G213,"")</f>
        <v/>
      </c>
      <c r="H214" s="444" t="str">
        <f>IF(Q214&lt;&gt;"",H213,"")</f>
        <v/>
      </c>
      <c r="I214" s="444" t="str">
        <f>IF(R214&lt;&gt;"",I213,"")</f>
        <v/>
      </c>
      <c r="J214" s="444" t="str">
        <f>IF(R214&lt;&gt;"",J213,"")</f>
        <v/>
      </c>
      <c r="K214" s="444" t="str">
        <f>IF(S214&lt;&gt;"",K213,"")</f>
        <v/>
      </c>
      <c r="L214" s="414" t="str">
        <f>IF(S214&lt;&gt;"",L213,"")</f>
        <v/>
      </c>
      <c r="M214" s="414" t="str">
        <f>IF(T214&lt;&gt;"",M213,"")</f>
        <v/>
      </c>
      <c r="N214" s="63" t="str">
        <f>IF(E214&lt;&gt;"",N213,"")</f>
        <v/>
      </c>
      <c r="O214" s="492" t="str">
        <f>IF(B213="","",IF(E214="","",E214-F214+G214-H214+I214-J214+K214-L214+M214-N214))</f>
        <v/>
      </c>
      <c r="P214" s="303"/>
      <c r="Q214" s="303"/>
      <c r="R214" s="303"/>
      <c r="S214" s="303"/>
      <c r="T214" s="463"/>
      <c r="U214" s="485" t="str">
        <f>IF(B213="","",IF(E214="","",SUM(P214:T214)))</f>
        <v/>
      </c>
      <c r="V214" s="437" t="str">
        <f>IF(B213="","",IF(AF214="DQ","DQ",IF(E214="","",IF(O214+U214&lt;0,0,O214+U214))))</f>
        <v/>
      </c>
      <c r="W214" s="410"/>
      <c r="X214" s="724"/>
      <c r="Y214" s="292"/>
      <c r="Z214" s="293"/>
      <c r="AA214" s="314"/>
      <c r="AB214" s="14" t="str">
        <f>IF(Y214="","",IF(Y214=999,999,Y214*60+Z214+AA214/100))</f>
        <v/>
      </c>
      <c r="AC214" s="873"/>
      <c r="AD214" s="873"/>
      <c r="AE214" s="606"/>
      <c r="AF214" s="639"/>
    </row>
    <row r="215" spans="1:32" x14ac:dyDescent="0.25">
      <c r="A215" s="627"/>
      <c r="B215" s="630"/>
      <c r="C215" s="822"/>
      <c r="D215" s="44" t="s">
        <v>8</v>
      </c>
      <c r="E215" s="410" t="str">
        <f>IF(P215&lt;&gt;"",E213,"")</f>
        <v/>
      </c>
      <c r="F215" s="444" t="str">
        <f>IF(P215&lt;&gt;"",F213,"")</f>
        <v/>
      </c>
      <c r="G215" s="444" t="str">
        <f>IF(Q215&lt;&gt;"",G213,"")</f>
        <v/>
      </c>
      <c r="H215" s="444" t="str">
        <f>IF(Q215&lt;&gt;"",H213,"")</f>
        <v/>
      </c>
      <c r="I215" s="444" t="str">
        <f>IF(R215&lt;&gt;"",I213,"")</f>
        <v/>
      </c>
      <c r="J215" s="444" t="str">
        <f>IF(R215&lt;&gt;"",J213,"")</f>
        <v/>
      </c>
      <c r="K215" s="444" t="str">
        <f>IF(S215&lt;&gt;"",K213,"")</f>
        <v/>
      </c>
      <c r="L215" s="414" t="str">
        <f>IF(S215&lt;&gt;"",L213,"")</f>
        <v/>
      </c>
      <c r="M215" s="414" t="str">
        <f>IF(T215&lt;&gt;"",M213,"")</f>
        <v/>
      </c>
      <c r="N215" s="63" t="str">
        <f>IF(E215&lt;&gt;"",N213,"")</f>
        <v/>
      </c>
      <c r="O215" s="485" t="str">
        <f>IF(B213="","",IF(E215="","",E215-F215+G215-H215+I215-J215+K215-L215+M215-N215))</f>
        <v/>
      </c>
      <c r="P215" s="303"/>
      <c r="Q215" s="303"/>
      <c r="R215" s="303"/>
      <c r="S215" s="303"/>
      <c r="T215" s="463"/>
      <c r="U215" s="493" t="str">
        <f>IF(B213="","",IF(E215="","",SUM(P215:T215)))</f>
        <v/>
      </c>
      <c r="V215" s="404" t="str">
        <f>IF(B213="","",IF(AF215="DQ","DQ",IF(E215="","",IF(O215+U215&lt;0,0,O215+U215))))</f>
        <v/>
      </c>
      <c r="W215" s="410"/>
      <c r="X215" s="724"/>
      <c r="Y215" s="179"/>
      <c r="Z215" s="180"/>
      <c r="AA215" s="181"/>
      <c r="AB215" s="241"/>
      <c r="AC215" s="873"/>
      <c r="AD215" s="873"/>
      <c r="AE215" s="606"/>
      <c r="AF215" s="639"/>
    </row>
    <row r="216" spans="1:32" x14ac:dyDescent="0.25">
      <c r="A216" s="627"/>
      <c r="B216" s="630"/>
      <c r="C216" s="822"/>
      <c r="D216" s="44" t="s">
        <v>5</v>
      </c>
      <c r="E216" s="410" t="str">
        <f>IF(P216&lt;&gt;"",E213,"")</f>
        <v/>
      </c>
      <c r="F216" s="444" t="str">
        <f>IF(P216&lt;&gt;"",F213,"")</f>
        <v/>
      </c>
      <c r="G216" s="444" t="str">
        <f>IF(Q216&lt;&gt;"",G213,"")</f>
        <v/>
      </c>
      <c r="H216" s="444" t="str">
        <f>IF(Q216&lt;&gt;"",H213,"")</f>
        <v/>
      </c>
      <c r="I216" s="444" t="str">
        <f>IF(R216&lt;&gt;"",I213,"")</f>
        <v/>
      </c>
      <c r="J216" s="444" t="str">
        <f>IF(R216&lt;&gt;"",J213,"")</f>
        <v/>
      </c>
      <c r="K216" s="444" t="str">
        <f>IF(S216&lt;&gt;"",K213,"")</f>
        <v/>
      </c>
      <c r="L216" s="414" t="str">
        <f>IF(S216&lt;&gt;"",L213,"")</f>
        <v/>
      </c>
      <c r="M216" s="414" t="str">
        <f>IF(T216&lt;&gt;"",M213,"")</f>
        <v/>
      </c>
      <c r="N216" s="63" t="str">
        <f>IF(E216&lt;&gt;"",N213,"")</f>
        <v/>
      </c>
      <c r="O216" s="494" t="str">
        <f>IF(B213="","",IF(E216="","",E216-F216+G216-H216+I216-J216+K216-L216+M216-N216))</f>
        <v/>
      </c>
      <c r="P216" s="303"/>
      <c r="Q216" s="303"/>
      <c r="R216" s="303"/>
      <c r="S216" s="303"/>
      <c r="T216" s="463"/>
      <c r="U216" s="485" t="str">
        <f>IF(B213="","",IF(E216="","",SUM(P216:T216)))</f>
        <v/>
      </c>
      <c r="V216" s="437" t="str">
        <f>IF(B213="","",IF(AF216="DQ","DQ",IF(E216="","",IF(O216+U216&lt;0,0,O216+U216))))</f>
        <v/>
      </c>
      <c r="W216" s="410"/>
      <c r="X216" s="724"/>
      <c r="Y216" s="179"/>
      <c r="Z216" s="180"/>
      <c r="AA216" s="181"/>
      <c r="AB216" s="241"/>
      <c r="AC216" s="873"/>
      <c r="AD216" s="873"/>
      <c r="AE216" s="606"/>
      <c r="AF216" s="639"/>
    </row>
    <row r="217" spans="1:32" ht="15.75" thickBot="1" x14ac:dyDescent="0.3">
      <c r="A217" s="628"/>
      <c r="B217" s="631"/>
      <c r="C217" s="823"/>
      <c r="D217" s="45" t="s">
        <v>6</v>
      </c>
      <c r="E217" s="411" t="str">
        <f>IF(P217&lt;&gt;"",E213,"")</f>
        <v/>
      </c>
      <c r="F217" s="445" t="str">
        <f>IF(P217&lt;&gt;"",F213,"")</f>
        <v/>
      </c>
      <c r="G217" s="445" t="str">
        <f>IF(Q217&lt;&gt;"",G213,"")</f>
        <v/>
      </c>
      <c r="H217" s="445" t="str">
        <f>IF(Q217&lt;&gt;"",H213,"")</f>
        <v/>
      </c>
      <c r="I217" s="445" t="str">
        <f>IF(R217&lt;&gt;"",I213,"")</f>
        <v/>
      </c>
      <c r="J217" s="445" t="str">
        <f>IF(R217&lt;&gt;"",J213,"")</f>
        <v/>
      </c>
      <c r="K217" s="445" t="str">
        <f>IF(S217&lt;&gt;"",K213,"")</f>
        <v/>
      </c>
      <c r="L217" s="415" t="str">
        <f>IF(S217&lt;&gt;"",L213,"")</f>
        <v/>
      </c>
      <c r="M217" s="415" t="str">
        <f>IF(T217&lt;&gt;"",M213,"")</f>
        <v/>
      </c>
      <c r="N217" s="161" t="str">
        <f>IF(E217&lt;&gt;"",N213,"")</f>
        <v/>
      </c>
      <c r="O217" s="495" t="str">
        <f>IF(B213="","",IF(E217="","",E217-F217+G217-H217+I217-J217+K217-L217+M217-N217))</f>
        <v/>
      </c>
      <c r="P217" s="305"/>
      <c r="Q217" s="305"/>
      <c r="R217" s="305"/>
      <c r="S217" s="305"/>
      <c r="T217" s="465"/>
      <c r="U217" s="495" t="str">
        <f>IF(B213="","",IF(E217="","",SUM(P217:T217)))</f>
        <v/>
      </c>
      <c r="V217" s="405" t="str">
        <f>IF(B213="","",IF(AF217="DQ","DQ",IF(E217="","",IF(O217+U217&lt;0,0,O217+U217))))</f>
        <v/>
      </c>
      <c r="W217" s="411"/>
      <c r="X217" s="725"/>
      <c r="Y217" s="183"/>
      <c r="Z217" s="184"/>
      <c r="AA217" s="185"/>
      <c r="AB217" s="242"/>
      <c r="AC217" s="874"/>
      <c r="AD217" s="874"/>
      <c r="AE217" s="607"/>
      <c r="AF217" s="640"/>
    </row>
    <row r="218" spans="1:32" x14ac:dyDescent="0.25">
      <c r="A218" s="830" t="str">
        <f>IF('Names And Totals'!A47="","",'Names And Totals'!A47)</f>
        <v/>
      </c>
      <c r="B218" s="831" t="str">
        <f>IF('Names And Totals'!B47="","",'Names And Totals'!B47)</f>
        <v/>
      </c>
      <c r="C218" s="641" t="str">
        <f>IF(AE218="","",IF(AE218="DQ","DQ",RANK(AE218,$AE$8:$AE$503,0)+SUMPRODUCT(--(AE218=$AE$8:$AE$503),--(AC218&gt;$AC$8:$AC$503))))</f>
        <v/>
      </c>
      <c r="D218" s="42" t="s">
        <v>7</v>
      </c>
      <c r="E218" s="453"/>
      <c r="F218" s="452"/>
      <c r="G218" s="452"/>
      <c r="H218" s="452"/>
      <c r="I218" s="452"/>
      <c r="J218" s="452"/>
      <c r="K218" s="452"/>
      <c r="L218" s="476"/>
      <c r="M218" s="476"/>
      <c r="N218" s="325"/>
      <c r="O218" s="483" t="str">
        <f>IF(B218="","",IF(E218="","",E218-F218+G218-H218+I218-J218+K218-L218+M218-N218))</f>
        <v/>
      </c>
      <c r="P218" s="482"/>
      <c r="Q218" s="452"/>
      <c r="R218" s="452"/>
      <c r="S218" s="334"/>
      <c r="T218" s="460"/>
      <c r="U218" s="483" t="str">
        <f>IF(B218="","",IF(E218="","",SUM(P218:T218)))</f>
        <v/>
      </c>
      <c r="V218" s="500" t="str">
        <f>IF(B218="","",IF(AF218="DQ","DQ",IF(E218="","",IF(O218+U218&lt;0,0,O218+U218))))</f>
        <v/>
      </c>
      <c r="W218" s="422">
        <f>COUNTIF(E218,"=0")+COUNTIF(G218,"=0")+COUNTIF(I218,"=0")+COUNTIF(K218,"=0")+COUNTIF(M218,"=0")</f>
        <v>0</v>
      </c>
      <c r="X218" s="875" t="str">
        <f>IF(AF218="DQ","DQ",IF(V218="","",IF(V219="",V218,IF(V220="",AVERAGE(V218:V219),IF(V221="",AVERAGE(V218:V220),IF(V222="",AVERAGE(V218:V221),TRIMMEAN(V218:V222,0.4)))))))</f>
        <v/>
      </c>
      <c r="Y218" s="324"/>
      <c r="Z218" s="334"/>
      <c r="AA218" s="325"/>
      <c r="AB218" s="164" t="str">
        <f>IF(Y218="","",IF(Y218=999,999,Y218*60+Z218+AA218/100))</f>
        <v/>
      </c>
      <c r="AC218" s="877" t="str">
        <f>IF(I218="DQ","DQ",IF(AB218="","",IF(AB219="",AB218,IF(AB219=0,AB218,IF(AB218=999,999,AVERAGE(AB218:AB219))))))</f>
        <v/>
      </c>
      <c r="AD218" s="877" t="str">
        <f>IF(AF218="DQ","DQ",IF(AC218="","",IF(AVERAGE(AC218:AC338)=999,0,IF(W218&lt;&gt;0,0,IF(30-(AC218-$AE$3)/10&lt;0,0,30-(AC218-$AE$3)/10)))))</f>
        <v/>
      </c>
      <c r="AE218" s="880" t="str">
        <f>IF(B218="","",IF(AF218="DQ","DQ",IF(AC218="","",IF(SUM(X218+AD218)&gt;0,SUM(X218+AD218),0))))</f>
        <v/>
      </c>
      <c r="AF218" s="815"/>
    </row>
    <row r="219" spans="1:32" x14ac:dyDescent="0.25">
      <c r="A219" s="621"/>
      <c r="B219" s="624"/>
      <c r="C219" s="641"/>
      <c r="D219" s="42" t="s">
        <v>4</v>
      </c>
      <c r="E219" s="412" t="str">
        <f>IF(P219&lt;&gt;"",E218,"")</f>
        <v/>
      </c>
      <c r="F219" s="443" t="str">
        <f>IF(P219&lt;&gt;"",F218,"")</f>
        <v/>
      </c>
      <c r="G219" s="443" t="str">
        <f>IF(Q219&lt;&gt;"",G218,"")</f>
        <v/>
      </c>
      <c r="H219" s="443" t="str">
        <f>IF(Q219&lt;&gt;"",H218,"")</f>
        <v/>
      </c>
      <c r="I219" s="443" t="str">
        <f>IF(R219&lt;&gt;"",I218,"")</f>
        <v/>
      </c>
      <c r="J219" s="443" t="str">
        <f>IF(R219&lt;&gt;"",J218,"")</f>
        <v/>
      </c>
      <c r="K219" s="443" t="str">
        <f>IF(S219&lt;&gt;"",K218,"")</f>
        <v/>
      </c>
      <c r="L219" s="416" t="str">
        <f>IF(S219&lt;&gt;"",L218,"")</f>
        <v/>
      </c>
      <c r="M219" s="416" t="str">
        <f>IF(T219&lt;&gt;"",M218,"")</f>
        <v/>
      </c>
      <c r="N219" s="62" t="str">
        <f>IF(E219&lt;&gt;"",N218,"")</f>
        <v/>
      </c>
      <c r="O219" s="487" t="str">
        <f>IF(B218="","",IF(E219="","",E219-F219+G219-H219+I219-J219+K219-L219+M219-N219))</f>
        <v/>
      </c>
      <c r="P219" s="297"/>
      <c r="Q219" s="297"/>
      <c r="R219" s="297"/>
      <c r="S219" s="297"/>
      <c r="T219" s="461"/>
      <c r="U219" s="484" t="str">
        <f>IF(B218="","",IF(E219="","",SUM(P219:T219)))</f>
        <v/>
      </c>
      <c r="V219" s="419" t="str">
        <f>IF(B218="","",IF(AF219="DQ","DQ",IF(E219="","",IF(O219+U219&lt;0,0,O219+U219))))</f>
        <v/>
      </c>
      <c r="W219" s="412"/>
      <c r="X219" s="645"/>
      <c r="Y219" s="289"/>
      <c r="Z219" s="290"/>
      <c r="AA219" s="310"/>
      <c r="AB219" s="10" t="str">
        <f>IF(Y219="","",IF(Y219=999,999,Y219*60+Z219+AA219/100))</f>
        <v/>
      </c>
      <c r="AC219" s="878"/>
      <c r="AD219" s="878"/>
      <c r="AE219" s="721"/>
      <c r="AF219" s="816"/>
    </row>
    <row r="220" spans="1:32" x14ac:dyDescent="0.25">
      <c r="A220" s="621"/>
      <c r="B220" s="624"/>
      <c r="C220" s="641"/>
      <c r="D220" s="42" t="s">
        <v>8</v>
      </c>
      <c r="E220" s="412" t="str">
        <f>IF(P220&lt;&gt;"",E218,"")</f>
        <v/>
      </c>
      <c r="F220" s="443" t="str">
        <f>IF(P220&lt;&gt;"",F218,"")</f>
        <v/>
      </c>
      <c r="G220" s="443" t="str">
        <f>IF(Q220&lt;&gt;"",G218,"")</f>
        <v/>
      </c>
      <c r="H220" s="443" t="str">
        <f>IF(Q220&lt;&gt;"",H218,"")</f>
        <v/>
      </c>
      <c r="I220" s="443" t="str">
        <f>IF(R220&lt;&gt;"",I218,"")</f>
        <v/>
      </c>
      <c r="J220" s="443" t="str">
        <f>IF(R220&lt;&gt;"",J218,"")</f>
        <v/>
      </c>
      <c r="K220" s="443" t="str">
        <f>IF(S220&lt;&gt;"",K218,"")</f>
        <v/>
      </c>
      <c r="L220" s="416" t="str">
        <f>IF(S220&lt;&gt;"",L218,"")</f>
        <v/>
      </c>
      <c r="M220" s="416" t="str">
        <f>IF(T220&lt;&gt;"",M218,"")</f>
        <v/>
      </c>
      <c r="N220" s="62" t="str">
        <f>IF(E220&lt;&gt;"",N218,"")</f>
        <v/>
      </c>
      <c r="O220" s="484" t="str">
        <f>IF(B218="","",IF(E220="","",E220-F220+G220-H220+I220-J220+K220-L220+M220-N220))</f>
        <v/>
      </c>
      <c r="P220" s="297"/>
      <c r="Q220" s="297"/>
      <c r="R220" s="297"/>
      <c r="S220" s="297"/>
      <c r="T220" s="461"/>
      <c r="U220" s="486" t="str">
        <f>IF(B218="","",IF(E220="","",SUM(P220:T220)))</f>
        <v/>
      </c>
      <c r="V220" s="435" t="str">
        <f>IF(B218="","",IF(AF220="DQ","DQ",IF(E220="","",IF(O220+U220&lt;0,0,O220+U220))))</f>
        <v/>
      </c>
      <c r="W220" s="412"/>
      <c r="X220" s="645"/>
      <c r="Y220" s="169"/>
      <c r="Z220" s="170"/>
      <c r="AA220" s="171"/>
      <c r="AB220" s="240"/>
      <c r="AC220" s="878"/>
      <c r="AD220" s="878"/>
      <c r="AE220" s="721"/>
      <c r="AF220" s="816"/>
    </row>
    <row r="221" spans="1:32" x14ac:dyDescent="0.25">
      <c r="A221" s="621"/>
      <c r="B221" s="624"/>
      <c r="C221" s="641"/>
      <c r="D221" s="42" t="s">
        <v>5</v>
      </c>
      <c r="E221" s="412" t="str">
        <f>IF(P221&lt;&gt;"",E218,"")</f>
        <v/>
      </c>
      <c r="F221" s="443" t="str">
        <f>IF(P221&lt;&gt;"",F218,"")</f>
        <v/>
      </c>
      <c r="G221" s="443" t="str">
        <f>IF(Q221&lt;&gt;"",G218,"")</f>
        <v/>
      </c>
      <c r="H221" s="443" t="str">
        <f>IF(Q221&lt;&gt;"",H218,"")</f>
        <v/>
      </c>
      <c r="I221" s="443" t="str">
        <f>IF(R221&lt;&gt;"",I218,"")</f>
        <v/>
      </c>
      <c r="J221" s="443" t="str">
        <f>IF(R221&lt;&gt;"",J218,"")</f>
        <v/>
      </c>
      <c r="K221" s="443" t="str">
        <f>IF(S221&lt;&gt;"",K218,"")</f>
        <v/>
      </c>
      <c r="L221" s="416" t="str">
        <f>IF(S221&lt;&gt;"",L218,"")</f>
        <v/>
      </c>
      <c r="M221" s="416" t="str">
        <f>IF(T221&lt;&gt;"",M218,"")</f>
        <v/>
      </c>
      <c r="N221" s="62" t="str">
        <f>IF(E221&lt;&gt;"",N218,"")</f>
        <v/>
      </c>
      <c r="O221" s="488" t="str">
        <f>IF(B218="","",IF(E221="","",E221-F221+G221-H221+I221-J221+K221-L221+M221-N221))</f>
        <v/>
      </c>
      <c r="P221" s="297"/>
      <c r="Q221" s="297"/>
      <c r="R221" s="297"/>
      <c r="S221" s="297"/>
      <c r="T221" s="461"/>
      <c r="U221" s="484" t="str">
        <f>IF(B218="","",IF(E221="","",SUM(P221:T221)))</f>
        <v/>
      </c>
      <c r="V221" s="419" t="str">
        <f>IF(B218="","",IF(AF221="DQ","DQ",IF(E221="","",IF(O221+U221&lt;0,0,O221+U221))))</f>
        <v/>
      </c>
      <c r="W221" s="412"/>
      <c r="X221" s="645"/>
      <c r="Y221" s="169"/>
      <c r="Z221" s="170"/>
      <c r="AA221" s="171"/>
      <c r="AB221" s="240"/>
      <c r="AC221" s="878"/>
      <c r="AD221" s="878"/>
      <c r="AE221" s="721"/>
      <c r="AF221" s="816"/>
    </row>
    <row r="222" spans="1:32" ht="15.75" thickBot="1" x14ac:dyDescent="0.3">
      <c r="A222" s="622"/>
      <c r="B222" s="625"/>
      <c r="C222" s="642"/>
      <c r="D222" s="85" t="s">
        <v>6</v>
      </c>
      <c r="E222" s="423" t="str">
        <f>IF(P222&lt;&gt;"",E218,"")</f>
        <v/>
      </c>
      <c r="F222" s="124" t="str">
        <f>IF(P222&lt;&gt;"",F218,"")</f>
        <v/>
      </c>
      <c r="G222" s="124" t="str">
        <f>IF(Q222&lt;&gt;"",G218,"")</f>
        <v/>
      </c>
      <c r="H222" s="124" t="str">
        <f>IF(Q222&lt;&gt;"",H218,"")</f>
        <v/>
      </c>
      <c r="I222" s="124" t="str">
        <f>IF(R222&lt;&gt;"",I218,"")</f>
        <v/>
      </c>
      <c r="J222" s="124" t="str">
        <f>IF(R222&lt;&gt;"",J218,"")</f>
        <v/>
      </c>
      <c r="K222" s="124" t="str">
        <f>IF(S222&lt;&gt;"",K218,"")</f>
        <v/>
      </c>
      <c r="L222" s="421" t="str">
        <f>IF(S222&lt;&gt;"",L218,"")</f>
        <v/>
      </c>
      <c r="M222" s="421" t="str">
        <f>IF(T222&lt;&gt;"",M218,"")</f>
        <v/>
      </c>
      <c r="N222" s="64" t="str">
        <f>IF(E222&lt;&gt;"",N218,"")</f>
        <v/>
      </c>
      <c r="O222" s="486" t="str">
        <f>IF(B218="","",IF(E222="","",E222-F222+G222-H222+I222-J222+K222-L222+M222-N222))</f>
        <v/>
      </c>
      <c r="P222" s="309"/>
      <c r="Q222" s="309"/>
      <c r="R222" s="309"/>
      <c r="S222" s="309"/>
      <c r="T222" s="462"/>
      <c r="U222" s="488" t="str">
        <f>IF(B218="","",IF(E222="","",SUM(P222:T222)))</f>
        <v/>
      </c>
      <c r="V222" s="418" t="str">
        <f>IF(B218="","",IF(AF222="DQ","DQ",IF(E222="","",IF(O222+U222&lt;0,0,O222+U222))))</f>
        <v/>
      </c>
      <c r="W222" s="423"/>
      <c r="X222" s="876"/>
      <c r="Y222" s="478"/>
      <c r="Z222" s="479"/>
      <c r="AA222" s="480"/>
      <c r="AB222" s="481"/>
      <c r="AC222" s="879"/>
      <c r="AD222" s="879"/>
      <c r="AE222" s="881"/>
      <c r="AF222" s="817"/>
    </row>
    <row r="223" spans="1:32" x14ac:dyDescent="0.25">
      <c r="A223" s="626" t="str">
        <f>IF('Names And Totals'!A48="","",'Names And Totals'!A48)</f>
        <v/>
      </c>
      <c r="B223" s="629" t="str">
        <f>IF('Names And Totals'!B48="","",'Names And Totals'!B48)</f>
        <v/>
      </c>
      <c r="C223" s="821" t="str">
        <f>IF(AE223="","",IF(AE223="DQ","DQ",RANK(AE223,$AE$8:$AE$503,0)+SUMPRODUCT(--(AE223=$AE$8:$AE$503),--(AC223&gt;$AC$8:$AC$503))))</f>
        <v/>
      </c>
      <c r="D223" s="43" t="s">
        <v>7</v>
      </c>
      <c r="E223" s="446"/>
      <c r="F223" s="447"/>
      <c r="G223" s="447"/>
      <c r="H223" s="447"/>
      <c r="I223" s="447"/>
      <c r="J223" s="447"/>
      <c r="K223" s="447"/>
      <c r="L223" s="489"/>
      <c r="M223" s="489"/>
      <c r="N223" s="313"/>
      <c r="O223" s="490" t="str">
        <f>IF(B223="","",IF(E223="","",E223-F223+G223-H223+I223-J223+K223-L223+M223-N223))</f>
        <v/>
      </c>
      <c r="P223" s="491"/>
      <c r="Q223" s="447"/>
      <c r="R223" s="447"/>
      <c r="S223" s="312"/>
      <c r="T223" s="464"/>
      <c r="U223" s="490" t="str">
        <f>IF(B223="","",IF(E223="","",SUM(P223:T223)))</f>
        <v/>
      </c>
      <c r="V223" s="403" t="str">
        <f>IF(B223="","",IF(AF223="DQ","DQ",IF(E223="","",IF(O223+U223&lt;0,0,O223+U223))))</f>
        <v/>
      </c>
      <c r="W223" s="409">
        <f>COUNTIF(E223,"=0")+COUNTIF(G223,"=0")+COUNTIF(I223,"=0")+COUNTIF(K223,"=0")+COUNTIF(M223,"=0")</f>
        <v>0</v>
      </c>
      <c r="X223" s="723" t="str">
        <f>IF(AF223="DQ","DQ",IF(V223="","",IF(V224="",V223,IF(V225="",AVERAGE(V223:V224),IF(V226="",AVERAGE(V223:V225),IF(V227="",AVERAGE(V223:V226),TRIMMEAN(V223:V227,0.4)))))))</f>
        <v/>
      </c>
      <c r="Y223" s="311"/>
      <c r="Z223" s="312"/>
      <c r="AA223" s="313"/>
      <c r="AB223" s="160" t="str">
        <f>IF(Y223="","",IF(Y223=999,999,Y223*60+Z223+AA223/100))</f>
        <v/>
      </c>
      <c r="AC223" s="872" t="str">
        <f>IF(I223="DQ","DQ",IF(AB223="","",IF(AB224="",AB223,IF(AB224=0,AB223,IF(AB223=999,999,AVERAGE(AB223:AB224))))))</f>
        <v/>
      </c>
      <c r="AD223" s="872" t="str">
        <f>IF(AF223="DQ","DQ",IF(AC223="","",IF(AVERAGE(AC223:AC343)=999,0,IF(W223&lt;&gt;0,0,IF(30-(AC223-$AE$3)/10&lt;0,0,30-(AC223-$AE$3)/10)))))</f>
        <v/>
      </c>
      <c r="AE223" s="605" t="str">
        <f>IF(B223="","",IF(AF223="DQ","DQ",IF(AC223="","",IF(SUM(X223+AD223)&gt;0,SUM(X223+AD223),0))))</f>
        <v/>
      </c>
      <c r="AF223" s="638"/>
    </row>
    <row r="224" spans="1:32" x14ac:dyDescent="0.25">
      <c r="A224" s="627"/>
      <c r="B224" s="630"/>
      <c r="C224" s="822"/>
      <c r="D224" s="44" t="s">
        <v>4</v>
      </c>
      <c r="E224" s="410" t="str">
        <f>IF(P224&lt;&gt;"",E223,"")</f>
        <v/>
      </c>
      <c r="F224" s="444" t="str">
        <f>IF(P224&lt;&gt;"",F223,"")</f>
        <v/>
      </c>
      <c r="G224" s="444" t="str">
        <f>IF(Q224&lt;&gt;"",G223,"")</f>
        <v/>
      </c>
      <c r="H224" s="444" t="str">
        <f>IF(Q224&lt;&gt;"",H223,"")</f>
        <v/>
      </c>
      <c r="I224" s="444" t="str">
        <f>IF(R224&lt;&gt;"",I223,"")</f>
        <v/>
      </c>
      <c r="J224" s="444" t="str">
        <f>IF(R224&lt;&gt;"",J223,"")</f>
        <v/>
      </c>
      <c r="K224" s="444" t="str">
        <f>IF(S224&lt;&gt;"",K223,"")</f>
        <v/>
      </c>
      <c r="L224" s="414" t="str">
        <f>IF(S224&lt;&gt;"",L223,"")</f>
        <v/>
      </c>
      <c r="M224" s="414" t="str">
        <f>IF(T224&lt;&gt;"",M223,"")</f>
        <v/>
      </c>
      <c r="N224" s="63" t="str">
        <f>IF(E224&lt;&gt;"",N223,"")</f>
        <v/>
      </c>
      <c r="O224" s="492" t="str">
        <f>IF(B223="","",IF(E224="","",E224-F224+G224-H224+I224-J224+K224-L224+M224-N224))</f>
        <v/>
      </c>
      <c r="P224" s="303"/>
      <c r="Q224" s="303"/>
      <c r="R224" s="303"/>
      <c r="S224" s="303"/>
      <c r="T224" s="463"/>
      <c r="U224" s="485" t="str">
        <f>IF(B223="","",IF(E224="","",SUM(P224:T224)))</f>
        <v/>
      </c>
      <c r="V224" s="437" t="str">
        <f>IF(B223="","",IF(AF224="DQ","DQ",IF(E224="","",IF(O224+U224&lt;0,0,O224+U224))))</f>
        <v/>
      </c>
      <c r="W224" s="410"/>
      <c r="X224" s="724"/>
      <c r="Y224" s="292"/>
      <c r="Z224" s="293"/>
      <c r="AA224" s="314"/>
      <c r="AB224" s="14" t="str">
        <f>IF(Y224="","",IF(Y224=999,999,Y224*60+Z224+AA224/100))</f>
        <v/>
      </c>
      <c r="AC224" s="873"/>
      <c r="AD224" s="873"/>
      <c r="AE224" s="606"/>
      <c r="AF224" s="639"/>
    </row>
    <row r="225" spans="1:32" x14ac:dyDescent="0.25">
      <c r="A225" s="627"/>
      <c r="B225" s="630"/>
      <c r="C225" s="822"/>
      <c r="D225" s="44" t="s">
        <v>8</v>
      </c>
      <c r="E225" s="410" t="str">
        <f>IF(P225&lt;&gt;"",E223,"")</f>
        <v/>
      </c>
      <c r="F225" s="444" t="str">
        <f>IF(P225&lt;&gt;"",F223,"")</f>
        <v/>
      </c>
      <c r="G225" s="444" t="str">
        <f>IF(Q225&lt;&gt;"",G223,"")</f>
        <v/>
      </c>
      <c r="H225" s="444" t="str">
        <f>IF(Q225&lt;&gt;"",H223,"")</f>
        <v/>
      </c>
      <c r="I225" s="444" t="str">
        <f>IF(R225&lt;&gt;"",I223,"")</f>
        <v/>
      </c>
      <c r="J225" s="444" t="str">
        <f>IF(R225&lt;&gt;"",J223,"")</f>
        <v/>
      </c>
      <c r="K225" s="444" t="str">
        <f>IF(S225&lt;&gt;"",K223,"")</f>
        <v/>
      </c>
      <c r="L225" s="414" t="str">
        <f>IF(S225&lt;&gt;"",L223,"")</f>
        <v/>
      </c>
      <c r="M225" s="414" t="str">
        <f>IF(T225&lt;&gt;"",M223,"")</f>
        <v/>
      </c>
      <c r="N225" s="63" t="str">
        <f>IF(E225&lt;&gt;"",N223,"")</f>
        <v/>
      </c>
      <c r="O225" s="485" t="str">
        <f>IF(B223="","",IF(E225="","",E225-F225+G225-H225+I225-J225+K225-L225+M225-N225))</f>
        <v/>
      </c>
      <c r="P225" s="303"/>
      <c r="Q225" s="303"/>
      <c r="R225" s="303"/>
      <c r="S225" s="303"/>
      <c r="T225" s="463"/>
      <c r="U225" s="493" t="str">
        <f>IF(B223="","",IF(E225="","",SUM(P225:T225)))</f>
        <v/>
      </c>
      <c r="V225" s="404" t="str">
        <f>IF(B223="","",IF(AF225="DQ","DQ",IF(E225="","",IF(O225+U225&lt;0,0,O225+U225))))</f>
        <v/>
      </c>
      <c r="W225" s="410"/>
      <c r="X225" s="724"/>
      <c r="Y225" s="179"/>
      <c r="Z225" s="180"/>
      <c r="AA225" s="181"/>
      <c r="AB225" s="241"/>
      <c r="AC225" s="873"/>
      <c r="AD225" s="873"/>
      <c r="AE225" s="606"/>
      <c r="AF225" s="639"/>
    </row>
    <row r="226" spans="1:32" x14ac:dyDescent="0.25">
      <c r="A226" s="627"/>
      <c r="B226" s="630"/>
      <c r="C226" s="822"/>
      <c r="D226" s="44" t="s">
        <v>5</v>
      </c>
      <c r="E226" s="410" t="str">
        <f>IF(P226&lt;&gt;"",E223,"")</f>
        <v/>
      </c>
      <c r="F226" s="444" t="str">
        <f>IF(P226&lt;&gt;"",F223,"")</f>
        <v/>
      </c>
      <c r="G226" s="444" t="str">
        <f>IF(Q226&lt;&gt;"",G223,"")</f>
        <v/>
      </c>
      <c r="H226" s="444" t="str">
        <f>IF(Q226&lt;&gt;"",H223,"")</f>
        <v/>
      </c>
      <c r="I226" s="444" t="str">
        <f>IF(R226&lt;&gt;"",I223,"")</f>
        <v/>
      </c>
      <c r="J226" s="444" t="str">
        <f>IF(R226&lt;&gt;"",J223,"")</f>
        <v/>
      </c>
      <c r="K226" s="444" t="str">
        <f>IF(S226&lt;&gt;"",K223,"")</f>
        <v/>
      </c>
      <c r="L226" s="414" t="str">
        <f>IF(S226&lt;&gt;"",L223,"")</f>
        <v/>
      </c>
      <c r="M226" s="414" t="str">
        <f>IF(T226&lt;&gt;"",M223,"")</f>
        <v/>
      </c>
      <c r="N226" s="63" t="str">
        <f>IF(E226&lt;&gt;"",N223,"")</f>
        <v/>
      </c>
      <c r="O226" s="494" t="str">
        <f>IF(B223="","",IF(E226="","",E226-F226+G226-H226+I226-J226+K226-L226+M226-N226))</f>
        <v/>
      </c>
      <c r="P226" s="303"/>
      <c r="Q226" s="303"/>
      <c r="R226" s="303"/>
      <c r="S226" s="303"/>
      <c r="T226" s="463"/>
      <c r="U226" s="485" t="str">
        <f>IF(B223="","",IF(E226="","",SUM(P226:T226)))</f>
        <v/>
      </c>
      <c r="V226" s="437" t="str">
        <f>IF(B223="","",IF(AF226="DQ","DQ",IF(E226="","",IF(O226+U226&lt;0,0,O226+U226))))</f>
        <v/>
      </c>
      <c r="W226" s="410"/>
      <c r="X226" s="724"/>
      <c r="Y226" s="179"/>
      <c r="Z226" s="180"/>
      <c r="AA226" s="181"/>
      <c r="AB226" s="241"/>
      <c r="AC226" s="873"/>
      <c r="AD226" s="873"/>
      <c r="AE226" s="606"/>
      <c r="AF226" s="639"/>
    </row>
    <row r="227" spans="1:32" ht="15.75" thickBot="1" x14ac:dyDescent="0.3">
      <c r="A227" s="628"/>
      <c r="B227" s="631"/>
      <c r="C227" s="823"/>
      <c r="D227" s="45" t="s">
        <v>6</v>
      </c>
      <c r="E227" s="411" t="str">
        <f>IF(P227&lt;&gt;"",E223,"")</f>
        <v/>
      </c>
      <c r="F227" s="445" t="str">
        <f>IF(P227&lt;&gt;"",F223,"")</f>
        <v/>
      </c>
      <c r="G227" s="445" t="str">
        <f>IF(Q227&lt;&gt;"",G223,"")</f>
        <v/>
      </c>
      <c r="H227" s="445" t="str">
        <f>IF(Q227&lt;&gt;"",H223,"")</f>
        <v/>
      </c>
      <c r="I227" s="445" t="str">
        <f>IF(R227&lt;&gt;"",I223,"")</f>
        <v/>
      </c>
      <c r="J227" s="445" t="str">
        <f>IF(R227&lt;&gt;"",J223,"")</f>
        <v/>
      </c>
      <c r="K227" s="445" t="str">
        <f>IF(S227&lt;&gt;"",K223,"")</f>
        <v/>
      </c>
      <c r="L227" s="415" t="str">
        <f>IF(S227&lt;&gt;"",L223,"")</f>
        <v/>
      </c>
      <c r="M227" s="415" t="str">
        <f>IF(T227&lt;&gt;"",M223,"")</f>
        <v/>
      </c>
      <c r="N227" s="161" t="str">
        <f>IF(E227&lt;&gt;"",N223,"")</f>
        <v/>
      </c>
      <c r="O227" s="495" t="str">
        <f>IF(B223="","",IF(E227="","",E227-F227+G227-H227+I227-J227+K227-L227+M227-N227))</f>
        <v/>
      </c>
      <c r="P227" s="305"/>
      <c r="Q227" s="305"/>
      <c r="R227" s="305"/>
      <c r="S227" s="305"/>
      <c r="T227" s="465"/>
      <c r="U227" s="495" t="str">
        <f>IF(B223="","",IF(E227="","",SUM(P227:T227)))</f>
        <v/>
      </c>
      <c r="V227" s="405" t="str">
        <f>IF(B223="","",IF(AF227="DQ","DQ",IF(E227="","",IF(O227+U227&lt;0,0,O227+U227))))</f>
        <v/>
      </c>
      <c r="W227" s="411"/>
      <c r="X227" s="725"/>
      <c r="Y227" s="183"/>
      <c r="Z227" s="184"/>
      <c r="AA227" s="185"/>
      <c r="AB227" s="242"/>
      <c r="AC227" s="874"/>
      <c r="AD227" s="874"/>
      <c r="AE227" s="607"/>
      <c r="AF227" s="640"/>
    </row>
    <row r="228" spans="1:32" x14ac:dyDescent="0.25">
      <c r="A228" s="830" t="str">
        <f>IF('Names And Totals'!A49="","",'Names And Totals'!A49)</f>
        <v/>
      </c>
      <c r="B228" s="831" t="str">
        <f>IF('Names And Totals'!B49="","",'Names And Totals'!B49)</f>
        <v/>
      </c>
      <c r="C228" s="641" t="str">
        <f>IF(AE228="","",IF(AE228="DQ","DQ",RANK(AE228,$AE$8:$AE$503,0)+SUMPRODUCT(--(AE228=$AE$8:$AE$503),--(AC228&gt;$AC$8:$AC$503))))</f>
        <v/>
      </c>
      <c r="D228" s="42" t="s">
        <v>7</v>
      </c>
      <c r="E228" s="453"/>
      <c r="F228" s="452"/>
      <c r="G228" s="452"/>
      <c r="H228" s="452"/>
      <c r="I228" s="452"/>
      <c r="J228" s="452"/>
      <c r="K228" s="452"/>
      <c r="L228" s="476"/>
      <c r="M228" s="476"/>
      <c r="N228" s="325"/>
      <c r="O228" s="483" t="str">
        <f>IF(B228="","",IF(E228="","",E228-F228+G228-H228+I228-J228+K228-L228+M228-N228))</f>
        <v/>
      </c>
      <c r="P228" s="482"/>
      <c r="Q228" s="452"/>
      <c r="R228" s="452"/>
      <c r="S228" s="334"/>
      <c r="T228" s="460"/>
      <c r="U228" s="483" t="str">
        <f>IF(B228="","",IF(E228="","",SUM(P228:T228)))</f>
        <v/>
      </c>
      <c r="V228" s="500" t="str">
        <f>IF(B228="","",IF(AF228="DQ","DQ",IF(E228="","",IF(O228+U228&lt;0,0,O228+U228))))</f>
        <v/>
      </c>
      <c r="W228" s="422">
        <f>COUNTIF(E228,"=0")+COUNTIF(G228,"=0")+COUNTIF(I228,"=0")+COUNTIF(K228,"=0")+COUNTIF(M228,"=0")</f>
        <v>0</v>
      </c>
      <c r="X228" s="875" t="str">
        <f>IF(AF228="DQ","DQ",IF(V228="","",IF(V229="",V228,IF(V230="",AVERAGE(V228:V229),IF(V231="",AVERAGE(V228:V230),IF(V232="",AVERAGE(V228:V231),TRIMMEAN(V228:V232,0.4)))))))</f>
        <v/>
      </c>
      <c r="Y228" s="324"/>
      <c r="Z228" s="334"/>
      <c r="AA228" s="325"/>
      <c r="AB228" s="164" t="str">
        <f>IF(Y228="","",IF(Y228=999,999,Y228*60+Z228+AA228/100))</f>
        <v/>
      </c>
      <c r="AC228" s="877" t="str">
        <f>IF(I228="DQ","DQ",IF(AB228="","",IF(AB229="",AB228,IF(AB229=0,AB228,IF(AB228=999,999,AVERAGE(AB228:AB229))))))</f>
        <v/>
      </c>
      <c r="AD228" s="877" t="str">
        <f>IF(AF228="DQ","DQ",IF(AC228="","",IF(AVERAGE(AC228:AC348)=999,0,IF(W228&lt;&gt;0,0,IF(30-(AC228-$AE$3)/10&lt;0,0,30-(AC228-$AE$3)/10)))))</f>
        <v/>
      </c>
      <c r="AE228" s="880" t="str">
        <f>IF(B228="","",IF(AF228="DQ","DQ",IF(AC228="","",IF(SUM(X228+AD228)&gt;0,SUM(X228+AD228),0))))</f>
        <v/>
      </c>
      <c r="AF228" s="815"/>
    </row>
    <row r="229" spans="1:32" x14ac:dyDescent="0.25">
      <c r="A229" s="621"/>
      <c r="B229" s="624"/>
      <c r="C229" s="641"/>
      <c r="D229" s="42" t="s">
        <v>4</v>
      </c>
      <c r="E229" s="412" t="str">
        <f>IF(P229&lt;&gt;"",E228,"")</f>
        <v/>
      </c>
      <c r="F229" s="443" t="str">
        <f>IF(P229&lt;&gt;"",F228,"")</f>
        <v/>
      </c>
      <c r="G229" s="443" t="str">
        <f>IF(Q229&lt;&gt;"",G228,"")</f>
        <v/>
      </c>
      <c r="H229" s="443" t="str">
        <f>IF(Q229&lt;&gt;"",H228,"")</f>
        <v/>
      </c>
      <c r="I229" s="443" t="str">
        <f>IF(R229&lt;&gt;"",I228,"")</f>
        <v/>
      </c>
      <c r="J229" s="443" t="str">
        <f>IF(R229&lt;&gt;"",J228,"")</f>
        <v/>
      </c>
      <c r="K229" s="443" t="str">
        <f>IF(S229&lt;&gt;"",K228,"")</f>
        <v/>
      </c>
      <c r="L229" s="416" t="str">
        <f>IF(S229&lt;&gt;"",L228,"")</f>
        <v/>
      </c>
      <c r="M229" s="416" t="str">
        <f>IF(T229&lt;&gt;"",M228,"")</f>
        <v/>
      </c>
      <c r="N229" s="62" t="str">
        <f>IF(E229&lt;&gt;"",N228,"")</f>
        <v/>
      </c>
      <c r="O229" s="487" t="str">
        <f>IF(B228="","",IF(E229="","",E229-F229+G229-H229+I229-J229+K229-L229+M229-N229))</f>
        <v/>
      </c>
      <c r="P229" s="297"/>
      <c r="Q229" s="297"/>
      <c r="R229" s="297"/>
      <c r="S229" s="297"/>
      <c r="T229" s="461"/>
      <c r="U229" s="484" t="str">
        <f>IF(B228="","",IF(E229="","",SUM(P229:T229)))</f>
        <v/>
      </c>
      <c r="V229" s="419" t="str">
        <f>IF(B228="","",IF(AF229="DQ","DQ",IF(E229="","",IF(O229+U229&lt;0,0,O229+U229))))</f>
        <v/>
      </c>
      <c r="W229" s="412"/>
      <c r="X229" s="645"/>
      <c r="Y229" s="289"/>
      <c r="Z229" s="290"/>
      <c r="AA229" s="310"/>
      <c r="AB229" s="10" t="str">
        <f>IF(Y229="","",IF(Y229=999,999,Y229*60+Z229+AA229/100))</f>
        <v/>
      </c>
      <c r="AC229" s="878"/>
      <c r="AD229" s="878"/>
      <c r="AE229" s="721"/>
      <c r="AF229" s="816"/>
    </row>
    <row r="230" spans="1:32" x14ac:dyDescent="0.25">
      <c r="A230" s="621"/>
      <c r="B230" s="624"/>
      <c r="C230" s="641"/>
      <c r="D230" s="42" t="s">
        <v>8</v>
      </c>
      <c r="E230" s="412" t="str">
        <f>IF(P230&lt;&gt;"",E228,"")</f>
        <v/>
      </c>
      <c r="F230" s="443" t="str">
        <f>IF(P230&lt;&gt;"",F228,"")</f>
        <v/>
      </c>
      <c r="G230" s="443" t="str">
        <f>IF(Q230&lt;&gt;"",G228,"")</f>
        <v/>
      </c>
      <c r="H230" s="443" t="str">
        <f>IF(Q230&lt;&gt;"",H228,"")</f>
        <v/>
      </c>
      <c r="I230" s="443" t="str">
        <f>IF(R230&lt;&gt;"",I228,"")</f>
        <v/>
      </c>
      <c r="J230" s="443" t="str">
        <f>IF(R230&lt;&gt;"",J228,"")</f>
        <v/>
      </c>
      <c r="K230" s="443" t="str">
        <f>IF(S230&lt;&gt;"",K228,"")</f>
        <v/>
      </c>
      <c r="L230" s="416" t="str">
        <f>IF(S230&lt;&gt;"",L228,"")</f>
        <v/>
      </c>
      <c r="M230" s="416" t="str">
        <f>IF(T230&lt;&gt;"",M228,"")</f>
        <v/>
      </c>
      <c r="N230" s="62" t="str">
        <f>IF(E230&lt;&gt;"",N228,"")</f>
        <v/>
      </c>
      <c r="O230" s="484" t="str">
        <f>IF(B228="","",IF(E230="","",E230-F230+G230-H230+I230-J230+K230-L230+M230-N230))</f>
        <v/>
      </c>
      <c r="P230" s="297"/>
      <c r="Q230" s="297"/>
      <c r="R230" s="297"/>
      <c r="S230" s="297"/>
      <c r="T230" s="461"/>
      <c r="U230" s="486" t="str">
        <f>IF(B228="","",IF(E230="","",SUM(P230:T230)))</f>
        <v/>
      </c>
      <c r="V230" s="435" t="str">
        <f>IF(B228="","",IF(AF230="DQ","DQ",IF(E230="","",IF(O230+U230&lt;0,0,O230+U230))))</f>
        <v/>
      </c>
      <c r="W230" s="412"/>
      <c r="X230" s="645"/>
      <c r="Y230" s="169"/>
      <c r="Z230" s="170"/>
      <c r="AA230" s="171"/>
      <c r="AB230" s="240"/>
      <c r="AC230" s="878"/>
      <c r="AD230" s="878"/>
      <c r="AE230" s="721"/>
      <c r="AF230" s="816"/>
    </row>
    <row r="231" spans="1:32" x14ac:dyDescent="0.25">
      <c r="A231" s="621"/>
      <c r="B231" s="624"/>
      <c r="C231" s="641"/>
      <c r="D231" s="42" t="s">
        <v>5</v>
      </c>
      <c r="E231" s="412" t="str">
        <f>IF(P231&lt;&gt;"",E228,"")</f>
        <v/>
      </c>
      <c r="F231" s="443" t="str">
        <f>IF(P231&lt;&gt;"",F228,"")</f>
        <v/>
      </c>
      <c r="G231" s="443" t="str">
        <f>IF(Q231&lt;&gt;"",G228,"")</f>
        <v/>
      </c>
      <c r="H231" s="443" t="str">
        <f>IF(Q231&lt;&gt;"",H228,"")</f>
        <v/>
      </c>
      <c r="I231" s="443" t="str">
        <f>IF(R231&lt;&gt;"",I228,"")</f>
        <v/>
      </c>
      <c r="J231" s="443" t="str">
        <f>IF(R231&lt;&gt;"",J228,"")</f>
        <v/>
      </c>
      <c r="K231" s="443" t="str">
        <f>IF(S231&lt;&gt;"",K228,"")</f>
        <v/>
      </c>
      <c r="L231" s="416" t="str">
        <f>IF(S231&lt;&gt;"",L228,"")</f>
        <v/>
      </c>
      <c r="M231" s="416" t="str">
        <f>IF(T231&lt;&gt;"",M228,"")</f>
        <v/>
      </c>
      <c r="N231" s="62" t="str">
        <f>IF(E231&lt;&gt;"",N228,"")</f>
        <v/>
      </c>
      <c r="O231" s="488" t="str">
        <f>IF(B228="","",IF(E231="","",E231-F231+G231-H231+I231-J231+K231-L231+M231-N231))</f>
        <v/>
      </c>
      <c r="P231" s="297"/>
      <c r="Q231" s="297"/>
      <c r="R231" s="297"/>
      <c r="S231" s="297"/>
      <c r="T231" s="461"/>
      <c r="U231" s="484" t="str">
        <f>IF(B228="","",IF(E231="","",SUM(P231:T231)))</f>
        <v/>
      </c>
      <c r="V231" s="419" t="str">
        <f>IF(B228="","",IF(AF231="DQ","DQ",IF(E231="","",IF(O231+U231&lt;0,0,O231+U231))))</f>
        <v/>
      </c>
      <c r="W231" s="412"/>
      <c r="X231" s="645"/>
      <c r="Y231" s="169"/>
      <c r="Z231" s="170"/>
      <c r="AA231" s="171"/>
      <c r="AB231" s="240"/>
      <c r="AC231" s="878"/>
      <c r="AD231" s="878"/>
      <c r="AE231" s="721"/>
      <c r="AF231" s="816"/>
    </row>
    <row r="232" spans="1:32" ht="15.75" thickBot="1" x14ac:dyDescent="0.3">
      <c r="A232" s="622"/>
      <c r="B232" s="625"/>
      <c r="C232" s="642"/>
      <c r="D232" s="85" t="s">
        <v>6</v>
      </c>
      <c r="E232" s="423" t="str">
        <f>IF(P232&lt;&gt;"",E228,"")</f>
        <v/>
      </c>
      <c r="F232" s="124" t="str">
        <f>IF(P232&lt;&gt;"",F228,"")</f>
        <v/>
      </c>
      <c r="G232" s="124" t="str">
        <f>IF(Q232&lt;&gt;"",G228,"")</f>
        <v/>
      </c>
      <c r="H232" s="124" t="str">
        <f>IF(Q232&lt;&gt;"",H228,"")</f>
        <v/>
      </c>
      <c r="I232" s="124" t="str">
        <f>IF(R232&lt;&gt;"",I228,"")</f>
        <v/>
      </c>
      <c r="J232" s="124" t="str">
        <f>IF(R232&lt;&gt;"",J228,"")</f>
        <v/>
      </c>
      <c r="K232" s="124" t="str">
        <f>IF(S232&lt;&gt;"",K228,"")</f>
        <v/>
      </c>
      <c r="L232" s="421" t="str">
        <f>IF(S232&lt;&gt;"",L228,"")</f>
        <v/>
      </c>
      <c r="M232" s="421" t="str">
        <f>IF(T232&lt;&gt;"",M228,"")</f>
        <v/>
      </c>
      <c r="N232" s="64" t="str">
        <f>IF(E232&lt;&gt;"",N228,"")</f>
        <v/>
      </c>
      <c r="O232" s="486" t="str">
        <f>IF(B228="","",IF(E232="","",E232-F232+G232-H232+I232-J232+K232-L232+M232-N232))</f>
        <v/>
      </c>
      <c r="P232" s="309"/>
      <c r="Q232" s="309"/>
      <c r="R232" s="309"/>
      <c r="S232" s="309"/>
      <c r="T232" s="462"/>
      <c r="U232" s="488" t="str">
        <f>IF(B228="","",IF(E232="","",SUM(P232:T232)))</f>
        <v/>
      </c>
      <c r="V232" s="418" t="str">
        <f>IF(B228="","",IF(AF232="DQ","DQ",IF(E232="","",IF(O232+U232&lt;0,0,O232+U232))))</f>
        <v/>
      </c>
      <c r="W232" s="423"/>
      <c r="X232" s="876"/>
      <c r="Y232" s="478"/>
      <c r="Z232" s="479"/>
      <c r="AA232" s="480"/>
      <c r="AB232" s="481"/>
      <c r="AC232" s="879"/>
      <c r="AD232" s="879"/>
      <c r="AE232" s="881"/>
      <c r="AF232" s="817"/>
    </row>
    <row r="233" spans="1:32" x14ac:dyDescent="0.25">
      <c r="A233" s="626" t="str">
        <f>IF('Names And Totals'!A50="","",'Names And Totals'!A50)</f>
        <v/>
      </c>
      <c r="B233" s="629" t="str">
        <f>IF('Names And Totals'!B50="","",'Names And Totals'!B50)</f>
        <v/>
      </c>
      <c r="C233" s="821" t="str">
        <f>IF(AE233="","",IF(AE233="DQ","DQ",RANK(AE233,$AE$8:$AE$503,0)+SUMPRODUCT(--(AE233=$AE$8:$AE$503),--(AC233&gt;$AC$8:$AC$503))))</f>
        <v/>
      </c>
      <c r="D233" s="43" t="s">
        <v>7</v>
      </c>
      <c r="E233" s="446"/>
      <c r="F233" s="447"/>
      <c r="G233" s="447"/>
      <c r="H233" s="447"/>
      <c r="I233" s="447"/>
      <c r="J233" s="447"/>
      <c r="K233" s="447"/>
      <c r="L233" s="489"/>
      <c r="M233" s="489"/>
      <c r="N233" s="313"/>
      <c r="O233" s="490" t="str">
        <f>IF(B233="","",IF(E233="","",E233-F233+G233-H233+I233-J233+K233-L233+M233-N233))</f>
        <v/>
      </c>
      <c r="P233" s="491"/>
      <c r="Q233" s="447"/>
      <c r="R233" s="447"/>
      <c r="S233" s="312"/>
      <c r="T233" s="464"/>
      <c r="U233" s="490" t="str">
        <f>IF(B233="","",IF(E233="","",SUM(P233:T233)))</f>
        <v/>
      </c>
      <c r="V233" s="403" t="str">
        <f>IF(B233="","",IF(AF233="DQ","DQ",IF(E233="","",IF(O233+U233&lt;0,0,O233+U233))))</f>
        <v/>
      </c>
      <c r="W233" s="409">
        <f>COUNTIF(E233,"=0")+COUNTIF(G233,"=0")+COUNTIF(I233,"=0")+COUNTIF(K233,"=0")+COUNTIF(M233,"=0")</f>
        <v>0</v>
      </c>
      <c r="X233" s="723" t="str">
        <f>IF(AF233="DQ","DQ",IF(V233="","",IF(V234="",V233,IF(V235="",AVERAGE(V233:V234),IF(V236="",AVERAGE(V233:V235),IF(V237="",AVERAGE(V233:V236),TRIMMEAN(V233:V237,0.4)))))))</f>
        <v/>
      </c>
      <c r="Y233" s="311"/>
      <c r="Z233" s="312"/>
      <c r="AA233" s="313"/>
      <c r="AB233" s="160" t="str">
        <f>IF(Y233="","",IF(Y233=999,999,Y233*60+Z233+AA233/100))</f>
        <v/>
      </c>
      <c r="AC233" s="872" t="str">
        <f>IF(I233="DQ","DQ",IF(AB233="","",IF(AB234="",AB233,IF(AB234=0,AB233,IF(AB233=999,999,AVERAGE(AB233:AB234))))))</f>
        <v/>
      </c>
      <c r="AD233" s="872" t="str">
        <f>IF(AF233="DQ","DQ",IF(AC233="","",IF(AVERAGE(AC233:AC353)=999,0,IF(W233&lt;&gt;0,0,IF(30-(AC233-$AE$3)/10&lt;0,0,30-(AC233-$AE$3)/10)))))</f>
        <v/>
      </c>
      <c r="AE233" s="605" t="str">
        <f>IF(B233="","",IF(AF233="DQ","DQ",IF(AC233="","",IF(SUM(X233+AD233)&gt;0,SUM(X233+AD233),0))))</f>
        <v/>
      </c>
      <c r="AF233" s="638"/>
    </row>
    <row r="234" spans="1:32" x14ac:dyDescent="0.25">
      <c r="A234" s="627"/>
      <c r="B234" s="630"/>
      <c r="C234" s="822"/>
      <c r="D234" s="44" t="s">
        <v>4</v>
      </c>
      <c r="E234" s="410" t="str">
        <f>IF(P234&lt;&gt;"",E233,"")</f>
        <v/>
      </c>
      <c r="F234" s="444" t="str">
        <f>IF(P234&lt;&gt;"",F233,"")</f>
        <v/>
      </c>
      <c r="G234" s="444" t="str">
        <f>IF(Q234&lt;&gt;"",G233,"")</f>
        <v/>
      </c>
      <c r="H234" s="444" t="str">
        <f>IF(Q234&lt;&gt;"",H233,"")</f>
        <v/>
      </c>
      <c r="I234" s="444" t="str">
        <f>IF(R234&lt;&gt;"",I233,"")</f>
        <v/>
      </c>
      <c r="J234" s="444" t="str">
        <f>IF(R234&lt;&gt;"",J233,"")</f>
        <v/>
      </c>
      <c r="K234" s="444" t="str">
        <f>IF(S234&lt;&gt;"",K233,"")</f>
        <v/>
      </c>
      <c r="L234" s="414" t="str">
        <f>IF(S234&lt;&gt;"",L233,"")</f>
        <v/>
      </c>
      <c r="M234" s="414" t="str">
        <f>IF(T234&lt;&gt;"",M233,"")</f>
        <v/>
      </c>
      <c r="N234" s="63" t="str">
        <f>IF(E234&lt;&gt;"",N233,"")</f>
        <v/>
      </c>
      <c r="O234" s="492" t="str">
        <f>IF(B233="","",IF(E234="","",E234-F234+G234-H234+I234-J234+K234-L234+M234-N234))</f>
        <v/>
      </c>
      <c r="P234" s="303"/>
      <c r="Q234" s="303"/>
      <c r="R234" s="303"/>
      <c r="S234" s="303"/>
      <c r="T234" s="463"/>
      <c r="U234" s="485" t="str">
        <f>IF(B233="","",IF(E234="","",SUM(P234:T234)))</f>
        <v/>
      </c>
      <c r="V234" s="437" t="str">
        <f>IF(B233="","",IF(AF234="DQ","DQ",IF(E234="","",IF(O234+U234&lt;0,0,O234+U234))))</f>
        <v/>
      </c>
      <c r="W234" s="410"/>
      <c r="X234" s="724"/>
      <c r="Y234" s="292"/>
      <c r="Z234" s="293"/>
      <c r="AA234" s="314"/>
      <c r="AB234" s="14" t="str">
        <f>IF(Y234="","",IF(Y234=999,999,Y234*60+Z234+AA234/100))</f>
        <v/>
      </c>
      <c r="AC234" s="873"/>
      <c r="AD234" s="873"/>
      <c r="AE234" s="606"/>
      <c r="AF234" s="639"/>
    </row>
    <row r="235" spans="1:32" x14ac:dyDescent="0.25">
      <c r="A235" s="627"/>
      <c r="B235" s="630"/>
      <c r="C235" s="822"/>
      <c r="D235" s="44" t="s">
        <v>8</v>
      </c>
      <c r="E235" s="410" t="str">
        <f>IF(P235&lt;&gt;"",E233,"")</f>
        <v/>
      </c>
      <c r="F235" s="444" t="str">
        <f>IF(P235&lt;&gt;"",F233,"")</f>
        <v/>
      </c>
      <c r="G235" s="444" t="str">
        <f>IF(Q235&lt;&gt;"",G233,"")</f>
        <v/>
      </c>
      <c r="H235" s="444" t="str">
        <f>IF(Q235&lt;&gt;"",H233,"")</f>
        <v/>
      </c>
      <c r="I235" s="444" t="str">
        <f>IF(R235&lt;&gt;"",I233,"")</f>
        <v/>
      </c>
      <c r="J235" s="444" t="str">
        <f>IF(R235&lt;&gt;"",J233,"")</f>
        <v/>
      </c>
      <c r="K235" s="444" t="str">
        <f>IF(S235&lt;&gt;"",K233,"")</f>
        <v/>
      </c>
      <c r="L235" s="414" t="str">
        <f>IF(S235&lt;&gt;"",L233,"")</f>
        <v/>
      </c>
      <c r="M235" s="414" t="str">
        <f>IF(T235&lt;&gt;"",M233,"")</f>
        <v/>
      </c>
      <c r="N235" s="63" t="str">
        <f>IF(E235&lt;&gt;"",N233,"")</f>
        <v/>
      </c>
      <c r="O235" s="485" t="str">
        <f>IF(B233="","",IF(E235="","",E235-F235+G235-H235+I235-J235+K235-L235+M235-N235))</f>
        <v/>
      </c>
      <c r="P235" s="303"/>
      <c r="Q235" s="303"/>
      <c r="R235" s="303"/>
      <c r="S235" s="303"/>
      <c r="T235" s="463"/>
      <c r="U235" s="493" t="str">
        <f>IF(B233="","",IF(E235="","",SUM(P235:T235)))</f>
        <v/>
      </c>
      <c r="V235" s="404" t="str">
        <f>IF(B233="","",IF(AF235="DQ","DQ",IF(E235="","",IF(O235+U235&lt;0,0,O235+U235))))</f>
        <v/>
      </c>
      <c r="W235" s="410"/>
      <c r="X235" s="724"/>
      <c r="Y235" s="179"/>
      <c r="Z235" s="180"/>
      <c r="AA235" s="181"/>
      <c r="AB235" s="241"/>
      <c r="AC235" s="873"/>
      <c r="AD235" s="873"/>
      <c r="AE235" s="606"/>
      <c r="AF235" s="639"/>
    </row>
    <row r="236" spans="1:32" x14ac:dyDescent="0.25">
      <c r="A236" s="627"/>
      <c r="B236" s="630"/>
      <c r="C236" s="822"/>
      <c r="D236" s="44" t="s">
        <v>5</v>
      </c>
      <c r="E236" s="410" t="str">
        <f>IF(P236&lt;&gt;"",E233,"")</f>
        <v/>
      </c>
      <c r="F236" s="444" t="str">
        <f>IF(P236&lt;&gt;"",F233,"")</f>
        <v/>
      </c>
      <c r="G236" s="444" t="str">
        <f>IF(Q236&lt;&gt;"",G233,"")</f>
        <v/>
      </c>
      <c r="H236" s="444" t="str">
        <f>IF(Q236&lt;&gt;"",H233,"")</f>
        <v/>
      </c>
      <c r="I236" s="444" t="str">
        <f>IF(R236&lt;&gt;"",I233,"")</f>
        <v/>
      </c>
      <c r="J236" s="444" t="str">
        <f>IF(R236&lt;&gt;"",J233,"")</f>
        <v/>
      </c>
      <c r="K236" s="444" t="str">
        <f>IF(S236&lt;&gt;"",K233,"")</f>
        <v/>
      </c>
      <c r="L236" s="414" t="str">
        <f>IF(S236&lt;&gt;"",L233,"")</f>
        <v/>
      </c>
      <c r="M236" s="414" t="str">
        <f>IF(T236&lt;&gt;"",M233,"")</f>
        <v/>
      </c>
      <c r="N236" s="63" t="str">
        <f>IF(E236&lt;&gt;"",N233,"")</f>
        <v/>
      </c>
      <c r="O236" s="494" t="str">
        <f>IF(B233="","",IF(E236="","",E236-F236+G236-H236+I236-J236+K236-L236+M236-N236))</f>
        <v/>
      </c>
      <c r="P236" s="303"/>
      <c r="Q236" s="303"/>
      <c r="R236" s="303"/>
      <c r="S236" s="303"/>
      <c r="T236" s="463"/>
      <c r="U236" s="485" t="str">
        <f>IF(B233="","",IF(E236="","",SUM(P236:T236)))</f>
        <v/>
      </c>
      <c r="V236" s="437" t="str">
        <f>IF(B233="","",IF(AF236="DQ","DQ",IF(E236="","",IF(O236+U236&lt;0,0,O236+U236))))</f>
        <v/>
      </c>
      <c r="W236" s="410"/>
      <c r="X236" s="724"/>
      <c r="Y236" s="179"/>
      <c r="Z236" s="180"/>
      <c r="AA236" s="181"/>
      <c r="AB236" s="241"/>
      <c r="AC236" s="873"/>
      <c r="AD236" s="873"/>
      <c r="AE236" s="606"/>
      <c r="AF236" s="639"/>
    </row>
    <row r="237" spans="1:32" ht="15.75" thickBot="1" x14ac:dyDescent="0.3">
      <c r="A237" s="628"/>
      <c r="B237" s="631"/>
      <c r="C237" s="823"/>
      <c r="D237" s="45" t="s">
        <v>6</v>
      </c>
      <c r="E237" s="411" t="str">
        <f>IF(P237&lt;&gt;"",E233,"")</f>
        <v/>
      </c>
      <c r="F237" s="445" t="str">
        <f>IF(P237&lt;&gt;"",F233,"")</f>
        <v/>
      </c>
      <c r="G237" s="445" t="str">
        <f>IF(Q237&lt;&gt;"",G233,"")</f>
        <v/>
      </c>
      <c r="H237" s="445" t="str">
        <f>IF(Q237&lt;&gt;"",H233,"")</f>
        <v/>
      </c>
      <c r="I237" s="445" t="str">
        <f>IF(R237&lt;&gt;"",I233,"")</f>
        <v/>
      </c>
      <c r="J237" s="445" t="str">
        <f>IF(R237&lt;&gt;"",J233,"")</f>
        <v/>
      </c>
      <c r="K237" s="445" t="str">
        <f>IF(S237&lt;&gt;"",K233,"")</f>
        <v/>
      </c>
      <c r="L237" s="415" t="str">
        <f>IF(S237&lt;&gt;"",L233,"")</f>
        <v/>
      </c>
      <c r="M237" s="415" t="str">
        <f>IF(T237&lt;&gt;"",M233,"")</f>
        <v/>
      </c>
      <c r="N237" s="161" t="str">
        <f>IF(E237&lt;&gt;"",N233,"")</f>
        <v/>
      </c>
      <c r="O237" s="495" t="str">
        <f>IF(B233="","",IF(E237="","",E237-F237+G237-H237+I237-J237+K237-L237+M237-N237))</f>
        <v/>
      </c>
      <c r="P237" s="305"/>
      <c r="Q237" s="305"/>
      <c r="R237" s="305"/>
      <c r="S237" s="305"/>
      <c r="T237" s="465"/>
      <c r="U237" s="495" t="str">
        <f>IF(B233="","",IF(E237="","",SUM(P237:T237)))</f>
        <v/>
      </c>
      <c r="V237" s="405" t="str">
        <f>IF(B233="","",IF(AF237="DQ","DQ",IF(E237="","",IF(O237+U237&lt;0,0,O237+U237))))</f>
        <v/>
      </c>
      <c r="W237" s="411"/>
      <c r="X237" s="725"/>
      <c r="Y237" s="183"/>
      <c r="Z237" s="184"/>
      <c r="AA237" s="185"/>
      <c r="AB237" s="242"/>
      <c r="AC237" s="874"/>
      <c r="AD237" s="874"/>
      <c r="AE237" s="607"/>
      <c r="AF237" s="640"/>
    </row>
    <row r="238" spans="1:32" x14ac:dyDescent="0.25">
      <c r="A238" s="830" t="str">
        <f>IF('Names And Totals'!A51="","",'Names And Totals'!A51)</f>
        <v/>
      </c>
      <c r="B238" s="831" t="str">
        <f>IF('Names And Totals'!B51="","",'Names And Totals'!B51)</f>
        <v/>
      </c>
      <c r="C238" s="641" t="str">
        <f>IF(AE238="","",IF(AE238="DQ","DQ",RANK(AE238,$AE$8:$AE$503,0)+SUMPRODUCT(--(AE238=$AE$8:$AE$503),--(AC238&gt;$AC$8:$AC$503))))</f>
        <v/>
      </c>
      <c r="D238" s="42" t="s">
        <v>7</v>
      </c>
      <c r="E238" s="453"/>
      <c r="F238" s="452"/>
      <c r="G238" s="452"/>
      <c r="H238" s="452"/>
      <c r="I238" s="452"/>
      <c r="J238" s="452"/>
      <c r="K238" s="452"/>
      <c r="L238" s="476"/>
      <c r="M238" s="476"/>
      <c r="N238" s="325"/>
      <c r="O238" s="483" t="str">
        <f>IF(B238="","",IF(E238="","",E238-F238+G238-H238+I238-J238+K238-L238+M238-N238))</f>
        <v/>
      </c>
      <c r="P238" s="482"/>
      <c r="Q238" s="452"/>
      <c r="R238" s="452"/>
      <c r="S238" s="334"/>
      <c r="T238" s="460"/>
      <c r="U238" s="483" t="str">
        <f>IF(B238="","",IF(E238="","",SUM(P238:T238)))</f>
        <v/>
      </c>
      <c r="V238" s="500" t="str">
        <f>IF(B238="","",IF(AF238="DQ","DQ",IF(E238="","",IF(O238+U238&lt;0,0,O238+U238))))</f>
        <v/>
      </c>
      <c r="W238" s="422">
        <f>COUNTIF(E238,"=0")+COUNTIF(G238,"=0")+COUNTIF(I238,"=0")+COUNTIF(K238,"=0")+COUNTIF(M238,"=0")</f>
        <v>0</v>
      </c>
      <c r="X238" s="875" t="str">
        <f>IF(AF238="DQ","DQ",IF(V238="","",IF(V239="",V238,IF(V240="",AVERAGE(V238:V239),IF(V241="",AVERAGE(V238:V240),IF(V242="",AVERAGE(V238:V241),TRIMMEAN(V238:V242,0.4)))))))</f>
        <v/>
      </c>
      <c r="Y238" s="324"/>
      <c r="Z238" s="334"/>
      <c r="AA238" s="325"/>
      <c r="AB238" s="164" t="str">
        <f>IF(Y238="","",IF(Y238=999,999,Y238*60+Z238+AA238/100))</f>
        <v/>
      </c>
      <c r="AC238" s="877" t="str">
        <f>IF(I238="DQ","DQ",IF(AB238="","",IF(AB239="",AB238,IF(AB239=0,AB238,IF(AB238=999,999,AVERAGE(AB238:AB239))))))</f>
        <v/>
      </c>
      <c r="AD238" s="877" t="str">
        <f>IF(AF238="DQ","DQ",IF(AC238="","",IF(AVERAGE(AC238:AC358)=999,0,IF(W238&lt;&gt;0,0,IF(30-(AC238-$AE$3)/10&lt;0,0,30-(AC238-$AE$3)/10)))))</f>
        <v/>
      </c>
      <c r="AE238" s="880" t="str">
        <f>IF(B238="","",IF(AF238="DQ","DQ",IF(AC238="","",IF(SUM(X238+AD238)&gt;0,SUM(X238+AD238),0))))</f>
        <v/>
      </c>
      <c r="AF238" s="815"/>
    </row>
    <row r="239" spans="1:32" x14ac:dyDescent="0.25">
      <c r="A239" s="621"/>
      <c r="B239" s="624"/>
      <c r="C239" s="641"/>
      <c r="D239" s="42" t="s">
        <v>4</v>
      </c>
      <c r="E239" s="412" t="str">
        <f>IF(P239&lt;&gt;"",E238,"")</f>
        <v/>
      </c>
      <c r="F239" s="443" t="str">
        <f>IF(P239&lt;&gt;"",F238,"")</f>
        <v/>
      </c>
      <c r="G239" s="443" t="str">
        <f>IF(Q239&lt;&gt;"",G238,"")</f>
        <v/>
      </c>
      <c r="H239" s="443" t="str">
        <f>IF(Q239&lt;&gt;"",H238,"")</f>
        <v/>
      </c>
      <c r="I239" s="443" t="str">
        <f>IF(R239&lt;&gt;"",I238,"")</f>
        <v/>
      </c>
      <c r="J239" s="443" t="str">
        <f>IF(R239&lt;&gt;"",J238,"")</f>
        <v/>
      </c>
      <c r="K239" s="443" t="str">
        <f>IF(S239&lt;&gt;"",K238,"")</f>
        <v/>
      </c>
      <c r="L239" s="416" t="str">
        <f>IF(S239&lt;&gt;"",L238,"")</f>
        <v/>
      </c>
      <c r="M239" s="416" t="str">
        <f>IF(T239&lt;&gt;"",M238,"")</f>
        <v/>
      </c>
      <c r="N239" s="62" t="str">
        <f>IF(E239&lt;&gt;"",N238,"")</f>
        <v/>
      </c>
      <c r="O239" s="487" t="str">
        <f>IF(B238="","",IF(E239="","",E239-F239+G239-H239+I239-J239+K239-L239+M239-N239))</f>
        <v/>
      </c>
      <c r="P239" s="297"/>
      <c r="Q239" s="297"/>
      <c r="R239" s="297"/>
      <c r="S239" s="297"/>
      <c r="T239" s="461"/>
      <c r="U239" s="484" t="str">
        <f>IF(B238="","",IF(E239="","",SUM(P239:T239)))</f>
        <v/>
      </c>
      <c r="V239" s="419" t="str">
        <f>IF(B238="","",IF(AF239="DQ","DQ",IF(E239="","",IF(O239+U239&lt;0,0,O239+U239))))</f>
        <v/>
      </c>
      <c r="W239" s="412"/>
      <c r="X239" s="645"/>
      <c r="Y239" s="289"/>
      <c r="Z239" s="290"/>
      <c r="AA239" s="310"/>
      <c r="AB239" s="10" t="str">
        <f>IF(Y239="","",IF(Y239=999,999,Y239*60+Z239+AA239/100))</f>
        <v/>
      </c>
      <c r="AC239" s="878"/>
      <c r="AD239" s="878"/>
      <c r="AE239" s="721"/>
      <c r="AF239" s="816"/>
    </row>
    <row r="240" spans="1:32" x14ac:dyDescent="0.25">
      <c r="A240" s="621"/>
      <c r="B240" s="624"/>
      <c r="C240" s="641"/>
      <c r="D240" s="42" t="s">
        <v>8</v>
      </c>
      <c r="E240" s="412" t="str">
        <f>IF(P240&lt;&gt;"",E238,"")</f>
        <v/>
      </c>
      <c r="F240" s="443" t="str">
        <f>IF(P240&lt;&gt;"",F238,"")</f>
        <v/>
      </c>
      <c r="G240" s="443" t="str">
        <f>IF(Q240&lt;&gt;"",G238,"")</f>
        <v/>
      </c>
      <c r="H240" s="443" t="str">
        <f>IF(Q240&lt;&gt;"",H238,"")</f>
        <v/>
      </c>
      <c r="I240" s="443" t="str">
        <f>IF(R240&lt;&gt;"",I238,"")</f>
        <v/>
      </c>
      <c r="J240" s="443" t="str">
        <f>IF(R240&lt;&gt;"",J238,"")</f>
        <v/>
      </c>
      <c r="K240" s="443" t="str">
        <f>IF(S240&lt;&gt;"",K238,"")</f>
        <v/>
      </c>
      <c r="L240" s="416" t="str">
        <f>IF(S240&lt;&gt;"",L238,"")</f>
        <v/>
      </c>
      <c r="M240" s="416" t="str">
        <f>IF(T240&lt;&gt;"",M238,"")</f>
        <v/>
      </c>
      <c r="N240" s="62" t="str">
        <f>IF(E240&lt;&gt;"",N238,"")</f>
        <v/>
      </c>
      <c r="O240" s="484" t="str">
        <f>IF(B238="","",IF(E240="","",E240-F240+G240-H240+I240-J240+K240-L240+M240-N240))</f>
        <v/>
      </c>
      <c r="P240" s="297"/>
      <c r="Q240" s="297"/>
      <c r="R240" s="297"/>
      <c r="S240" s="297"/>
      <c r="T240" s="461"/>
      <c r="U240" s="486" t="str">
        <f>IF(B238="","",IF(E240="","",SUM(P240:T240)))</f>
        <v/>
      </c>
      <c r="V240" s="435" t="str">
        <f>IF(B238="","",IF(AF240="DQ","DQ",IF(E240="","",IF(O240+U240&lt;0,0,O240+U240))))</f>
        <v/>
      </c>
      <c r="W240" s="412"/>
      <c r="X240" s="645"/>
      <c r="Y240" s="169"/>
      <c r="Z240" s="170"/>
      <c r="AA240" s="171"/>
      <c r="AB240" s="240"/>
      <c r="AC240" s="878"/>
      <c r="AD240" s="878"/>
      <c r="AE240" s="721"/>
      <c r="AF240" s="816"/>
    </row>
    <row r="241" spans="1:32" x14ac:dyDescent="0.25">
      <c r="A241" s="621"/>
      <c r="B241" s="624"/>
      <c r="C241" s="641"/>
      <c r="D241" s="42" t="s">
        <v>5</v>
      </c>
      <c r="E241" s="412" t="str">
        <f>IF(P241&lt;&gt;"",E238,"")</f>
        <v/>
      </c>
      <c r="F241" s="443" t="str">
        <f>IF(P241&lt;&gt;"",F238,"")</f>
        <v/>
      </c>
      <c r="G241" s="443" t="str">
        <f>IF(Q241&lt;&gt;"",G238,"")</f>
        <v/>
      </c>
      <c r="H241" s="443" t="str">
        <f>IF(Q241&lt;&gt;"",H238,"")</f>
        <v/>
      </c>
      <c r="I241" s="443" t="str">
        <f>IF(R241&lt;&gt;"",I238,"")</f>
        <v/>
      </c>
      <c r="J241" s="443" t="str">
        <f>IF(R241&lt;&gt;"",J238,"")</f>
        <v/>
      </c>
      <c r="K241" s="443" t="str">
        <f>IF(S241&lt;&gt;"",K238,"")</f>
        <v/>
      </c>
      <c r="L241" s="416" t="str">
        <f>IF(S241&lt;&gt;"",L238,"")</f>
        <v/>
      </c>
      <c r="M241" s="416" t="str">
        <f>IF(T241&lt;&gt;"",M238,"")</f>
        <v/>
      </c>
      <c r="N241" s="62" t="str">
        <f>IF(E241&lt;&gt;"",N238,"")</f>
        <v/>
      </c>
      <c r="O241" s="488" t="str">
        <f>IF(B238="","",IF(E241="","",E241-F241+G241-H241+I241-J241+K241-L241+M241-N241))</f>
        <v/>
      </c>
      <c r="P241" s="297"/>
      <c r="Q241" s="297"/>
      <c r="R241" s="297"/>
      <c r="S241" s="297"/>
      <c r="T241" s="461"/>
      <c r="U241" s="484" t="str">
        <f>IF(B238="","",IF(E241="","",SUM(P241:T241)))</f>
        <v/>
      </c>
      <c r="V241" s="419" t="str">
        <f>IF(B238="","",IF(AF241="DQ","DQ",IF(E241="","",IF(O241+U241&lt;0,0,O241+U241))))</f>
        <v/>
      </c>
      <c r="W241" s="412"/>
      <c r="X241" s="645"/>
      <c r="Y241" s="169"/>
      <c r="Z241" s="170"/>
      <c r="AA241" s="171"/>
      <c r="AB241" s="240"/>
      <c r="AC241" s="878"/>
      <c r="AD241" s="878"/>
      <c r="AE241" s="721"/>
      <c r="AF241" s="816"/>
    </row>
    <row r="242" spans="1:32" ht="15.75" thickBot="1" x14ac:dyDescent="0.3">
      <c r="A242" s="622"/>
      <c r="B242" s="625"/>
      <c r="C242" s="642"/>
      <c r="D242" s="85" t="s">
        <v>6</v>
      </c>
      <c r="E242" s="423" t="str">
        <f>IF(P242&lt;&gt;"",E238,"")</f>
        <v/>
      </c>
      <c r="F242" s="124" t="str">
        <f>IF(P242&lt;&gt;"",F238,"")</f>
        <v/>
      </c>
      <c r="G242" s="124" t="str">
        <f>IF(Q242&lt;&gt;"",G238,"")</f>
        <v/>
      </c>
      <c r="H242" s="124" t="str">
        <f>IF(Q242&lt;&gt;"",H238,"")</f>
        <v/>
      </c>
      <c r="I242" s="124" t="str">
        <f>IF(R242&lt;&gt;"",I238,"")</f>
        <v/>
      </c>
      <c r="J242" s="124" t="str">
        <f>IF(R242&lt;&gt;"",J238,"")</f>
        <v/>
      </c>
      <c r="K242" s="124" t="str">
        <f>IF(S242&lt;&gt;"",K238,"")</f>
        <v/>
      </c>
      <c r="L242" s="421" t="str">
        <f>IF(S242&lt;&gt;"",L238,"")</f>
        <v/>
      </c>
      <c r="M242" s="421" t="str">
        <f>IF(T242&lt;&gt;"",M238,"")</f>
        <v/>
      </c>
      <c r="N242" s="64" t="str">
        <f>IF(E242&lt;&gt;"",N238,"")</f>
        <v/>
      </c>
      <c r="O242" s="486" t="str">
        <f>IF(B238="","",IF(E242="","",E242-F242+G242-H242+I242-J242+K242-L242+M242-N242))</f>
        <v/>
      </c>
      <c r="P242" s="309"/>
      <c r="Q242" s="309"/>
      <c r="R242" s="309"/>
      <c r="S242" s="309"/>
      <c r="T242" s="462"/>
      <c r="U242" s="488" t="str">
        <f>IF(B238="","",IF(E242="","",SUM(P242:T242)))</f>
        <v/>
      </c>
      <c r="V242" s="418" t="str">
        <f>IF(B238="","",IF(AF242="DQ","DQ",IF(E242="","",IF(O242+U242&lt;0,0,O242+U242))))</f>
        <v/>
      </c>
      <c r="W242" s="423"/>
      <c r="X242" s="876"/>
      <c r="Y242" s="478"/>
      <c r="Z242" s="479"/>
      <c r="AA242" s="480"/>
      <c r="AB242" s="481"/>
      <c r="AC242" s="879"/>
      <c r="AD242" s="879"/>
      <c r="AE242" s="881"/>
      <c r="AF242" s="817"/>
    </row>
    <row r="243" spans="1:32" x14ac:dyDescent="0.25">
      <c r="A243" s="626" t="str">
        <f>IF('Names And Totals'!A52="","",'Names And Totals'!A52)</f>
        <v/>
      </c>
      <c r="B243" s="629" t="str">
        <f>IF('Names And Totals'!B52="","",'Names And Totals'!B52)</f>
        <v/>
      </c>
      <c r="C243" s="821" t="str">
        <f>IF(AE243="","",IF(AE243="DQ","DQ",RANK(AE243,$AE$8:$AE$503,0)+SUMPRODUCT(--(AE243=$AE$8:$AE$503),--(AC243&gt;$AC$8:$AC$503))))</f>
        <v/>
      </c>
      <c r="D243" s="43" t="s">
        <v>7</v>
      </c>
      <c r="E243" s="446"/>
      <c r="F243" s="447"/>
      <c r="G243" s="447"/>
      <c r="H243" s="447"/>
      <c r="I243" s="447"/>
      <c r="J243" s="447"/>
      <c r="K243" s="447"/>
      <c r="L243" s="489"/>
      <c r="M243" s="489"/>
      <c r="N243" s="313"/>
      <c r="O243" s="490" t="str">
        <f>IF(B243="","",IF(E243="","",E243-F243+G243-H243+I243-J243+K243-L243+M243-N243))</f>
        <v/>
      </c>
      <c r="P243" s="491"/>
      <c r="Q243" s="447"/>
      <c r="R243" s="447"/>
      <c r="S243" s="312"/>
      <c r="T243" s="464"/>
      <c r="U243" s="490" t="str">
        <f>IF(B243="","",IF(E243="","",SUM(P243:T243)))</f>
        <v/>
      </c>
      <c r="V243" s="403" t="str">
        <f>IF(B243="","",IF(AF243="DQ","DQ",IF(E243="","",IF(O243+U243&lt;0,0,O243+U243))))</f>
        <v/>
      </c>
      <c r="W243" s="409">
        <f>COUNTIF(E243,"=0")+COUNTIF(G243,"=0")+COUNTIF(I243,"=0")+COUNTIF(K243,"=0")+COUNTIF(M243,"=0")</f>
        <v>0</v>
      </c>
      <c r="X243" s="723" t="str">
        <f>IF(AF243="DQ","DQ",IF(V243="","",IF(V244="",V243,IF(V245="",AVERAGE(V243:V244),IF(V246="",AVERAGE(V243:V245),IF(V247="",AVERAGE(V243:V246),TRIMMEAN(V243:V247,0.4)))))))</f>
        <v/>
      </c>
      <c r="Y243" s="311"/>
      <c r="Z243" s="312"/>
      <c r="AA243" s="313"/>
      <c r="AB243" s="160" t="str">
        <f>IF(Y243="","",IF(Y243=999,999,Y243*60+Z243+AA243/100))</f>
        <v/>
      </c>
      <c r="AC243" s="872" t="str">
        <f>IF(I243="DQ","DQ",IF(AB243="","",IF(AB244="",AB243,IF(AB244=0,AB243,IF(AB243=999,999,AVERAGE(AB243:AB244))))))</f>
        <v/>
      </c>
      <c r="AD243" s="872" t="str">
        <f>IF(AF243="DQ","DQ",IF(AC243="","",IF(AVERAGE(AC243:AC363)=999,0,IF(W243&lt;&gt;0,0,IF(30-(AC243-$AE$3)/10&lt;0,0,30-(AC243-$AE$3)/10)))))</f>
        <v/>
      </c>
      <c r="AE243" s="605" t="str">
        <f>IF(B243="","",IF(AF243="DQ","DQ",IF(AC243="","",IF(SUM(X243+AD243)&gt;0,SUM(X243+AD243),0))))</f>
        <v/>
      </c>
      <c r="AF243" s="638"/>
    </row>
    <row r="244" spans="1:32" x14ac:dyDescent="0.25">
      <c r="A244" s="627"/>
      <c r="B244" s="630"/>
      <c r="C244" s="822"/>
      <c r="D244" s="44" t="s">
        <v>4</v>
      </c>
      <c r="E244" s="410" t="str">
        <f>IF(P244&lt;&gt;"",E243,"")</f>
        <v/>
      </c>
      <c r="F244" s="444" t="str">
        <f>IF(P244&lt;&gt;"",F243,"")</f>
        <v/>
      </c>
      <c r="G244" s="444" t="str">
        <f>IF(Q244&lt;&gt;"",G243,"")</f>
        <v/>
      </c>
      <c r="H244" s="444" t="str">
        <f>IF(Q244&lt;&gt;"",H243,"")</f>
        <v/>
      </c>
      <c r="I244" s="444" t="str">
        <f>IF(R244&lt;&gt;"",I243,"")</f>
        <v/>
      </c>
      <c r="J244" s="444" t="str">
        <f>IF(R244&lt;&gt;"",J243,"")</f>
        <v/>
      </c>
      <c r="K244" s="444" t="str">
        <f>IF(S244&lt;&gt;"",K243,"")</f>
        <v/>
      </c>
      <c r="L244" s="414" t="str">
        <f>IF(S244&lt;&gt;"",L243,"")</f>
        <v/>
      </c>
      <c r="M244" s="414" t="str">
        <f>IF(T244&lt;&gt;"",M243,"")</f>
        <v/>
      </c>
      <c r="N244" s="63" t="str">
        <f>IF(E244&lt;&gt;"",N243,"")</f>
        <v/>
      </c>
      <c r="O244" s="492" t="str">
        <f>IF(B243="","",IF(E244="","",E244-F244+G244-H244+I244-J244+K244-L244+M244-N244))</f>
        <v/>
      </c>
      <c r="P244" s="303"/>
      <c r="Q244" s="303"/>
      <c r="R244" s="303"/>
      <c r="S244" s="303"/>
      <c r="T244" s="463"/>
      <c r="U244" s="485" t="str">
        <f>IF(B243="","",IF(E244="","",SUM(P244:T244)))</f>
        <v/>
      </c>
      <c r="V244" s="437" t="str">
        <f>IF(B243="","",IF(AF244="DQ","DQ",IF(E244="","",IF(O244+U244&lt;0,0,O244+U244))))</f>
        <v/>
      </c>
      <c r="W244" s="410"/>
      <c r="X244" s="724"/>
      <c r="Y244" s="292"/>
      <c r="Z244" s="293"/>
      <c r="AA244" s="314"/>
      <c r="AB244" s="14" t="str">
        <f>IF(Y244="","",IF(Y244=999,999,Y244*60+Z244+AA244/100))</f>
        <v/>
      </c>
      <c r="AC244" s="873"/>
      <c r="AD244" s="873"/>
      <c r="AE244" s="606"/>
      <c r="AF244" s="639"/>
    </row>
    <row r="245" spans="1:32" x14ac:dyDescent="0.25">
      <c r="A245" s="627"/>
      <c r="B245" s="630"/>
      <c r="C245" s="822"/>
      <c r="D245" s="44" t="s">
        <v>8</v>
      </c>
      <c r="E245" s="410" t="str">
        <f>IF(P245&lt;&gt;"",E243,"")</f>
        <v/>
      </c>
      <c r="F245" s="444" t="str">
        <f>IF(P245&lt;&gt;"",F243,"")</f>
        <v/>
      </c>
      <c r="G245" s="444" t="str">
        <f>IF(Q245&lt;&gt;"",G243,"")</f>
        <v/>
      </c>
      <c r="H245" s="444" t="str">
        <f>IF(Q245&lt;&gt;"",H243,"")</f>
        <v/>
      </c>
      <c r="I245" s="444" t="str">
        <f>IF(R245&lt;&gt;"",I243,"")</f>
        <v/>
      </c>
      <c r="J245" s="444" t="str">
        <f>IF(R245&lt;&gt;"",J243,"")</f>
        <v/>
      </c>
      <c r="K245" s="444" t="str">
        <f>IF(S245&lt;&gt;"",K243,"")</f>
        <v/>
      </c>
      <c r="L245" s="414" t="str">
        <f>IF(S245&lt;&gt;"",L243,"")</f>
        <v/>
      </c>
      <c r="M245" s="414" t="str">
        <f>IF(T245&lt;&gt;"",M243,"")</f>
        <v/>
      </c>
      <c r="N245" s="63" t="str">
        <f>IF(E245&lt;&gt;"",N243,"")</f>
        <v/>
      </c>
      <c r="O245" s="485" t="str">
        <f>IF(B243="","",IF(E245="","",E245-F245+G245-H245+I245-J245+K245-L245+M245-N245))</f>
        <v/>
      </c>
      <c r="P245" s="303"/>
      <c r="Q245" s="303"/>
      <c r="R245" s="303"/>
      <c r="S245" s="303"/>
      <c r="T245" s="463"/>
      <c r="U245" s="493" t="str">
        <f>IF(B243="","",IF(E245="","",SUM(P245:T245)))</f>
        <v/>
      </c>
      <c r="V245" s="404" t="str">
        <f>IF(B243="","",IF(AF245="DQ","DQ",IF(E245="","",IF(O245+U245&lt;0,0,O245+U245))))</f>
        <v/>
      </c>
      <c r="W245" s="410"/>
      <c r="X245" s="724"/>
      <c r="Y245" s="179"/>
      <c r="Z245" s="180"/>
      <c r="AA245" s="181"/>
      <c r="AB245" s="241"/>
      <c r="AC245" s="873"/>
      <c r="AD245" s="873"/>
      <c r="AE245" s="606"/>
      <c r="AF245" s="639"/>
    </row>
    <row r="246" spans="1:32" x14ac:dyDescent="0.25">
      <c r="A246" s="627"/>
      <c r="B246" s="630"/>
      <c r="C246" s="822"/>
      <c r="D246" s="44" t="s">
        <v>5</v>
      </c>
      <c r="E246" s="410" t="str">
        <f>IF(P246&lt;&gt;"",E243,"")</f>
        <v/>
      </c>
      <c r="F246" s="444" t="str">
        <f>IF(P246&lt;&gt;"",F243,"")</f>
        <v/>
      </c>
      <c r="G246" s="444" t="str">
        <f>IF(Q246&lt;&gt;"",G243,"")</f>
        <v/>
      </c>
      <c r="H246" s="444" t="str">
        <f>IF(Q246&lt;&gt;"",H243,"")</f>
        <v/>
      </c>
      <c r="I246" s="444" t="str">
        <f>IF(R246&lt;&gt;"",I243,"")</f>
        <v/>
      </c>
      <c r="J246" s="444" t="str">
        <f>IF(R246&lt;&gt;"",J243,"")</f>
        <v/>
      </c>
      <c r="K246" s="444" t="str">
        <f>IF(S246&lt;&gt;"",K243,"")</f>
        <v/>
      </c>
      <c r="L246" s="414" t="str">
        <f>IF(S246&lt;&gt;"",L243,"")</f>
        <v/>
      </c>
      <c r="M246" s="414" t="str">
        <f>IF(T246&lt;&gt;"",M243,"")</f>
        <v/>
      </c>
      <c r="N246" s="63" t="str">
        <f>IF(E246&lt;&gt;"",N243,"")</f>
        <v/>
      </c>
      <c r="O246" s="494" t="str">
        <f>IF(B243="","",IF(E246="","",E246-F246+G246-H246+I246-J246+K246-L246+M246-N246))</f>
        <v/>
      </c>
      <c r="P246" s="303"/>
      <c r="Q246" s="303"/>
      <c r="R246" s="303"/>
      <c r="S246" s="303"/>
      <c r="T246" s="463"/>
      <c r="U246" s="485" t="str">
        <f>IF(B243="","",IF(E246="","",SUM(P246:T246)))</f>
        <v/>
      </c>
      <c r="V246" s="437" t="str">
        <f>IF(B243="","",IF(AF246="DQ","DQ",IF(E246="","",IF(O246+U246&lt;0,0,O246+U246))))</f>
        <v/>
      </c>
      <c r="W246" s="410"/>
      <c r="X246" s="724"/>
      <c r="Y246" s="179"/>
      <c r="Z246" s="180"/>
      <c r="AA246" s="181"/>
      <c r="AB246" s="241"/>
      <c r="AC246" s="873"/>
      <c r="AD246" s="873"/>
      <c r="AE246" s="606"/>
      <c r="AF246" s="639"/>
    </row>
    <row r="247" spans="1:32" ht="15.75" thickBot="1" x14ac:dyDescent="0.3">
      <c r="A247" s="628"/>
      <c r="B247" s="631"/>
      <c r="C247" s="823"/>
      <c r="D247" s="45" t="s">
        <v>6</v>
      </c>
      <c r="E247" s="411" t="str">
        <f>IF(P247&lt;&gt;"",E243,"")</f>
        <v/>
      </c>
      <c r="F247" s="445" t="str">
        <f>IF(P247&lt;&gt;"",F243,"")</f>
        <v/>
      </c>
      <c r="G247" s="445" t="str">
        <f>IF(Q247&lt;&gt;"",G243,"")</f>
        <v/>
      </c>
      <c r="H247" s="445" t="str">
        <f>IF(Q247&lt;&gt;"",H243,"")</f>
        <v/>
      </c>
      <c r="I247" s="445" t="str">
        <f>IF(R247&lt;&gt;"",I243,"")</f>
        <v/>
      </c>
      <c r="J247" s="445" t="str">
        <f>IF(R247&lt;&gt;"",J243,"")</f>
        <v/>
      </c>
      <c r="K247" s="445" t="str">
        <f>IF(S247&lt;&gt;"",K243,"")</f>
        <v/>
      </c>
      <c r="L247" s="415" t="str">
        <f>IF(S247&lt;&gt;"",L243,"")</f>
        <v/>
      </c>
      <c r="M247" s="415" t="str">
        <f>IF(T247&lt;&gt;"",M243,"")</f>
        <v/>
      </c>
      <c r="N247" s="161" t="str">
        <f>IF(E247&lt;&gt;"",N243,"")</f>
        <v/>
      </c>
      <c r="O247" s="495" t="str">
        <f>IF(B243="","",IF(E247="","",E247-F247+G247-H247+I247-J247+K247-L247+M247-N247))</f>
        <v/>
      </c>
      <c r="P247" s="305"/>
      <c r="Q247" s="305"/>
      <c r="R247" s="305"/>
      <c r="S247" s="305"/>
      <c r="T247" s="465"/>
      <c r="U247" s="495" t="str">
        <f>IF(B243="","",IF(E247="","",SUM(P247:T247)))</f>
        <v/>
      </c>
      <c r="V247" s="405" t="str">
        <f>IF(B243="","",IF(AF247="DQ","DQ",IF(E247="","",IF(O247+U247&lt;0,0,O247+U247))))</f>
        <v/>
      </c>
      <c r="W247" s="411"/>
      <c r="X247" s="725"/>
      <c r="Y247" s="183"/>
      <c r="Z247" s="184"/>
      <c r="AA247" s="185"/>
      <c r="AB247" s="242"/>
      <c r="AC247" s="874"/>
      <c r="AD247" s="874"/>
      <c r="AE247" s="607"/>
      <c r="AF247" s="640"/>
    </row>
    <row r="248" spans="1:32" x14ac:dyDescent="0.25">
      <c r="A248" s="830" t="str">
        <f>IF('Names And Totals'!A53="","",'Names And Totals'!A53)</f>
        <v/>
      </c>
      <c r="B248" s="831" t="str">
        <f>IF('Names And Totals'!B53="","",'Names And Totals'!B53)</f>
        <v/>
      </c>
      <c r="C248" s="641" t="str">
        <f>IF(AE248="","",IF(AE248="DQ","DQ",RANK(AE248,$AE$8:$AE$503,0)+SUMPRODUCT(--(AE248=$AE$8:$AE$503),--(AC248&gt;$AC$8:$AC$503))))</f>
        <v/>
      </c>
      <c r="D248" s="42" t="s">
        <v>7</v>
      </c>
      <c r="E248" s="453"/>
      <c r="F248" s="452"/>
      <c r="G248" s="452"/>
      <c r="H248" s="452"/>
      <c r="I248" s="452"/>
      <c r="J248" s="452"/>
      <c r="K248" s="452"/>
      <c r="L248" s="476"/>
      <c r="M248" s="476"/>
      <c r="N248" s="325"/>
      <c r="O248" s="483" t="str">
        <f>IF(B248="","",IF(E248="","",E248-F248+G248-H248+I248-J248+K248-L248+M248-N248))</f>
        <v/>
      </c>
      <c r="P248" s="482"/>
      <c r="Q248" s="452"/>
      <c r="R248" s="452"/>
      <c r="S248" s="334"/>
      <c r="T248" s="460"/>
      <c r="U248" s="483" t="str">
        <f>IF(B248="","",IF(E248="","",SUM(P248:T248)))</f>
        <v/>
      </c>
      <c r="V248" s="500" t="str">
        <f>IF(B248="","",IF(AF248="DQ","DQ",IF(E248="","",IF(O248+U248&lt;0,0,O248+U248))))</f>
        <v/>
      </c>
      <c r="W248" s="422">
        <f>COUNTIF(E248,"=0")+COUNTIF(G248,"=0")+COUNTIF(I248,"=0")+COUNTIF(K248,"=0")+COUNTIF(M248,"=0")</f>
        <v>0</v>
      </c>
      <c r="X248" s="875" t="str">
        <f>IF(AF248="DQ","DQ",IF(V248="","",IF(V249="",V248,IF(V250="",AVERAGE(V248:V249),IF(V251="",AVERAGE(V248:V250),IF(V252="",AVERAGE(V248:V251),TRIMMEAN(V248:V252,0.4)))))))</f>
        <v/>
      </c>
      <c r="Y248" s="324"/>
      <c r="Z248" s="334"/>
      <c r="AA248" s="325"/>
      <c r="AB248" s="164" t="str">
        <f>IF(Y248="","",IF(Y248=999,999,Y248*60+Z248+AA248/100))</f>
        <v/>
      </c>
      <c r="AC248" s="877" t="str">
        <f>IF(I248="DQ","DQ",IF(AB248="","",IF(AB249="",AB248,IF(AB249=0,AB248,IF(AB248=999,999,AVERAGE(AB248:AB249))))))</f>
        <v/>
      </c>
      <c r="AD248" s="877" t="str">
        <f>IF(AF248="DQ","DQ",IF(AC248="","",IF(AVERAGE(AC248:AC368)=999,0,IF(W248&lt;&gt;0,0,IF(30-(AC248-$AE$3)/10&lt;0,0,30-(AC248-$AE$3)/10)))))</f>
        <v/>
      </c>
      <c r="AE248" s="880" t="str">
        <f>IF(B248="","",IF(AF248="DQ","DQ",IF(AC248="","",IF(SUM(X248+AD248)&gt;0,SUM(X248+AD248),0))))</f>
        <v/>
      </c>
      <c r="AF248" s="815"/>
    </row>
    <row r="249" spans="1:32" x14ac:dyDescent="0.25">
      <c r="A249" s="621"/>
      <c r="B249" s="624"/>
      <c r="C249" s="641"/>
      <c r="D249" s="42" t="s">
        <v>4</v>
      </c>
      <c r="E249" s="412" t="str">
        <f>IF(P249&lt;&gt;"",E248,"")</f>
        <v/>
      </c>
      <c r="F249" s="443" t="str">
        <f>IF(P249&lt;&gt;"",F248,"")</f>
        <v/>
      </c>
      <c r="G249" s="443" t="str">
        <f>IF(Q249&lt;&gt;"",G248,"")</f>
        <v/>
      </c>
      <c r="H249" s="443" t="str">
        <f>IF(Q249&lt;&gt;"",H248,"")</f>
        <v/>
      </c>
      <c r="I249" s="443" t="str">
        <f>IF(R249&lt;&gt;"",I248,"")</f>
        <v/>
      </c>
      <c r="J249" s="443" t="str">
        <f>IF(R249&lt;&gt;"",J248,"")</f>
        <v/>
      </c>
      <c r="K249" s="443" t="str">
        <f>IF(S249&lt;&gt;"",K248,"")</f>
        <v/>
      </c>
      <c r="L249" s="416" t="str">
        <f>IF(S249&lt;&gt;"",L248,"")</f>
        <v/>
      </c>
      <c r="M249" s="416" t="str">
        <f>IF(T249&lt;&gt;"",M248,"")</f>
        <v/>
      </c>
      <c r="N249" s="62" t="str">
        <f>IF(E249&lt;&gt;"",N248,"")</f>
        <v/>
      </c>
      <c r="O249" s="487" t="str">
        <f>IF(B248="","",IF(E249="","",E249-F249+G249-H249+I249-J249+K249-L249+M249-N249))</f>
        <v/>
      </c>
      <c r="P249" s="297"/>
      <c r="Q249" s="297"/>
      <c r="R249" s="297"/>
      <c r="S249" s="297"/>
      <c r="T249" s="461"/>
      <c r="U249" s="484" t="str">
        <f>IF(B248="","",IF(E249="","",SUM(P249:T249)))</f>
        <v/>
      </c>
      <c r="V249" s="419" t="str">
        <f>IF(B248="","",IF(AF249="DQ","DQ",IF(E249="","",IF(O249+U249&lt;0,0,O249+U249))))</f>
        <v/>
      </c>
      <c r="W249" s="412"/>
      <c r="X249" s="645"/>
      <c r="Y249" s="289"/>
      <c r="Z249" s="290"/>
      <c r="AA249" s="310"/>
      <c r="AB249" s="10" t="str">
        <f>IF(Y249="","",IF(Y249=999,999,Y249*60+Z249+AA249/100))</f>
        <v/>
      </c>
      <c r="AC249" s="878"/>
      <c r="AD249" s="878"/>
      <c r="AE249" s="721"/>
      <c r="AF249" s="816"/>
    </row>
    <row r="250" spans="1:32" x14ac:dyDescent="0.25">
      <c r="A250" s="621"/>
      <c r="B250" s="624"/>
      <c r="C250" s="641"/>
      <c r="D250" s="42" t="s">
        <v>8</v>
      </c>
      <c r="E250" s="412" t="str">
        <f>IF(P250&lt;&gt;"",E248,"")</f>
        <v/>
      </c>
      <c r="F250" s="443" t="str">
        <f>IF(P250&lt;&gt;"",F248,"")</f>
        <v/>
      </c>
      <c r="G250" s="443" t="str">
        <f>IF(Q250&lt;&gt;"",G248,"")</f>
        <v/>
      </c>
      <c r="H250" s="443" t="str">
        <f>IF(Q250&lt;&gt;"",H248,"")</f>
        <v/>
      </c>
      <c r="I250" s="443" t="str">
        <f>IF(R250&lt;&gt;"",I248,"")</f>
        <v/>
      </c>
      <c r="J250" s="443" t="str">
        <f>IF(R250&lt;&gt;"",J248,"")</f>
        <v/>
      </c>
      <c r="K250" s="443" t="str">
        <f>IF(S250&lt;&gt;"",K248,"")</f>
        <v/>
      </c>
      <c r="L250" s="416" t="str">
        <f>IF(S250&lt;&gt;"",L248,"")</f>
        <v/>
      </c>
      <c r="M250" s="416" t="str">
        <f>IF(T250&lt;&gt;"",M248,"")</f>
        <v/>
      </c>
      <c r="N250" s="62" t="str">
        <f>IF(E250&lt;&gt;"",N248,"")</f>
        <v/>
      </c>
      <c r="O250" s="484" t="str">
        <f>IF(B248="","",IF(E250="","",E250-F250+G250-H250+I250-J250+K250-L250+M250-N250))</f>
        <v/>
      </c>
      <c r="P250" s="297"/>
      <c r="Q250" s="297"/>
      <c r="R250" s="297"/>
      <c r="S250" s="297"/>
      <c r="T250" s="461"/>
      <c r="U250" s="486" t="str">
        <f>IF(B248="","",IF(E250="","",SUM(P250:T250)))</f>
        <v/>
      </c>
      <c r="V250" s="435" t="str">
        <f>IF(B248="","",IF(AF250="DQ","DQ",IF(E250="","",IF(O250+U250&lt;0,0,O250+U250))))</f>
        <v/>
      </c>
      <c r="W250" s="412"/>
      <c r="X250" s="645"/>
      <c r="Y250" s="169"/>
      <c r="Z250" s="170"/>
      <c r="AA250" s="171"/>
      <c r="AB250" s="240"/>
      <c r="AC250" s="878"/>
      <c r="AD250" s="878"/>
      <c r="AE250" s="721"/>
      <c r="AF250" s="816"/>
    </row>
    <row r="251" spans="1:32" x14ac:dyDescent="0.25">
      <c r="A251" s="621"/>
      <c r="B251" s="624"/>
      <c r="C251" s="641"/>
      <c r="D251" s="42" t="s">
        <v>5</v>
      </c>
      <c r="E251" s="412" t="str">
        <f>IF(P251&lt;&gt;"",E248,"")</f>
        <v/>
      </c>
      <c r="F251" s="443" t="str">
        <f>IF(P251&lt;&gt;"",F248,"")</f>
        <v/>
      </c>
      <c r="G251" s="443" t="str">
        <f>IF(Q251&lt;&gt;"",G248,"")</f>
        <v/>
      </c>
      <c r="H251" s="443" t="str">
        <f>IF(Q251&lt;&gt;"",H248,"")</f>
        <v/>
      </c>
      <c r="I251" s="443" t="str">
        <f>IF(R251&lt;&gt;"",I248,"")</f>
        <v/>
      </c>
      <c r="J251" s="443" t="str">
        <f>IF(R251&lt;&gt;"",J248,"")</f>
        <v/>
      </c>
      <c r="K251" s="443" t="str">
        <f>IF(S251&lt;&gt;"",K248,"")</f>
        <v/>
      </c>
      <c r="L251" s="416" t="str">
        <f>IF(S251&lt;&gt;"",L248,"")</f>
        <v/>
      </c>
      <c r="M251" s="416" t="str">
        <f>IF(T251&lt;&gt;"",M248,"")</f>
        <v/>
      </c>
      <c r="N251" s="62" t="str">
        <f>IF(E251&lt;&gt;"",N248,"")</f>
        <v/>
      </c>
      <c r="O251" s="488" t="str">
        <f>IF(B248="","",IF(E251="","",E251-F251+G251-H251+I251-J251+K251-L251+M251-N251))</f>
        <v/>
      </c>
      <c r="P251" s="297"/>
      <c r="Q251" s="297"/>
      <c r="R251" s="297"/>
      <c r="S251" s="297"/>
      <c r="T251" s="461"/>
      <c r="U251" s="484" t="str">
        <f>IF(B248="","",IF(E251="","",SUM(P251:T251)))</f>
        <v/>
      </c>
      <c r="V251" s="419" t="str">
        <f>IF(B248="","",IF(AF251="DQ","DQ",IF(E251="","",IF(O251+U251&lt;0,0,O251+U251))))</f>
        <v/>
      </c>
      <c r="W251" s="412"/>
      <c r="X251" s="645"/>
      <c r="Y251" s="169"/>
      <c r="Z251" s="170"/>
      <c r="AA251" s="171"/>
      <c r="AB251" s="240"/>
      <c r="AC251" s="878"/>
      <c r="AD251" s="878"/>
      <c r="AE251" s="721"/>
      <c r="AF251" s="816"/>
    </row>
    <row r="252" spans="1:32" ht="15.75" thickBot="1" x14ac:dyDescent="0.3">
      <c r="A252" s="622"/>
      <c r="B252" s="625"/>
      <c r="C252" s="642"/>
      <c r="D252" s="85" t="s">
        <v>6</v>
      </c>
      <c r="E252" s="423" t="str">
        <f>IF(P252&lt;&gt;"",E248,"")</f>
        <v/>
      </c>
      <c r="F252" s="124" t="str">
        <f>IF(P252&lt;&gt;"",F248,"")</f>
        <v/>
      </c>
      <c r="G252" s="124" t="str">
        <f>IF(Q252&lt;&gt;"",G248,"")</f>
        <v/>
      </c>
      <c r="H252" s="124" t="str">
        <f>IF(Q252&lt;&gt;"",H248,"")</f>
        <v/>
      </c>
      <c r="I252" s="124" t="str">
        <f>IF(R252&lt;&gt;"",I248,"")</f>
        <v/>
      </c>
      <c r="J252" s="124" t="str">
        <f>IF(R252&lt;&gt;"",J248,"")</f>
        <v/>
      </c>
      <c r="K252" s="124" t="str">
        <f>IF(S252&lt;&gt;"",K248,"")</f>
        <v/>
      </c>
      <c r="L252" s="421" t="str">
        <f>IF(S252&lt;&gt;"",L248,"")</f>
        <v/>
      </c>
      <c r="M252" s="421" t="str">
        <f>IF(T252&lt;&gt;"",M248,"")</f>
        <v/>
      </c>
      <c r="N252" s="64" t="str">
        <f>IF(E252&lt;&gt;"",N248,"")</f>
        <v/>
      </c>
      <c r="O252" s="486" t="str">
        <f>IF(B248="","",IF(E252="","",E252-F252+G252-H252+I252-J252+K252-L252+M252-N252))</f>
        <v/>
      </c>
      <c r="P252" s="309"/>
      <c r="Q252" s="309"/>
      <c r="R252" s="309"/>
      <c r="S252" s="309"/>
      <c r="T252" s="462"/>
      <c r="U252" s="488" t="str">
        <f>IF(B248="","",IF(E252="","",SUM(P252:T252)))</f>
        <v/>
      </c>
      <c r="V252" s="418" t="str">
        <f>IF(B248="","",IF(AF252="DQ","DQ",IF(E252="","",IF(O252+U252&lt;0,0,O252+U252))))</f>
        <v/>
      </c>
      <c r="W252" s="423"/>
      <c r="X252" s="876"/>
      <c r="Y252" s="478"/>
      <c r="Z252" s="479"/>
      <c r="AA252" s="480"/>
      <c r="AB252" s="481"/>
      <c r="AC252" s="879"/>
      <c r="AD252" s="879"/>
      <c r="AE252" s="881"/>
      <c r="AF252" s="817"/>
    </row>
    <row r="253" spans="1:32" x14ac:dyDescent="0.25">
      <c r="A253" s="626" t="str">
        <f>IF('Names And Totals'!A54="","",'Names And Totals'!A54)</f>
        <v/>
      </c>
      <c r="B253" s="629" t="str">
        <f>IF('Names And Totals'!B54="","",'Names And Totals'!B54)</f>
        <v/>
      </c>
      <c r="C253" s="821" t="str">
        <f>IF(AE253="","",IF(AE253="DQ","DQ",RANK(AE253,$AE$8:$AE$503,0)+SUMPRODUCT(--(AE253=$AE$8:$AE$503),--(AC253&gt;$AC$8:$AC$503))))</f>
        <v/>
      </c>
      <c r="D253" s="43" t="s">
        <v>7</v>
      </c>
      <c r="E253" s="446"/>
      <c r="F253" s="447"/>
      <c r="G253" s="447"/>
      <c r="H253" s="447"/>
      <c r="I253" s="447"/>
      <c r="J253" s="447"/>
      <c r="K253" s="447"/>
      <c r="L253" s="489"/>
      <c r="M253" s="489"/>
      <c r="N253" s="313"/>
      <c r="O253" s="490" t="str">
        <f>IF(B253="","",IF(E253="","",E253-F253+G253-H253+I253-J253+K253-L253+M253-N253))</f>
        <v/>
      </c>
      <c r="P253" s="491"/>
      <c r="Q253" s="447"/>
      <c r="R253" s="447"/>
      <c r="S253" s="312"/>
      <c r="T253" s="464"/>
      <c r="U253" s="490" t="str">
        <f>IF(B253="","",IF(E253="","",SUM(P253:T253)))</f>
        <v/>
      </c>
      <c r="V253" s="403" t="str">
        <f>IF(B253="","",IF(AF253="DQ","DQ",IF(E253="","",IF(O253+U253&lt;0,0,O253+U253))))</f>
        <v/>
      </c>
      <c r="W253" s="409">
        <f>COUNTIF(E253,"=0")+COUNTIF(G253,"=0")+COUNTIF(I253,"=0")+COUNTIF(K253,"=0")+COUNTIF(M253,"=0")</f>
        <v>0</v>
      </c>
      <c r="X253" s="723" t="str">
        <f>IF(AF253="DQ","DQ",IF(V253="","",IF(V254="",V253,IF(V255="",AVERAGE(V253:V254),IF(V256="",AVERAGE(V253:V255),IF(V257="",AVERAGE(V253:V256),TRIMMEAN(V253:V257,0.4)))))))</f>
        <v/>
      </c>
      <c r="Y253" s="311"/>
      <c r="Z253" s="312"/>
      <c r="AA253" s="313"/>
      <c r="AB253" s="160" t="str">
        <f>IF(Y253="","",IF(Y253=999,999,Y253*60+Z253+AA253/100))</f>
        <v/>
      </c>
      <c r="AC253" s="872" t="str">
        <f>IF(I253="DQ","DQ",IF(AB253="","",IF(AB254="",AB253,IF(AB254=0,AB253,IF(AB253=999,999,AVERAGE(AB253:AB254))))))</f>
        <v/>
      </c>
      <c r="AD253" s="872" t="str">
        <f>IF(AF253="DQ","DQ",IF(AC253="","",IF(AVERAGE(AC253:AC373)=999,0,IF(W253&lt;&gt;0,0,IF(30-(AC253-$AE$3)/10&lt;0,0,30-(AC253-$AE$3)/10)))))</f>
        <v/>
      </c>
      <c r="AE253" s="605" t="str">
        <f>IF(B253="","",IF(AF253="DQ","DQ",IF(AC253="","",IF(SUM(X253+AD253)&gt;0,SUM(X253+AD253),0))))</f>
        <v/>
      </c>
      <c r="AF253" s="638"/>
    </row>
    <row r="254" spans="1:32" x14ac:dyDescent="0.25">
      <c r="A254" s="627"/>
      <c r="B254" s="630"/>
      <c r="C254" s="822"/>
      <c r="D254" s="44" t="s">
        <v>4</v>
      </c>
      <c r="E254" s="410" t="str">
        <f>IF(P254&lt;&gt;"",E253,"")</f>
        <v/>
      </c>
      <c r="F254" s="444" t="str">
        <f>IF(P254&lt;&gt;"",F253,"")</f>
        <v/>
      </c>
      <c r="G254" s="444" t="str">
        <f>IF(Q254&lt;&gt;"",G253,"")</f>
        <v/>
      </c>
      <c r="H254" s="444" t="str">
        <f>IF(Q254&lt;&gt;"",H253,"")</f>
        <v/>
      </c>
      <c r="I254" s="444" t="str">
        <f>IF(R254&lt;&gt;"",I253,"")</f>
        <v/>
      </c>
      <c r="J254" s="444" t="str">
        <f>IF(R254&lt;&gt;"",J253,"")</f>
        <v/>
      </c>
      <c r="K254" s="444" t="str">
        <f>IF(S254&lt;&gt;"",K253,"")</f>
        <v/>
      </c>
      <c r="L254" s="414" t="str">
        <f>IF(S254&lt;&gt;"",L253,"")</f>
        <v/>
      </c>
      <c r="M254" s="414" t="str">
        <f>IF(T254&lt;&gt;"",M253,"")</f>
        <v/>
      </c>
      <c r="N254" s="63" t="str">
        <f>IF(E254&lt;&gt;"",N253,"")</f>
        <v/>
      </c>
      <c r="O254" s="492" t="str">
        <f>IF(B253="","",IF(E254="","",E254-F254+G254-H254+I254-J254+K254-L254+M254-N254))</f>
        <v/>
      </c>
      <c r="P254" s="303"/>
      <c r="Q254" s="303"/>
      <c r="R254" s="303"/>
      <c r="S254" s="303"/>
      <c r="T254" s="463"/>
      <c r="U254" s="485" t="str">
        <f>IF(B253="","",IF(E254="","",SUM(P254:T254)))</f>
        <v/>
      </c>
      <c r="V254" s="437" t="str">
        <f>IF(B253="","",IF(AF254="DQ","DQ",IF(E254="","",IF(O254+U254&lt;0,0,O254+U254))))</f>
        <v/>
      </c>
      <c r="W254" s="410"/>
      <c r="X254" s="724"/>
      <c r="Y254" s="292"/>
      <c r="Z254" s="293"/>
      <c r="AA254" s="314"/>
      <c r="AB254" s="14" t="str">
        <f>IF(Y254="","",IF(Y254=999,999,Y254*60+Z254+AA254/100))</f>
        <v/>
      </c>
      <c r="AC254" s="873"/>
      <c r="AD254" s="873"/>
      <c r="AE254" s="606"/>
      <c r="AF254" s="639"/>
    </row>
    <row r="255" spans="1:32" x14ac:dyDescent="0.25">
      <c r="A255" s="627"/>
      <c r="B255" s="630"/>
      <c r="C255" s="822"/>
      <c r="D255" s="44" t="s">
        <v>8</v>
      </c>
      <c r="E255" s="410" t="str">
        <f>IF(P255&lt;&gt;"",E253,"")</f>
        <v/>
      </c>
      <c r="F255" s="444" t="str">
        <f>IF(P255&lt;&gt;"",F253,"")</f>
        <v/>
      </c>
      <c r="G255" s="444" t="str">
        <f>IF(Q255&lt;&gt;"",G253,"")</f>
        <v/>
      </c>
      <c r="H255" s="444" t="str">
        <f>IF(Q255&lt;&gt;"",H253,"")</f>
        <v/>
      </c>
      <c r="I255" s="444" t="str">
        <f>IF(R255&lt;&gt;"",I253,"")</f>
        <v/>
      </c>
      <c r="J255" s="444" t="str">
        <f>IF(R255&lt;&gt;"",J253,"")</f>
        <v/>
      </c>
      <c r="K255" s="444" t="str">
        <f>IF(S255&lt;&gt;"",K253,"")</f>
        <v/>
      </c>
      <c r="L255" s="414" t="str">
        <f>IF(S255&lt;&gt;"",L253,"")</f>
        <v/>
      </c>
      <c r="M255" s="414" t="str">
        <f>IF(T255&lt;&gt;"",M253,"")</f>
        <v/>
      </c>
      <c r="N255" s="63" t="str">
        <f>IF(E255&lt;&gt;"",N253,"")</f>
        <v/>
      </c>
      <c r="O255" s="485" t="str">
        <f>IF(B253="","",IF(E255="","",E255-F255+G255-H255+I255-J255+K255-L255+M255-N255))</f>
        <v/>
      </c>
      <c r="P255" s="303"/>
      <c r="Q255" s="303"/>
      <c r="R255" s="303"/>
      <c r="S255" s="303"/>
      <c r="T255" s="463"/>
      <c r="U255" s="493" t="str">
        <f>IF(B253="","",IF(E255="","",SUM(P255:T255)))</f>
        <v/>
      </c>
      <c r="V255" s="404" t="str">
        <f>IF(B253="","",IF(AF255="DQ","DQ",IF(E255="","",IF(O255+U255&lt;0,0,O255+U255))))</f>
        <v/>
      </c>
      <c r="W255" s="410"/>
      <c r="X255" s="724"/>
      <c r="Y255" s="179"/>
      <c r="Z255" s="180"/>
      <c r="AA255" s="181"/>
      <c r="AB255" s="241"/>
      <c r="AC255" s="873"/>
      <c r="AD255" s="873"/>
      <c r="AE255" s="606"/>
      <c r="AF255" s="639"/>
    </row>
    <row r="256" spans="1:32" x14ac:dyDescent="0.25">
      <c r="A256" s="627"/>
      <c r="B256" s="630"/>
      <c r="C256" s="822"/>
      <c r="D256" s="44" t="s">
        <v>5</v>
      </c>
      <c r="E256" s="410" t="str">
        <f>IF(P256&lt;&gt;"",E253,"")</f>
        <v/>
      </c>
      <c r="F256" s="444" t="str">
        <f>IF(P256&lt;&gt;"",F253,"")</f>
        <v/>
      </c>
      <c r="G256" s="444" t="str">
        <f>IF(Q256&lt;&gt;"",G253,"")</f>
        <v/>
      </c>
      <c r="H256" s="444" t="str">
        <f>IF(Q256&lt;&gt;"",H253,"")</f>
        <v/>
      </c>
      <c r="I256" s="444" t="str">
        <f>IF(R256&lt;&gt;"",I253,"")</f>
        <v/>
      </c>
      <c r="J256" s="444" t="str">
        <f>IF(R256&lt;&gt;"",J253,"")</f>
        <v/>
      </c>
      <c r="K256" s="444" t="str">
        <f>IF(S256&lt;&gt;"",K253,"")</f>
        <v/>
      </c>
      <c r="L256" s="414" t="str">
        <f>IF(S256&lt;&gt;"",L253,"")</f>
        <v/>
      </c>
      <c r="M256" s="414" t="str">
        <f>IF(T256&lt;&gt;"",M253,"")</f>
        <v/>
      </c>
      <c r="N256" s="63" t="str">
        <f>IF(E256&lt;&gt;"",N253,"")</f>
        <v/>
      </c>
      <c r="O256" s="494" t="str">
        <f>IF(B253="","",IF(E256="","",E256-F256+G256-H256+I256-J256+K256-L256+M256-N256))</f>
        <v/>
      </c>
      <c r="P256" s="303"/>
      <c r="Q256" s="303"/>
      <c r="R256" s="303"/>
      <c r="S256" s="303"/>
      <c r="T256" s="463"/>
      <c r="U256" s="485" t="str">
        <f>IF(B253="","",IF(E256="","",SUM(P256:T256)))</f>
        <v/>
      </c>
      <c r="V256" s="437" t="str">
        <f>IF(B253="","",IF(AF256="DQ","DQ",IF(E256="","",IF(O256+U256&lt;0,0,O256+U256))))</f>
        <v/>
      </c>
      <c r="W256" s="410"/>
      <c r="X256" s="724"/>
      <c r="Y256" s="179"/>
      <c r="Z256" s="180"/>
      <c r="AA256" s="181"/>
      <c r="AB256" s="241"/>
      <c r="AC256" s="873"/>
      <c r="AD256" s="873"/>
      <c r="AE256" s="606"/>
      <c r="AF256" s="639"/>
    </row>
    <row r="257" spans="1:32" ht="15.75" thickBot="1" x14ac:dyDescent="0.3">
      <c r="A257" s="628"/>
      <c r="B257" s="631"/>
      <c r="C257" s="823"/>
      <c r="D257" s="45" t="s">
        <v>6</v>
      </c>
      <c r="E257" s="411" t="str">
        <f>IF(P257&lt;&gt;"",E253,"")</f>
        <v/>
      </c>
      <c r="F257" s="445" t="str">
        <f>IF(P257&lt;&gt;"",F253,"")</f>
        <v/>
      </c>
      <c r="G257" s="445" t="str">
        <f>IF(Q257&lt;&gt;"",G253,"")</f>
        <v/>
      </c>
      <c r="H257" s="445" t="str">
        <f>IF(Q257&lt;&gt;"",H253,"")</f>
        <v/>
      </c>
      <c r="I257" s="445" t="str">
        <f>IF(R257&lt;&gt;"",I253,"")</f>
        <v/>
      </c>
      <c r="J257" s="445" t="str">
        <f>IF(R257&lt;&gt;"",J253,"")</f>
        <v/>
      </c>
      <c r="K257" s="445" t="str">
        <f>IF(S257&lt;&gt;"",K253,"")</f>
        <v/>
      </c>
      <c r="L257" s="415" t="str">
        <f>IF(S257&lt;&gt;"",L253,"")</f>
        <v/>
      </c>
      <c r="M257" s="415" t="str">
        <f>IF(T257&lt;&gt;"",M253,"")</f>
        <v/>
      </c>
      <c r="N257" s="161" t="str">
        <f>IF(E257&lt;&gt;"",N253,"")</f>
        <v/>
      </c>
      <c r="O257" s="495" t="str">
        <f>IF(B253="","",IF(E257="","",E257-F257+G257-H257+I257-J257+K257-L257+M257-N257))</f>
        <v/>
      </c>
      <c r="P257" s="305"/>
      <c r="Q257" s="305"/>
      <c r="R257" s="305"/>
      <c r="S257" s="305"/>
      <c r="T257" s="465"/>
      <c r="U257" s="495" t="str">
        <f>IF(B253="","",IF(E257="","",SUM(P257:T257)))</f>
        <v/>
      </c>
      <c r="V257" s="405" t="str">
        <f>IF(B253="","",IF(AF257="DQ","DQ",IF(E257="","",IF(O257+U257&lt;0,0,O257+U257))))</f>
        <v/>
      </c>
      <c r="W257" s="411"/>
      <c r="X257" s="725"/>
      <c r="Y257" s="183"/>
      <c r="Z257" s="184"/>
      <c r="AA257" s="185"/>
      <c r="AB257" s="242"/>
      <c r="AC257" s="874"/>
      <c r="AD257" s="874"/>
      <c r="AE257" s="607"/>
      <c r="AF257" s="640"/>
    </row>
    <row r="258" spans="1:32" x14ac:dyDescent="0.25">
      <c r="A258" s="830" t="str">
        <f>IF('Names And Totals'!A55="","",'Names And Totals'!A55)</f>
        <v/>
      </c>
      <c r="B258" s="831" t="str">
        <f>IF('Names And Totals'!B55="","",'Names And Totals'!B55)</f>
        <v/>
      </c>
      <c r="C258" s="641" t="str">
        <f>IF(AE258="","",IF(AE258="DQ","DQ",RANK(AE258,$AE$8:$AE$503,0)+SUMPRODUCT(--(AE258=$AE$8:$AE$503),--(AC258&gt;$AC$8:$AC$503))))</f>
        <v/>
      </c>
      <c r="D258" s="42" t="s">
        <v>7</v>
      </c>
      <c r="E258" s="453"/>
      <c r="F258" s="452"/>
      <c r="G258" s="452"/>
      <c r="H258" s="452"/>
      <c r="I258" s="452"/>
      <c r="J258" s="452"/>
      <c r="K258" s="452"/>
      <c r="L258" s="476"/>
      <c r="M258" s="476"/>
      <c r="N258" s="325"/>
      <c r="O258" s="483" t="str">
        <f>IF(B258="","",IF(E258="","",E258-F258+G258-H258+I258-J258+K258-L258+M258-N258))</f>
        <v/>
      </c>
      <c r="P258" s="482"/>
      <c r="Q258" s="452"/>
      <c r="R258" s="452"/>
      <c r="S258" s="334"/>
      <c r="T258" s="460"/>
      <c r="U258" s="483" t="str">
        <f>IF(B258="","",IF(E258="","",SUM(P258:T258)))</f>
        <v/>
      </c>
      <c r="V258" s="500" t="str">
        <f>IF(B258="","",IF(AF258="DQ","DQ",IF(E258="","",IF(O258+U258&lt;0,0,O258+U258))))</f>
        <v/>
      </c>
      <c r="W258" s="422">
        <f>COUNTIF(E258,"=0")+COUNTIF(G258,"=0")+COUNTIF(I258,"=0")+COUNTIF(K258,"=0")+COUNTIF(M258,"=0")</f>
        <v>0</v>
      </c>
      <c r="X258" s="875" t="str">
        <f>IF(AF258="DQ","DQ",IF(V258="","",IF(V259="",V258,IF(V260="",AVERAGE(V258:V259),IF(V261="",AVERAGE(V258:V260),IF(V262="",AVERAGE(V258:V261),TRIMMEAN(V258:V262,0.4)))))))</f>
        <v/>
      </c>
      <c r="Y258" s="324"/>
      <c r="Z258" s="334"/>
      <c r="AA258" s="325"/>
      <c r="AB258" s="164" t="str">
        <f>IF(Y258="","",IF(Y258=999,999,Y258*60+Z258+AA258/100))</f>
        <v/>
      </c>
      <c r="AC258" s="877" t="str">
        <f>IF(I258="DQ","DQ",IF(AB258="","",IF(AB259="",AB258,IF(AB259=0,AB258,IF(AB258=999,999,AVERAGE(AB258:AB259))))))</f>
        <v/>
      </c>
      <c r="AD258" s="877" t="str">
        <f>IF(AF258="DQ","DQ",IF(AC258="","",IF(AVERAGE(AC258:AC378)=999,0,IF(W258&lt;&gt;0,0,IF(30-(AC258-$AE$3)/10&lt;0,0,30-(AC258-$AE$3)/10)))))</f>
        <v/>
      </c>
      <c r="AE258" s="880" t="str">
        <f>IF(B258="","",IF(AF258="DQ","DQ",IF(AC258="","",IF(SUM(X258+AD258)&gt;0,SUM(X258+AD258),0))))</f>
        <v/>
      </c>
      <c r="AF258" s="815"/>
    </row>
    <row r="259" spans="1:32" x14ac:dyDescent="0.25">
      <c r="A259" s="621"/>
      <c r="B259" s="624"/>
      <c r="C259" s="641"/>
      <c r="D259" s="42" t="s">
        <v>4</v>
      </c>
      <c r="E259" s="412" t="str">
        <f>IF(P259&lt;&gt;"",E258,"")</f>
        <v/>
      </c>
      <c r="F259" s="443" t="str">
        <f>IF(P259&lt;&gt;"",F258,"")</f>
        <v/>
      </c>
      <c r="G259" s="443" t="str">
        <f>IF(Q259&lt;&gt;"",G258,"")</f>
        <v/>
      </c>
      <c r="H259" s="443" t="str">
        <f>IF(Q259&lt;&gt;"",H258,"")</f>
        <v/>
      </c>
      <c r="I259" s="443" t="str">
        <f>IF(R259&lt;&gt;"",I258,"")</f>
        <v/>
      </c>
      <c r="J259" s="443" t="str">
        <f>IF(R259&lt;&gt;"",J258,"")</f>
        <v/>
      </c>
      <c r="K259" s="443" t="str">
        <f>IF(S259&lt;&gt;"",K258,"")</f>
        <v/>
      </c>
      <c r="L259" s="416" t="str">
        <f>IF(S259&lt;&gt;"",L258,"")</f>
        <v/>
      </c>
      <c r="M259" s="416" t="str">
        <f>IF(T259&lt;&gt;"",M258,"")</f>
        <v/>
      </c>
      <c r="N259" s="62" t="str">
        <f>IF(E259&lt;&gt;"",N258,"")</f>
        <v/>
      </c>
      <c r="O259" s="487" t="str">
        <f>IF(B258="","",IF(E259="","",E259-F259+G259-H259+I259-J259+K259-L259+M259-N259))</f>
        <v/>
      </c>
      <c r="P259" s="297"/>
      <c r="Q259" s="297"/>
      <c r="R259" s="297"/>
      <c r="S259" s="297"/>
      <c r="T259" s="461"/>
      <c r="U259" s="484" t="str">
        <f>IF(B258="","",IF(E259="","",SUM(P259:T259)))</f>
        <v/>
      </c>
      <c r="V259" s="419" t="str">
        <f>IF(B258="","",IF(AF259="DQ","DQ",IF(E259="","",IF(O259+U259&lt;0,0,O259+U259))))</f>
        <v/>
      </c>
      <c r="W259" s="412"/>
      <c r="X259" s="645"/>
      <c r="Y259" s="289"/>
      <c r="Z259" s="290"/>
      <c r="AA259" s="310"/>
      <c r="AB259" s="10" t="str">
        <f>IF(Y259="","",IF(Y259=999,999,Y259*60+Z259+AA259/100))</f>
        <v/>
      </c>
      <c r="AC259" s="878"/>
      <c r="AD259" s="878"/>
      <c r="AE259" s="721"/>
      <c r="AF259" s="816"/>
    </row>
    <row r="260" spans="1:32" x14ac:dyDescent="0.25">
      <c r="A260" s="621"/>
      <c r="B260" s="624"/>
      <c r="C260" s="641"/>
      <c r="D260" s="42" t="s">
        <v>8</v>
      </c>
      <c r="E260" s="412" t="str">
        <f>IF(P260&lt;&gt;"",E258,"")</f>
        <v/>
      </c>
      <c r="F260" s="443" t="str">
        <f>IF(P260&lt;&gt;"",F258,"")</f>
        <v/>
      </c>
      <c r="G260" s="443" t="str">
        <f>IF(Q260&lt;&gt;"",G258,"")</f>
        <v/>
      </c>
      <c r="H260" s="443" t="str">
        <f>IF(Q260&lt;&gt;"",H258,"")</f>
        <v/>
      </c>
      <c r="I260" s="443" t="str">
        <f>IF(R260&lt;&gt;"",I258,"")</f>
        <v/>
      </c>
      <c r="J260" s="443" t="str">
        <f>IF(R260&lt;&gt;"",J258,"")</f>
        <v/>
      </c>
      <c r="K260" s="443" t="str">
        <f>IF(S260&lt;&gt;"",K258,"")</f>
        <v/>
      </c>
      <c r="L260" s="416" t="str">
        <f>IF(S260&lt;&gt;"",L258,"")</f>
        <v/>
      </c>
      <c r="M260" s="416" t="str">
        <f>IF(T260&lt;&gt;"",M258,"")</f>
        <v/>
      </c>
      <c r="N260" s="62" t="str">
        <f>IF(E260&lt;&gt;"",N258,"")</f>
        <v/>
      </c>
      <c r="O260" s="484" t="str">
        <f>IF(B258="","",IF(E260="","",E260-F260+G260-H260+I260-J260+K260-L260+M260-N260))</f>
        <v/>
      </c>
      <c r="P260" s="297"/>
      <c r="Q260" s="297"/>
      <c r="R260" s="297"/>
      <c r="S260" s="297"/>
      <c r="T260" s="461"/>
      <c r="U260" s="486" t="str">
        <f>IF(B258="","",IF(E260="","",SUM(P260:T260)))</f>
        <v/>
      </c>
      <c r="V260" s="435" t="str">
        <f>IF(B258="","",IF(AF260="DQ","DQ",IF(E260="","",IF(O260+U260&lt;0,0,O260+U260))))</f>
        <v/>
      </c>
      <c r="W260" s="412"/>
      <c r="X260" s="645"/>
      <c r="Y260" s="169"/>
      <c r="Z260" s="170"/>
      <c r="AA260" s="171"/>
      <c r="AB260" s="240"/>
      <c r="AC260" s="878"/>
      <c r="AD260" s="878"/>
      <c r="AE260" s="721"/>
      <c r="AF260" s="816"/>
    </row>
    <row r="261" spans="1:32" x14ac:dyDescent="0.25">
      <c r="A261" s="621"/>
      <c r="B261" s="624"/>
      <c r="C261" s="641"/>
      <c r="D261" s="42" t="s">
        <v>5</v>
      </c>
      <c r="E261" s="412" t="str">
        <f>IF(P261&lt;&gt;"",E258,"")</f>
        <v/>
      </c>
      <c r="F261" s="443" t="str">
        <f>IF(P261&lt;&gt;"",F258,"")</f>
        <v/>
      </c>
      <c r="G261" s="443" t="str">
        <f>IF(Q261&lt;&gt;"",G258,"")</f>
        <v/>
      </c>
      <c r="H261" s="443" t="str">
        <f>IF(Q261&lt;&gt;"",H258,"")</f>
        <v/>
      </c>
      <c r="I261" s="443" t="str">
        <f>IF(R261&lt;&gt;"",I258,"")</f>
        <v/>
      </c>
      <c r="J261" s="443" t="str">
        <f>IF(R261&lt;&gt;"",J258,"")</f>
        <v/>
      </c>
      <c r="K261" s="443" t="str">
        <f>IF(S261&lt;&gt;"",K258,"")</f>
        <v/>
      </c>
      <c r="L261" s="416" t="str">
        <f>IF(S261&lt;&gt;"",L258,"")</f>
        <v/>
      </c>
      <c r="M261" s="416" t="str">
        <f>IF(T261&lt;&gt;"",M258,"")</f>
        <v/>
      </c>
      <c r="N261" s="62" t="str">
        <f>IF(E261&lt;&gt;"",N258,"")</f>
        <v/>
      </c>
      <c r="O261" s="488" t="str">
        <f>IF(B258="","",IF(E261="","",E261-F261+G261-H261+I261-J261+K261-L261+M261-N261))</f>
        <v/>
      </c>
      <c r="P261" s="297"/>
      <c r="Q261" s="297"/>
      <c r="R261" s="297"/>
      <c r="S261" s="297"/>
      <c r="T261" s="461"/>
      <c r="U261" s="484" t="str">
        <f>IF(B258="","",IF(E261="","",SUM(P261:T261)))</f>
        <v/>
      </c>
      <c r="V261" s="419" t="str">
        <f>IF(B258="","",IF(AF261="DQ","DQ",IF(E261="","",IF(O261+U261&lt;0,0,O261+U261))))</f>
        <v/>
      </c>
      <c r="W261" s="412"/>
      <c r="X261" s="645"/>
      <c r="Y261" s="169"/>
      <c r="Z261" s="170"/>
      <c r="AA261" s="171"/>
      <c r="AB261" s="240"/>
      <c r="AC261" s="878"/>
      <c r="AD261" s="878"/>
      <c r="AE261" s="721"/>
      <c r="AF261" s="816"/>
    </row>
    <row r="262" spans="1:32" ht="15.75" thickBot="1" x14ac:dyDescent="0.3">
      <c r="A262" s="622"/>
      <c r="B262" s="625"/>
      <c r="C262" s="642"/>
      <c r="D262" s="85" t="s">
        <v>6</v>
      </c>
      <c r="E262" s="423" t="str">
        <f>IF(P262&lt;&gt;"",E258,"")</f>
        <v/>
      </c>
      <c r="F262" s="124" t="str">
        <f>IF(P262&lt;&gt;"",F258,"")</f>
        <v/>
      </c>
      <c r="G262" s="124" t="str">
        <f>IF(Q262&lt;&gt;"",G258,"")</f>
        <v/>
      </c>
      <c r="H262" s="124" t="str">
        <f>IF(Q262&lt;&gt;"",H258,"")</f>
        <v/>
      </c>
      <c r="I262" s="124" t="str">
        <f>IF(R262&lt;&gt;"",I258,"")</f>
        <v/>
      </c>
      <c r="J262" s="124" t="str">
        <f>IF(R262&lt;&gt;"",J258,"")</f>
        <v/>
      </c>
      <c r="K262" s="124" t="str">
        <f>IF(S262&lt;&gt;"",K258,"")</f>
        <v/>
      </c>
      <c r="L262" s="421" t="str">
        <f>IF(S262&lt;&gt;"",L258,"")</f>
        <v/>
      </c>
      <c r="M262" s="421" t="str">
        <f>IF(T262&lt;&gt;"",M258,"")</f>
        <v/>
      </c>
      <c r="N262" s="64" t="str">
        <f>IF(E262&lt;&gt;"",N258,"")</f>
        <v/>
      </c>
      <c r="O262" s="486" t="str">
        <f>IF(B258="","",IF(E262="","",E262-F262+G262-H262+I262-J262+K262-L262+M262-N262))</f>
        <v/>
      </c>
      <c r="P262" s="309"/>
      <c r="Q262" s="309"/>
      <c r="R262" s="309"/>
      <c r="S262" s="309"/>
      <c r="T262" s="462"/>
      <c r="U262" s="488" t="str">
        <f>IF(B258="","",IF(E262="","",SUM(P262:T262)))</f>
        <v/>
      </c>
      <c r="V262" s="418" t="str">
        <f>IF(B258="","",IF(AF262="DQ","DQ",IF(E262="","",IF(O262+U262&lt;0,0,O262+U262))))</f>
        <v/>
      </c>
      <c r="W262" s="423"/>
      <c r="X262" s="876"/>
      <c r="Y262" s="478"/>
      <c r="Z262" s="479"/>
      <c r="AA262" s="480"/>
      <c r="AB262" s="481"/>
      <c r="AC262" s="879"/>
      <c r="AD262" s="879"/>
      <c r="AE262" s="881"/>
      <c r="AF262" s="817"/>
    </row>
    <row r="263" spans="1:32" x14ac:dyDescent="0.25">
      <c r="A263" s="626" t="str">
        <f>IF('Names And Totals'!A56="","",'Names And Totals'!A56)</f>
        <v/>
      </c>
      <c r="B263" s="629" t="str">
        <f>IF('Names And Totals'!B56="","",'Names And Totals'!B56)</f>
        <v/>
      </c>
      <c r="C263" s="821" t="str">
        <f>IF(AE263="","",IF(AE263="DQ","DQ",RANK(AE263,$AE$8:$AE$503,0)+SUMPRODUCT(--(AE263=$AE$8:$AE$503),--(AC263&gt;$AC$8:$AC$503))))</f>
        <v/>
      </c>
      <c r="D263" s="43" t="s">
        <v>7</v>
      </c>
      <c r="E263" s="446"/>
      <c r="F263" s="447"/>
      <c r="G263" s="447"/>
      <c r="H263" s="447"/>
      <c r="I263" s="447"/>
      <c r="J263" s="447"/>
      <c r="K263" s="447"/>
      <c r="L263" s="489"/>
      <c r="M263" s="489"/>
      <c r="N263" s="313"/>
      <c r="O263" s="490" t="str">
        <f>IF(B263="","",IF(E263="","",E263-F263+G263-H263+I263-J263+K263-L263+M263-N263))</f>
        <v/>
      </c>
      <c r="P263" s="491"/>
      <c r="Q263" s="447"/>
      <c r="R263" s="447"/>
      <c r="S263" s="312"/>
      <c r="T263" s="464"/>
      <c r="U263" s="490" t="str">
        <f>IF(B263="","",IF(E263="","",SUM(P263:T263)))</f>
        <v/>
      </c>
      <c r="V263" s="403" t="str">
        <f>IF(B263="","",IF(AF263="DQ","DQ",IF(E263="","",IF(O263+U263&lt;0,0,O263+U263))))</f>
        <v/>
      </c>
      <c r="W263" s="409">
        <f>COUNTIF(E263,"=0")+COUNTIF(G263,"=0")+COUNTIF(I263,"=0")+COUNTIF(K263,"=0")+COUNTIF(M263,"=0")</f>
        <v>0</v>
      </c>
      <c r="X263" s="723" t="str">
        <f>IF(AF263="DQ","DQ",IF(V263="","",IF(V264="",V263,IF(V265="",AVERAGE(V263:V264),IF(V266="",AVERAGE(V263:V265),IF(V267="",AVERAGE(V263:V266),TRIMMEAN(V263:V267,0.4)))))))</f>
        <v/>
      </c>
      <c r="Y263" s="311"/>
      <c r="Z263" s="312"/>
      <c r="AA263" s="313"/>
      <c r="AB263" s="160" t="str">
        <f>IF(Y263="","",IF(Y263=999,999,Y263*60+Z263+AA263/100))</f>
        <v/>
      </c>
      <c r="AC263" s="872" t="str">
        <f>IF(I263="DQ","DQ",IF(AB263="","",IF(AB264="",AB263,IF(AB264=0,AB263,IF(AB263=999,999,AVERAGE(AB263:AB264))))))</f>
        <v/>
      </c>
      <c r="AD263" s="872" t="str">
        <f>IF(AF263="DQ","DQ",IF(AC263="","",IF(AVERAGE(AC263:AC383)=999,0,IF(W263&lt;&gt;0,0,IF(30-(AC263-$AE$3)/10&lt;0,0,30-(AC263-$AE$3)/10)))))</f>
        <v/>
      </c>
      <c r="AE263" s="605" t="str">
        <f>IF(B263="","",IF(AF263="DQ","DQ",IF(AC263="","",IF(SUM(X263+AD263)&gt;0,SUM(X263+AD263),0))))</f>
        <v/>
      </c>
      <c r="AF263" s="638"/>
    </row>
    <row r="264" spans="1:32" x14ac:dyDescent="0.25">
      <c r="A264" s="627"/>
      <c r="B264" s="630"/>
      <c r="C264" s="822"/>
      <c r="D264" s="44" t="s">
        <v>4</v>
      </c>
      <c r="E264" s="410" t="str">
        <f>IF(P264&lt;&gt;"",E263,"")</f>
        <v/>
      </c>
      <c r="F264" s="444" t="str">
        <f>IF(P264&lt;&gt;"",F263,"")</f>
        <v/>
      </c>
      <c r="G264" s="444" t="str">
        <f>IF(Q264&lt;&gt;"",G263,"")</f>
        <v/>
      </c>
      <c r="H264" s="444" t="str">
        <f>IF(Q264&lt;&gt;"",H263,"")</f>
        <v/>
      </c>
      <c r="I264" s="444" t="str">
        <f>IF(R264&lt;&gt;"",I263,"")</f>
        <v/>
      </c>
      <c r="J264" s="444" t="str">
        <f>IF(R264&lt;&gt;"",J263,"")</f>
        <v/>
      </c>
      <c r="K264" s="444" t="str">
        <f>IF(S264&lt;&gt;"",K263,"")</f>
        <v/>
      </c>
      <c r="L264" s="414" t="str">
        <f>IF(S264&lt;&gt;"",L263,"")</f>
        <v/>
      </c>
      <c r="M264" s="414" t="str">
        <f>IF(T264&lt;&gt;"",M263,"")</f>
        <v/>
      </c>
      <c r="N264" s="63" t="str">
        <f>IF(E264&lt;&gt;"",N263,"")</f>
        <v/>
      </c>
      <c r="O264" s="492" t="str">
        <f>IF(B263="","",IF(E264="","",E264-F264+G264-H264+I264-J264+K264-L264+M264-N264))</f>
        <v/>
      </c>
      <c r="P264" s="303"/>
      <c r="Q264" s="303"/>
      <c r="R264" s="303"/>
      <c r="S264" s="303"/>
      <c r="T264" s="463"/>
      <c r="U264" s="485" t="str">
        <f>IF(B263="","",IF(E264="","",SUM(P264:T264)))</f>
        <v/>
      </c>
      <c r="V264" s="437" t="str">
        <f>IF(B263="","",IF(AF264="DQ","DQ",IF(E264="","",IF(O264+U264&lt;0,0,O264+U264))))</f>
        <v/>
      </c>
      <c r="W264" s="410"/>
      <c r="X264" s="724"/>
      <c r="Y264" s="292"/>
      <c r="Z264" s="293"/>
      <c r="AA264" s="314"/>
      <c r="AB264" s="14" t="str">
        <f>IF(Y264="","",IF(Y264=999,999,Y264*60+Z264+AA264/100))</f>
        <v/>
      </c>
      <c r="AC264" s="873"/>
      <c r="AD264" s="873"/>
      <c r="AE264" s="606"/>
      <c r="AF264" s="639"/>
    </row>
    <row r="265" spans="1:32" x14ac:dyDescent="0.25">
      <c r="A265" s="627"/>
      <c r="B265" s="630"/>
      <c r="C265" s="822"/>
      <c r="D265" s="44" t="s">
        <v>8</v>
      </c>
      <c r="E265" s="410" t="str">
        <f>IF(P265&lt;&gt;"",E263,"")</f>
        <v/>
      </c>
      <c r="F265" s="444" t="str">
        <f>IF(P265&lt;&gt;"",F263,"")</f>
        <v/>
      </c>
      <c r="G265" s="444" t="str">
        <f>IF(Q265&lt;&gt;"",G263,"")</f>
        <v/>
      </c>
      <c r="H265" s="444" t="str">
        <f>IF(Q265&lt;&gt;"",H263,"")</f>
        <v/>
      </c>
      <c r="I265" s="444" t="str">
        <f>IF(R265&lt;&gt;"",I263,"")</f>
        <v/>
      </c>
      <c r="J265" s="444" t="str">
        <f>IF(R265&lt;&gt;"",J263,"")</f>
        <v/>
      </c>
      <c r="K265" s="444" t="str">
        <f>IF(S265&lt;&gt;"",K263,"")</f>
        <v/>
      </c>
      <c r="L265" s="414" t="str">
        <f>IF(S265&lt;&gt;"",L263,"")</f>
        <v/>
      </c>
      <c r="M265" s="414" t="str">
        <f>IF(T265&lt;&gt;"",M263,"")</f>
        <v/>
      </c>
      <c r="N265" s="63" t="str">
        <f>IF(E265&lt;&gt;"",N263,"")</f>
        <v/>
      </c>
      <c r="O265" s="485" t="str">
        <f>IF(B263="","",IF(E265="","",E265-F265+G265-H265+I265-J265+K265-L265+M265-N265))</f>
        <v/>
      </c>
      <c r="P265" s="303"/>
      <c r="Q265" s="303"/>
      <c r="R265" s="303"/>
      <c r="S265" s="303"/>
      <c r="T265" s="463"/>
      <c r="U265" s="493" t="str">
        <f>IF(B263="","",IF(E265="","",SUM(P265:T265)))</f>
        <v/>
      </c>
      <c r="V265" s="404" t="str">
        <f>IF(B263="","",IF(AF265="DQ","DQ",IF(E265="","",IF(O265+U265&lt;0,0,O265+U265))))</f>
        <v/>
      </c>
      <c r="W265" s="410"/>
      <c r="X265" s="724"/>
      <c r="Y265" s="179"/>
      <c r="Z265" s="180"/>
      <c r="AA265" s="181"/>
      <c r="AB265" s="241"/>
      <c r="AC265" s="873"/>
      <c r="AD265" s="873"/>
      <c r="AE265" s="606"/>
      <c r="AF265" s="639"/>
    </row>
    <row r="266" spans="1:32" x14ac:dyDescent="0.25">
      <c r="A266" s="627"/>
      <c r="B266" s="630"/>
      <c r="C266" s="822"/>
      <c r="D266" s="44" t="s">
        <v>5</v>
      </c>
      <c r="E266" s="410" t="str">
        <f>IF(P266&lt;&gt;"",E263,"")</f>
        <v/>
      </c>
      <c r="F266" s="444" t="str">
        <f>IF(P266&lt;&gt;"",F263,"")</f>
        <v/>
      </c>
      <c r="G266" s="444" t="str">
        <f>IF(Q266&lt;&gt;"",G263,"")</f>
        <v/>
      </c>
      <c r="H266" s="444" t="str">
        <f>IF(Q266&lt;&gt;"",H263,"")</f>
        <v/>
      </c>
      <c r="I266" s="444" t="str">
        <f>IF(R266&lt;&gt;"",I263,"")</f>
        <v/>
      </c>
      <c r="J266" s="444" t="str">
        <f>IF(R266&lt;&gt;"",J263,"")</f>
        <v/>
      </c>
      <c r="K266" s="444" t="str">
        <f>IF(S266&lt;&gt;"",K263,"")</f>
        <v/>
      </c>
      <c r="L266" s="414" t="str">
        <f>IF(S266&lt;&gt;"",L263,"")</f>
        <v/>
      </c>
      <c r="M266" s="414" t="str">
        <f>IF(T266&lt;&gt;"",M263,"")</f>
        <v/>
      </c>
      <c r="N266" s="63" t="str">
        <f>IF(E266&lt;&gt;"",N263,"")</f>
        <v/>
      </c>
      <c r="O266" s="494" t="str">
        <f>IF(B263="","",IF(E266="","",E266-F266+G266-H266+I266-J266+K266-L266+M266-N266))</f>
        <v/>
      </c>
      <c r="P266" s="303"/>
      <c r="Q266" s="303"/>
      <c r="R266" s="303"/>
      <c r="S266" s="303"/>
      <c r="T266" s="463"/>
      <c r="U266" s="485" t="str">
        <f>IF(B263="","",IF(E266="","",SUM(P266:T266)))</f>
        <v/>
      </c>
      <c r="V266" s="437" t="str">
        <f>IF(B263="","",IF(AF266="DQ","DQ",IF(E266="","",IF(O266+U266&lt;0,0,O266+U266))))</f>
        <v/>
      </c>
      <c r="W266" s="410"/>
      <c r="X266" s="724"/>
      <c r="Y266" s="179"/>
      <c r="Z266" s="180"/>
      <c r="AA266" s="181"/>
      <c r="AB266" s="241"/>
      <c r="AC266" s="873"/>
      <c r="AD266" s="873"/>
      <c r="AE266" s="606"/>
      <c r="AF266" s="639"/>
    </row>
    <row r="267" spans="1:32" ht="15.75" thickBot="1" x14ac:dyDescent="0.3">
      <c r="A267" s="628"/>
      <c r="B267" s="631"/>
      <c r="C267" s="823"/>
      <c r="D267" s="45" t="s">
        <v>6</v>
      </c>
      <c r="E267" s="411" t="str">
        <f>IF(P267&lt;&gt;"",E263,"")</f>
        <v/>
      </c>
      <c r="F267" s="445" t="str">
        <f>IF(P267&lt;&gt;"",F263,"")</f>
        <v/>
      </c>
      <c r="G267" s="445" t="str">
        <f>IF(Q267&lt;&gt;"",G263,"")</f>
        <v/>
      </c>
      <c r="H267" s="445" t="str">
        <f>IF(Q267&lt;&gt;"",H263,"")</f>
        <v/>
      </c>
      <c r="I267" s="445" t="str">
        <f>IF(R267&lt;&gt;"",I263,"")</f>
        <v/>
      </c>
      <c r="J267" s="445" t="str">
        <f>IF(R267&lt;&gt;"",J263,"")</f>
        <v/>
      </c>
      <c r="K267" s="445" t="str">
        <f>IF(S267&lt;&gt;"",K263,"")</f>
        <v/>
      </c>
      <c r="L267" s="415" t="str">
        <f>IF(S267&lt;&gt;"",L263,"")</f>
        <v/>
      </c>
      <c r="M267" s="415" t="str">
        <f>IF(T267&lt;&gt;"",M263,"")</f>
        <v/>
      </c>
      <c r="N267" s="161" t="str">
        <f>IF(E267&lt;&gt;"",N263,"")</f>
        <v/>
      </c>
      <c r="O267" s="495" t="str">
        <f>IF(B263="","",IF(E267="","",E267-F267+G267-H267+I267-J267+K267-L267+M267-N267))</f>
        <v/>
      </c>
      <c r="P267" s="305"/>
      <c r="Q267" s="305"/>
      <c r="R267" s="305"/>
      <c r="S267" s="305"/>
      <c r="T267" s="465"/>
      <c r="U267" s="495" t="str">
        <f>IF(B263="","",IF(E267="","",SUM(P267:T267)))</f>
        <v/>
      </c>
      <c r="V267" s="405" t="str">
        <f>IF(B263="","",IF(AF267="DQ","DQ",IF(E267="","",IF(O267+U267&lt;0,0,O267+U267))))</f>
        <v/>
      </c>
      <c r="W267" s="411"/>
      <c r="X267" s="725"/>
      <c r="Y267" s="183"/>
      <c r="Z267" s="184"/>
      <c r="AA267" s="185"/>
      <c r="AB267" s="242"/>
      <c r="AC267" s="874"/>
      <c r="AD267" s="874"/>
      <c r="AE267" s="607"/>
      <c r="AF267" s="640"/>
    </row>
    <row r="268" spans="1:32" x14ac:dyDescent="0.25">
      <c r="A268" s="830" t="str">
        <f>IF('Names And Totals'!A57="","",'Names And Totals'!A57)</f>
        <v/>
      </c>
      <c r="B268" s="831" t="str">
        <f>IF('Names And Totals'!B57="","",'Names And Totals'!B57)</f>
        <v/>
      </c>
      <c r="C268" s="641" t="str">
        <f>IF(AE268="","",IF(AE268="DQ","DQ",RANK(AE268,$AE$8:$AE$503,0)+SUMPRODUCT(--(AE268=$AE$8:$AE$503),--(AC268&gt;$AC$8:$AC$503))))</f>
        <v/>
      </c>
      <c r="D268" s="42" t="s">
        <v>7</v>
      </c>
      <c r="E268" s="453"/>
      <c r="F268" s="452"/>
      <c r="G268" s="452"/>
      <c r="H268" s="452"/>
      <c r="I268" s="452"/>
      <c r="J268" s="452"/>
      <c r="K268" s="452"/>
      <c r="L268" s="476"/>
      <c r="M268" s="476"/>
      <c r="N268" s="325"/>
      <c r="O268" s="483" t="str">
        <f>IF(B268="","",IF(E268="","",E268-F268+G268-H268+I268-J268+K268-L268+M268-N268))</f>
        <v/>
      </c>
      <c r="P268" s="482"/>
      <c r="Q268" s="452"/>
      <c r="R268" s="452"/>
      <c r="S268" s="334"/>
      <c r="T268" s="460"/>
      <c r="U268" s="483" t="str">
        <f>IF(B268="","",IF(E268="","",SUM(P268:T268)))</f>
        <v/>
      </c>
      <c r="V268" s="500" t="str">
        <f>IF(B268="","",IF(AF268="DQ","DQ",IF(E268="","",IF(O268+U268&lt;0,0,O268+U268))))</f>
        <v/>
      </c>
      <c r="W268" s="422">
        <f>COUNTIF(E268,"=0")+COUNTIF(G268,"=0")+COUNTIF(I268,"=0")+COUNTIF(K268,"=0")+COUNTIF(M268,"=0")</f>
        <v>0</v>
      </c>
      <c r="X268" s="875" t="str">
        <f>IF(AF268="DQ","DQ",IF(V268="","",IF(V269="",V268,IF(V270="",AVERAGE(V268:V269),IF(V271="",AVERAGE(V268:V270),IF(V272="",AVERAGE(V268:V271),TRIMMEAN(V268:V272,0.4)))))))</f>
        <v/>
      </c>
      <c r="Y268" s="324"/>
      <c r="Z268" s="334"/>
      <c r="AA268" s="325"/>
      <c r="AB268" s="164" t="str">
        <f>IF(Y268="","",IF(Y268=999,999,Y268*60+Z268+AA268/100))</f>
        <v/>
      </c>
      <c r="AC268" s="877" t="str">
        <f>IF(I268="DQ","DQ",IF(AB268="","",IF(AB269="",AB268,IF(AB269=0,AB268,IF(AB268=999,999,AVERAGE(AB268:AB269))))))</f>
        <v/>
      </c>
      <c r="AD268" s="877" t="str">
        <f>IF(AF268="DQ","DQ",IF(AC268="","",IF(AVERAGE(AC268:AC388)=999,0,IF(W268&lt;&gt;0,0,IF(30-(AC268-$AE$3)/10&lt;0,0,30-(AC268-$AE$3)/10)))))</f>
        <v/>
      </c>
      <c r="AE268" s="880" t="str">
        <f>IF(B268="","",IF(AF268="DQ","DQ",IF(AC268="","",IF(SUM(X268+AD268)&gt;0,SUM(X268+AD268),0))))</f>
        <v/>
      </c>
      <c r="AF268" s="815"/>
    </row>
    <row r="269" spans="1:32" x14ac:dyDescent="0.25">
      <c r="A269" s="621"/>
      <c r="B269" s="624"/>
      <c r="C269" s="641"/>
      <c r="D269" s="42" t="s">
        <v>4</v>
      </c>
      <c r="E269" s="412" t="str">
        <f>IF(P269&lt;&gt;"",E268,"")</f>
        <v/>
      </c>
      <c r="F269" s="443" t="str">
        <f>IF(P269&lt;&gt;"",F268,"")</f>
        <v/>
      </c>
      <c r="G269" s="443" t="str">
        <f>IF(Q269&lt;&gt;"",G268,"")</f>
        <v/>
      </c>
      <c r="H269" s="443" t="str">
        <f>IF(Q269&lt;&gt;"",H268,"")</f>
        <v/>
      </c>
      <c r="I269" s="443" t="str">
        <f>IF(R269&lt;&gt;"",I268,"")</f>
        <v/>
      </c>
      <c r="J269" s="443" t="str">
        <f>IF(R269&lt;&gt;"",J268,"")</f>
        <v/>
      </c>
      <c r="K269" s="443" t="str">
        <f>IF(S269&lt;&gt;"",K268,"")</f>
        <v/>
      </c>
      <c r="L269" s="416" t="str">
        <f>IF(S269&lt;&gt;"",L268,"")</f>
        <v/>
      </c>
      <c r="M269" s="416" t="str">
        <f>IF(T269&lt;&gt;"",M268,"")</f>
        <v/>
      </c>
      <c r="N269" s="62" t="str">
        <f>IF(E269&lt;&gt;"",N268,"")</f>
        <v/>
      </c>
      <c r="O269" s="487" t="str">
        <f>IF(B268="","",IF(E269="","",E269-F269+G269-H269+I269-J269+K269-L269+M269-N269))</f>
        <v/>
      </c>
      <c r="P269" s="297"/>
      <c r="Q269" s="297"/>
      <c r="R269" s="297"/>
      <c r="S269" s="297"/>
      <c r="T269" s="461"/>
      <c r="U269" s="484" t="str">
        <f>IF(B268="","",IF(E269="","",SUM(P269:T269)))</f>
        <v/>
      </c>
      <c r="V269" s="419" t="str">
        <f>IF(B268="","",IF(AF269="DQ","DQ",IF(E269="","",IF(O269+U269&lt;0,0,O269+U269))))</f>
        <v/>
      </c>
      <c r="W269" s="412"/>
      <c r="X269" s="645"/>
      <c r="Y269" s="289"/>
      <c r="Z269" s="290"/>
      <c r="AA269" s="310"/>
      <c r="AB269" s="10" t="str">
        <f>IF(Y269="","",IF(Y269=999,999,Y269*60+Z269+AA269/100))</f>
        <v/>
      </c>
      <c r="AC269" s="878"/>
      <c r="AD269" s="878"/>
      <c r="AE269" s="721"/>
      <c r="AF269" s="816"/>
    </row>
    <row r="270" spans="1:32" x14ac:dyDescent="0.25">
      <c r="A270" s="621"/>
      <c r="B270" s="624"/>
      <c r="C270" s="641"/>
      <c r="D270" s="42" t="s">
        <v>8</v>
      </c>
      <c r="E270" s="412" t="str">
        <f>IF(P270&lt;&gt;"",E268,"")</f>
        <v/>
      </c>
      <c r="F270" s="443" t="str">
        <f>IF(P270&lt;&gt;"",F268,"")</f>
        <v/>
      </c>
      <c r="G270" s="443" t="str">
        <f>IF(Q270&lt;&gt;"",G268,"")</f>
        <v/>
      </c>
      <c r="H270" s="443" t="str">
        <f>IF(Q270&lt;&gt;"",H268,"")</f>
        <v/>
      </c>
      <c r="I270" s="443" t="str">
        <f>IF(R270&lt;&gt;"",I268,"")</f>
        <v/>
      </c>
      <c r="J270" s="443" t="str">
        <f>IF(R270&lt;&gt;"",J268,"")</f>
        <v/>
      </c>
      <c r="K270" s="443" t="str">
        <f>IF(S270&lt;&gt;"",K268,"")</f>
        <v/>
      </c>
      <c r="L270" s="416" t="str">
        <f>IF(S270&lt;&gt;"",L268,"")</f>
        <v/>
      </c>
      <c r="M270" s="416" t="str">
        <f>IF(T270&lt;&gt;"",M268,"")</f>
        <v/>
      </c>
      <c r="N270" s="62" t="str">
        <f>IF(E270&lt;&gt;"",N268,"")</f>
        <v/>
      </c>
      <c r="O270" s="484" t="str">
        <f>IF(B268="","",IF(E270="","",E270-F270+G270-H270+I270-J270+K270-L270+M270-N270))</f>
        <v/>
      </c>
      <c r="P270" s="297"/>
      <c r="Q270" s="297"/>
      <c r="R270" s="297"/>
      <c r="S270" s="297"/>
      <c r="T270" s="461"/>
      <c r="U270" s="486" t="str">
        <f>IF(B268="","",IF(E270="","",SUM(P270:T270)))</f>
        <v/>
      </c>
      <c r="V270" s="435" t="str">
        <f>IF(B268="","",IF(AF270="DQ","DQ",IF(E270="","",IF(O270+U270&lt;0,0,O270+U270))))</f>
        <v/>
      </c>
      <c r="W270" s="412"/>
      <c r="X270" s="645"/>
      <c r="Y270" s="169"/>
      <c r="Z270" s="170"/>
      <c r="AA270" s="171"/>
      <c r="AB270" s="240"/>
      <c r="AC270" s="878"/>
      <c r="AD270" s="878"/>
      <c r="AE270" s="721"/>
      <c r="AF270" s="816"/>
    </row>
    <row r="271" spans="1:32" x14ac:dyDescent="0.25">
      <c r="A271" s="621"/>
      <c r="B271" s="624"/>
      <c r="C271" s="641"/>
      <c r="D271" s="42" t="s">
        <v>5</v>
      </c>
      <c r="E271" s="412" t="str">
        <f>IF(P271&lt;&gt;"",E268,"")</f>
        <v/>
      </c>
      <c r="F271" s="443" t="str">
        <f>IF(P271&lt;&gt;"",F268,"")</f>
        <v/>
      </c>
      <c r="G271" s="443" t="str">
        <f>IF(Q271&lt;&gt;"",G268,"")</f>
        <v/>
      </c>
      <c r="H271" s="443" t="str">
        <f>IF(Q271&lt;&gt;"",H268,"")</f>
        <v/>
      </c>
      <c r="I271" s="443" t="str">
        <f>IF(R271&lt;&gt;"",I268,"")</f>
        <v/>
      </c>
      <c r="J271" s="443" t="str">
        <f>IF(R271&lt;&gt;"",J268,"")</f>
        <v/>
      </c>
      <c r="K271" s="443" t="str">
        <f>IF(S271&lt;&gt;"",K268,"")</f>
        <v/>
      </c>
      <c r="L271" s="416" t="str">
        <f>IF(S271&lt;&gt;"",L268,"")</f>
        <v/>
      </c>
      <c r="M271" s="416" t="str">
        <f>IF(T271&lt;&gt;"",M268,"")</f>
        <v/>
      </c>
      <c r="N271" s="62" t="str">
        <f>IF(E271&lt;&gt;"",N268,"")</f>
        <v/>
      </c>
      <c r="O271" s="488" t="str">
        <f>IF(B268="","",IF(E271="","",E271-F271+G271-H271+I271-J271+K271-L271+M271-N271))</f>
        <v/>
      </c>
      <c r="P271" s="297"/>
      <c r="Q271" s="297"/>
      <c r="R271" s="297"/>
      <c r="S271" s="297"/>
      <c r="T271" s="461"/>
      <c r="U271" s="484" t="str">
        <f>IF(B268="","",IF(E271="","",SUM(P271:T271)))</f>
        <v/>
      </c>
      <c r="V271" s="419" t="str">
        <f>IF(B268="","",IF(AF271="DQ","DQ",IF(E271="","",IF(O271+U271&lt;0,0,O271+U271))))</f>
        <v/>
      </c>
      <c r="W271" s="412"/>
      <c r="X271" s="645"/>
      <c r="Y271" s="169"/>
      <c r="Z271" s="170"/>
      <c r="AA271" s="171"/>
      <c r="AB271" s="240"/>
      <c r="AC271" s="878"/>
      <c r="AD271" s="878"/>
      <c r="AE271" s="721"/>
      <c r="AF271" s="816"/>
    </row>
    <row r="272" spans="1:32" ht="15.75" thickBot="1" x14ac:dyDescent="0.3">
      <c r="A272" s="622"/>
      <c r="B272" s="625"/>
      <c r="C272" s="642"/>
      <c r="D272" s="85" t="s">
        <v>6</v>
      </c>
      <c r="E272" s="423" t="str">
        <f>IF(P272&lt;&gt;"",E268,"")</f>
        <v/>
      </c>
      <c r="F272" s="124" t="str">
        <f>IF(P272&lt;&gt;"",F268,"")</f>
        <v/>
      </c>
      <c r="G272" s="124" t="str">
        <f>IF(Q272&lt;&gt;"",G268,"")</f>
        <v/>
      </c>
      <c r="H272" s="124" t="str">
        <f>IF(Q272&lt;&gt;"",H268,"")</f>
        <v/>
      </c>
      <c r="I272" s="124" t="str">
        <f>IF(R272&lt;&gt;"",I268,"")</f>
        <v/>
      </c>
      <c r="J272" s="124" t="str">
        <f>IF(R272&lt;&gt;"",J268,"")</f>
        <v/>
      </c>
      <c r="K272" s="124" t="str">
        <f>IF(S272&lt;&gt;"",K268,"")</f>
        <v/>
      </c>
      <c r="L272" s="421" t="str">
        <f>IF(S272&lt;&gt;"",L268,"")</f>
        <v/>
      </c>
      <c r="M272" s="421" t="str">
        <f>IF(T272&lt;&gt;"",M268,"")</f>
        <v/>
      </c>
      <c r="N272" s="64" t="str">
        <f>IF(E272&lt;&gt;"",N268,"")</f>
        <v/>
      </c>
      <c r="O272" s="486" t="str">
        <f>IF(B268="","",IF(E272="","",E272-F272+G272-H272+I272-J272+K272-L272+M272-N272))</f>
        <v/>
      </c>
      <c r="P272" s="309"/>
      <c r="Q272" s="309"/>
      <c r="R272" s="309"/>
      <c r="S272" s="309"/>
      <c r="T272" s="462"/>
      <c r="U272" s="488" t="str">
        <f>IF(B268="","",IF(E272="","",SUM(P272:T272)))</f>
        <v/>
      </c>
      <c r="V272" s="418" t="str">
        <f>IF(B268="","",IF(AF272="DQ","DQ",IF(E272="","",IF(O272+U272&lt;0,0,O272+U272))))</f>
        <v/>
      </c>
      <c r="W272" s="423"/>
      <c r="X272" s="876"/>
      <c r="Y272" s="478"/>
      <c r="Z272" s="479"/>
      <c r="AA272" s="480"/>
      <c r="AB272" s="481"/>
      <c r="AC272" s="879"/>
      <c r="AD272" s="879"/>
      <c r="AE272" s="881"/>
      <c r="AF272" s="817"/>
    </row>
    <row r="273" spans="1:32" x14ac:dyDescent="0.25">
      <c r="A273" s="626" t="str">
        <f>IF('Names And Totals'!A58="","",'Names And Totals'!A58)</f>
        <v/>
      </c>
      <c r="B273" s="629" t="str">
        <f>IF('Names And Totals'!B58="","",'Names And Totals'!B58)</f>
        <v/>
      </c>
      <c r="C273" s="821" t="str">
        <f>IF(AE273="","",IF(AE273="DQ","DQ",RANK(AE273,$AE$8:$AE$503,0)+SUMPRODUCT(--(AE273=$AE$8:$AE$503),--(AC273&gt;$AC$8:$AC$503))))</f>
        <v/>
      </c>
      <c r="D273" s="43" t="s">
        <v>7</v>
      </c>
      <c r="E273" s="446"/>
      <c r="F273" s="447"/>
      <c r="G273" s="447"/>
      <c r="H273" s="447"/>
      <c r="I273" s="447"/>
      <c r="J273" s="447"/>
      <c r="K273" s="447"/>
      <c r="L273" s="489"/>
      <c r="M273" s="489"/>
      <c r="N273" s="313"/>
      <c r="O273" s="490" t="str">
        <f>IF(B273="","",IF(E273="","",E273-F273+G273-H273+I273-J273+K273-L273+M273-N273))</f>
        <v/>
      </c>
      <c r="P273" s="491"/>
      <c r="Q273" s="447"/>
      <c r="R273" s="447"/>
      <c r="S273" s="312"/>
      <c r="T273" s="464"/>
      <c r="U273" s="490" t="str">
        <f>IF(B273="","",IF(E273="","",SUM(P273:T273)))</f>
        <v/>
      </c>
      <c r="V273" s="403" t="str">
        <f>IF(B273="","",IF(AF273="DQ","DQ",IF(E273="","",IF(O273+U273&lt;0,0,O273+U273))))</f>
        <v/>
      </c>
      <c r="W273" s="409">
        <f>COUNTIF(E273,"=0")+COUNTIF(G273,"=0")+COUNTIF(I273,"=0")+COUNTIF(K273,"=0")+COUNTIF(M273,"=0")</f>
        <v>0</v>
      </c>
      <c r="X273" s="723" t="str">
        <f>IF(AF273="DQ","DQ",IF(V273="","",IF(V274="",V273,IF(V275="",AVERAGE(V273:V274),IF(V276="",AVERAGE(V273:V275),IF(V277="",AVERAGE(V273:V276),TRIMMEAN(V273:V277,0.4)))))))</f>
        <v/>
      </c>
      <c r="Y273" s="311"/>
      <c r="Z273" s="312"/>
      <c r="AA273" s="313"/>
      <c r="AB273" s="160" t="str">
        <f>IF(Y273="","",IF(Y273=999,999,Y273*60+Z273+AA273/100))</f>
        <v/>
      </c>
      <c r="AC273" s="872" t="str">
        <f>IF(I273="DQ","DQ",IF(AB273="","",IF(AB274="",AB273,IF(AB274=0,AB273,IF(AB273=999,999,AVERAGE(AB273:AB274))))))</f>
        <v/>
      </c>
      <c r="AD273" s="872" t="str">
        <f>IF(AF273="DQ","DQ",IF(AC273="","",IF(AVERAGE(AC273:AC393)=999,0,IF(W273&lt;&gt;0,0,IF(30-(AC273-$AE$3)/10&lt;0,0,30-(AC273-$AE$3)/10)))))</f>
        <v/>
      </c>
      <c r="AE273" s="605" t="str">
        <f>IF(B273="","",IF(AF273="DQ","DQ",IF(AC273="","",IF(SUM(X273+AD273)&gt;0,SUM(X273+AD273),0))))</f>
        <v/>
      </c>
      <c r="AF273" s="638"/>
    </row>
    <row r="274" spans="1:32" x14ac:dyDescent="0.25">
      <c r="A274" s="627"/>
      <c r="B274" s="630"/>
      <c r="C274" s="822"/>
      <c r="D274" s="44" t="s">
        <v>4</v>
      </c>
      <c r="E274" s="410" t="str">
        <f>IF(P274&lt;&gt;"",E273,"")</f>
        <v/>
      </c>
      <c r="F274" s="444" t="str">
        <f>IF(P274&lt;&gt;"",F273,"")</f>
        <v/>
      </c>
      <c r="G274" s="444" t="str">
        <f>IF(Q274&lt;&gt;"",G273,"")</f>
        <v/>
      </c>
      <c r="H274" s="444" t="str">
        <f>IF(Q274&lt;&gt;"",H273,"")</f>
        <v/>
      </c>
      <c r="I274" s="444" t="str">
        <f>IF(R274&lt;&gt;"",I273,"")</f>
        <v/>
      </c>
      <c r="J274" s="444" t="str">
        <f>IF(R274&lt;&gt;"",J273,"")</f>
        <v/>
      </c>
      <c r="K274" s="444" t="str">
        <f>IF(S274&lt;&gt;"",K273,"")</f>
        <v/>
      </c>
      <c r="L274" s="414" t="str">
        <f>IF(S274&lt;&gt;"",L273,"")</f>
        <v/>
      </c>
      <c r="M274" s="414" t="str">
        <f>IF(T274&lt;&gt;"",M273,"")</f>
        <v/>
      </c>
      <c r="N274" s="63" t="str">
        <f>IF(E274&lt;&gt;"",N273,"")</f>
        <v/>
      </c>
      <c r="O274" s="492" t="str">
        <f>IF(B273="","",IF(E274="","",E274-F274+G274-H274+I274-J274+K274-L274+M274-N274))</f>
        <v/>
      </c>
      <c r="P274" s="303"/>
      <c r="Q274" s="303"/>
      <c r="R274" s="303"/>
      <c r="S274" s="303"/>
      <c r="T274" s="463"/>
      <c r="U274" s="485" t="str">
        <f>IF(B273="","",IF(E274="","",SUM(P274:T274)))</f>
        <v/>
      </c>
      <c r="V274" s="437" t="str">
        <f>IF(B273="","",IF(AF274="DQ","DQ",IF(E274="","",IF(O274+U274&lt;0,0,O274+U274))))</f>
        <v/>
      </c>
      <c r="W274" s="410"/>
      <c r="X274" s="724"/>
      <c r="Y274" s="292"/>
      <c r="Z274" s="293"/>
      <c r="AA274" s="314"/>
      <c r="AB274" s="14" t="str">
        <f>IF(Y274="","",IF(Y274=999,999,Y274*60+Z274+AA274/100))</f>
        <v/>
      </c>
      <c r="AC274" s="873"/>
      <c r="AD274" s="873"/>
      <c r="AE274" s="606"/>
      <c r="AF274" s="639"/>
    </row>
    <row r="275" spans="1:32" x14ac:dyDescent="0.25">
      <c r="A275" s="627"/>
      <c r="B275" s="630"/>
      <c r="C275" s="822"/>
      <c r="D275" s="44" t="s">
        <v>8</v>
      </c>
      <c r="E275" s="410" t="str">
        <f>IF(P275&lt;&gt;"",E273,"")</f>
        <v/>
      </c>
      <c r="F275" s="444" t="str">
        <f>IF(P275&lt;&gt;"",F273,"")</f>
        <v/>
      </c>
      <c r="G275" s="444" t="str">
        <f>IF(Q275&lt;&gt;"",G273,"")</f>
        <v/>
      </c>
      <c r="H275" s="444" t="str">
        <f>IF(Q275&lt;&gt;"",H273,"")</f>
        <v/>
      </c>
      <c r="I275" s="444" t="str">
        <f>IF(R275&lt;&gt;"",I273,"")</f>
        <v/>
      </c>
      <c r="J275" s="444" t="str">
        <f>IF(R275&lt;&gt;"",J273,"")</f>
        <v/>
      </c>
      <c r="K275" s="444" t="str">
        <f>IF(S275&lt;&gt;"",K273,"")</f>
        <v/>
      </c>
      <c r="L275" s="414" t="str">
        <f>IF(S275&lt;&gt;"",L273,"")</f>
        <v/>
      </c>
      <c r="M275" s="414" t="str">
        <f>IF(T275&lt;&gt;"",M273,"")</f>
        <v/>
      </c>
      <c r="N275" s="63" t="str">
        <f>IF(E275&lt;&gt;"",N273,"")</f>
        <v/>
      </c>
      <c r="O275" s="485" t="str">
        <f>IF(B273="","",IF(E275="","",E275-F275+G275-H275+I275-J275+K275-L275+M275-N275))</f>
        <v/>
      </c>
      <c r="P275" s="303"/>
      <c r="Q275" s="303"/>
      <c r="R275" s="303"/>
      <c r="S275" s="303"/>
      <c r="T275" s="463"/>
      <c r="U275" s="493" t="str">
        <f>IF(B273="","",IF(E275="","",SUM(P275:T275)))</f>
        <v/>
      </c>
      <c r="V275" s="404" t="str">
        <f>IF(B273="","",IF(AF275="DQ","DQ",IF(E275="","",IF(O275+U275&lt;0,0,O275+U275))))</f>
        <v/>
      </c>
      <c r="W275" s="410"/>
      <c r="X275" s="724"/>
      <c r="Y275" s="179"/>
      <c r="Z275" s="180"/>
      <c r="AA275" s="181"/>
      <c r="AB275" s="241"/>
      <c r="AC275" s="873"/>
      <c r="AD275" s="873"/>
      <c r="AE275" s="606"/>
      <c r="AF275" s="639"/>
    </row>
    <row r="276" spans="1:32" x14ac:dyDescent="0.25">
      <c r="A276" s="627"/>
      <c r="B276" s="630"/>
      <c r="C276" s="822"/>
      <c r="D276" s="44" t="s">
        <v>5</v>
      </c>
      <c r="E276" s="410" t="str">
        <f>IF(P276&lt;&gt;"",E273,"")</f>
        <v/>
      </c>
      <c r="F276" s="444" t="str">
        <f>IF(P276&lt;&gt;"",F273,"")</f>
        <v/>
      </c>
      <c r="G276" s="444" t="str">
        <f>IF(Q276&lt;&gt;"",G273,"")</f>
        <v/>
      </c>
      <c r="H276" s="444" t="str">
        <f>IF(Q276&lt;&gt;"",H273,"")</f>
        <v/>
      </c>
      <c r="I276" s="444" t="str">
        <f>IF(R276&lt;&gt;"",I273,"")</f>
        <v/>
      </c>
      <c r="J276" s="444" t="str">
        <f>IF(R276&lt;&gt;"",J273,"")</f>
        <v/>
      </c>
      <c r="K276" s="444" t="str">
        <f>IF(S276&lt;&gt;"",K273,"")</f>
        <v/>
      </c>
      <c r="L276" s="414" t="str">
        <f>IF(S276&lt;&gt;"",L273,"")</f>
        <v/>
      </c>
      <c r="M276" s="414" t="str">
        <f>IF(T276&lt;&gt;"",M273,"")</f>
        <v/>
      </c>
      <c r="N276" s="63" t="str">
        <f>IF(E276&lt;&gt;"",N273,"")</f>
        <v/>
      </c>
      <c r="O276" s="494" t="str">
        <f>IF(B273="","",IF(E276="","",E276-F276+G276-H276+I276-J276+K276-L276+M276-N276))</f>
        <v/>
      </c>
      <c r="P276" s="303"/>
      <c r="Q276" s="303"/>
      <c r="R276" s="303"/>
      <c r="S276" s="303"/>
      <c r="T276" s="463"/>
      <c r="U276" s="485" t="str">
        <f>IF(B273="","",IF(E276="","",SUM(P276:T276)))</f>
        <v/>
      </c>
      <c r="V276" s="437" t="str">
        <f>IF(B273="","",IF(AF276="DQ","DQ",IF(E276="","",IF(O276+U276&lt;0,0,O276+U276))))</f>
        <v/>
      </c>
      <c r="W276" s="410"/>
      <c r="X276" s="724"/>
      <c r="Y276" s="179"/>
      <c r="Z276" s="180"/>
      <c r="AA276" s="181"/>
      <c r="AB276" s="241"/>
      <c r="AC276" s="873"/>
      <c r="AD276" s="873"/>
      <c r="AE276" s="606"/>
      <c r="AF276" s="639"/>
    </row>
    <row r="277" spans="1:32" ht="15.75" thickBot="1" x14ac:dyDescent="0.3">
      <c r="A277" s="628"/>
      <c r="B277" s="631"/>
      <c r="C277" s="823"/>
      <c r="D277" s="45" t="s">
        <v>6</v>
      </c>
      <c r="E277" s="411" t="str">
        <f>IF(P277&lt;&gt;"",E273,"")</f>
        <v/>
      </c>
      <c r="F277" s="445" t="str">
        <f>IF(P277&lt;&gt;"",F273,"")</f>
        <v/>
      </c>
      <c r="G277" s="445" t="str">
        <f>IF(Q277&lt;&gt;"",G273,"")</f>
        <v/>
      </c>
      <c r="H277" s="445" t="str">
        <f>IF(Q277&lt;&gt;"",H273,"")</f>
        <v/>
      </c>
      <c r="I277" s="445" t="str">
        <f>IF(R277&lt;&gt;"",I273,"")</f>
        <v/>
      </c>
      <c r="J277" s="445" t="str">
        <f>IF(R277&lt;&gt;"",J273,"")</f>
        <v/>
      </c>
      <c r="K277" s="445" t="str">
        <f>IF(S277&lt;&gt;"",K273,"")</f>
        <v/>
      </c>
      <c r="L277" s="415" t="str">
        <f>IF(S277&lt;&gt;"",L273,"")</f>
        <v/>
      </c>
      <c r="M277" s="415" t="str">
        <f>IF(T277&lt;&gt;"",M273,"")</f>
        <v/>
      </c>
      <c r="N277" s="161" t="str">
        <f>IF(E277&lt;&gt;"",N273,"")</f>
        <v/>
      </c>
      <c r="O277" s="495" t="str">
        <f>IF(B273="","",IF(E277="","",E277-F277+G277-H277+I277-J277+K277-L277+M277-N277))</f>
        <v/>
      </c>
      <c r="P277" s="305"/>
      <c r="Q277" s="305"/>
      <c r="R277" s="305"/>
      <c r="S277" s="305"/>
      <c r="T277" s="465"/>
      <c r="U277" s="495" t="str">
        <f>IF(B273="","",IF(E277="","",SUM(P277:T277)))</f>
        <v/>
      </c>
      <c r="V277" s="405" t="str">
        <f>IF(B273="","",IF(AF277="DQ","DQ",IF(E277="","",IF(O277+U277&lt;0,0,O277+U277))))</f>
        <v/>
      </c>
      <c r="W277" s="411"/>
      <c r="X277" s="725"/>
      <c r="Y277" s="183"/>
      <c r="Z277" s="184"/>
      <c r="AA277" s="185"/>
      <c r="AB277" s="242"/>
      <c r="AC277" s="874"/>
      <c r="AD277" s="874"/>
      <c r="AE277" s="607"/>
      <c r="AF277" s="640"/>
    </row>
    <row r="278" spans="1:32" x14ac:dyDescent="0.25">
      <c r="A278" s="830" t="str">
        <f>IF('Names And Totals'!A59="","",'Names And Totals'!A59)</f>
        <v/>
      </c>
      <c r="B278" s="831" t="str">
        <f>IF('Names And Totals'!B59="","",'Names And Totals'!B59)</f>
        <v/>
      </c>
      <c r="C278" s="641" t="str">
        <f>IF(AE278="","",IF(AE278="DQ","DQ",RANK(AE278,$AE$8:$AE$503,0)+SUMPRODUCT(--(AE278=$AE$8:$AE$503),--(AC278&gt;$AC$8:$AC$503))))</f>
        <v/>
      </c>
      <c r="D278" s="42" t="s">
        <v>7</v>
      </c>
      <c r="E278" s="453"/>
      <c r="F278" s="452"/>
      <c r="G278" s="452"/>
      <c r="H278" s="452"/>
      <c r="I278" s="452"/>
      <c r="J278" s="452"/>
      <c r="K278" s="452"/>
      <c r="L278" s="476"/>
      <c r="M278" s="476"/>
      <c r="N278" s="325"/>
      <c r="O278" s="483" t="str">
        <f>IF(B278="","",IF(E278="","",E278-F278+G278-H278+I278-J278+K278-L278+M278-N278))</f>
        <v/>
      </c>
      <c r="P278" s="482"/>
      <c r="Q278" s="452"/>
      <c r="R278" s="452"/>
      <c r="S278" s="334"/>
      <c r="T278" s="460"/>
      <c r="U278" s="483" t="str">
        <f>IF(B278="","",IF(E278="","",SUM(P278:T278)))</f>
        <v/>
      </c>
      <c r="V278" s="500" t="str">
        <f>IF(B278="","",IF(AF278="DQ","DQ",IF(E278="","",IF(O278+U278&lt;0,0,O278+U278))))</f>
        <v/>
      </c>
      <c r="W278" s="422">
        <f>COUNTIF(E278,"=0")+COUNTIF(G278,"=0")+COUNTIF(I278,"=0")+COUNTIF(K278,"=0")+COUNTIF(M278,"=0")</f>
        <v>0</v>
      </c>
      <c r="X278" s="875" t="str">
        <f>IF(AF278="DQ","DQ",IF(V278="","",IF(V279="",V278,IF(V280="",AVERAGE(V278:V279),IF(V281="",AVERAGE(V278:V280),IF(V282="",AVERAGE(V278:V281),TRIMMEAN(V278:V282,0.4)))))))</f>
        <v/>
      </c>
      <c r="Y278" s="324"/>
      <c r="Z278" s="334"/>
      <c r="AA278" s="325"/>
      <c r="AB278" s="164" t="str">
        <f>IF(Y278="","",IF(Y278=999,999,Y278*60+Z278+AA278/100))</f>
        <v/>
      </c>
      <c r="AC278" s="877" t="str">
        <f>IF(I278="DQ","DQ",IF(AB278="","",IF(AB279="",AB278,IF(AB279=0,AB278,IF(AB278=999,999,AVERAGE(AB278:AB279))))))</f>
        <v/>
      </c>
      <c r="AD278" s="877" t="str">
        <f>IF(AF278="DQ","DQ",IF(AC278="","",IF(AVERAGE(AC278:AC398)=999,0,IF(W278&lt;&gt;0,0,IF(30-(AC278-$AE$3)/10&lt;0,0,30-(AC278-$AE$3)/10)))))</f>
        <v/>
      </c>
      <c r="AE278" s="880" t="str">
        <f>IF(B278="","",IF(AF278="DQ","DQ",IF(AC278="","",IF(SUM(X278+AD278)&gt;0,SUM(X278+AD278),0))))</f>
        <v/>
      </c>
      <c r="AF278" s="815"/>
    </row>
    <row r="279" spans="1:32" x14ac:dyDescent="0.25">
      <c r="A279" s="621"/>
      <c r="B279" s="624"/>
      <c r="C279" s="641"/>
      <c r="D279" s="42" t="s">
        <v>4</v>
      </c>
      <c r="E279" s="412" t="str">
        <f>IF(P279&lt;&gt;"",E278,"")</f>
        <v/>
      </c>
      <c r="F279" s="443" t="str">
        <f>IF(P279&lt;&gt;"",F278,"")</f>
        <v/>
      </c>
      <c r="G279" s="443" t="str">
        <f>IF(Q279&lt;&gt;"",G278,"")</f>
        <v/>
      </c>
      <c r="H279" s="443" t="str">
        <f>IF(Q279&lt;&gt;"",H278,"")</f>
        <v/>
      </c>
      <c r="I279" s="443" t="str">
        <f>IF(R279&lt;&gt;"",I278,"")</f>
        <v/>
      </c>
      <c r="J279" s="443" t="str">
        <f>IF(R279&lt;&gt;"",J278,"")</f>
        <v/>
      </c>
      <c r="K279" s="443" t="str">
        <f>IF(S279&lt;&gt;"",K278,"")</f>
        <v/>
      </c>
      <c r="L279" s="416" t="str">
        <f>IF(S279&lt;&gt;"",L278,"")</f>
        <v/>
      </c>
      <c r="M279" s="416" t="str">
        <f>IF(T279&lt;&gt;"",M278,"")</f>
        <v/>
      </c>
      <c r="N279" s="62" t="str">
        <f>IF(E279&lt;&gt;"",N278,"")</f>
        <v/>
      </c>
      <c r="O279" s="487" t="str">
        <f>IF(B278="","",IF(E279="","",E279-F279+G279-H279+I279-J279+K279-L279+M279-N279))</f>
        <v/>
      </c>
      <c r="P279" s="297"/>
      <c r="Q279" s="297"/>
      <c r="R279" s="297"/>
      <c r="S279" s="297"/>
      <c r="T279" s="461"/>
      <c r="U279" s="484" t="str">
        <f>IF(B278="","",IF(E279="","",SUM(P279:T279)))</f>
        <v/>
      </c>
      <c r="V279" s="419" t="str">
        <f>IF(B278="","",IF(AF279="DQ","DQ",IF(E279="","",IF(O279+U279&lt;0,0,O279+U279))))</f>
        <v/>
      </c>
      <c r="W279" s="412"/>
      <c r="X279" s="645"/>
      <c r="Y279" s="289"/>
      <c r="Z279" s="290"/>
      <c r="AA279" s="310"/>
      <c r="AB279" s="10" t="str">
        <f>IF(Y279="","",IF(Y279=999,999,Y279*60+Z279+AA279/100))</f>
        <v/>
      </c>
      <c r="AC279" s="878"/>
      <c r="AD279" s="878"/>
      <c r="AE279" s="721"/>
      <c r="AF279" s="816"/>
    </row>
    <row r="280" spans="1:32" x14ac:dyDescent="0.25">
      <c r="A280" s="621"/>
      <c r="B280" s="624"/>
      <c r="C280" s="641"/>
      <c r="D280" s="42" t="s">
        <v>8</v>
      </c>
      <c r="E280" s="412" t="str">
        <f>IF(P280&lt;&gt;"",E278,"")</f>
        <v/>
      </c>
      <c r="F280" s="443" t="str">
        <f>IF(P280&lt;&gt;"",F278,"")</f>
        <v/>
      </c>
      <c r="G280" s="443" t="str">
        <f>IF(Q280&lt;&gt;"",G278,"")</f>
        <v/>
      </c>
      <c r="H280" s="443" t="str">
        <f>IF(Q280&lt;&gt;"",H278,"")</f>
        <v/>
      </c>
      <c r="I280" s="443" t="str">
        <f>IF(R280&lt;&gt;"",I278,"")</f>
        <v/>
      </c>
      <c r="J280" s="443" t="str">
        <f>IF(R280&lt;&gt;"",J278,"")</f>
        <v/>
      </c>
      <c r="K280" s="443" t="str">
        <f>IF(S280&lt;&gt;"",K278,"")</f>
        <v/>
      </c>
      <c r="L280" s="416" t="str">
        <f>IF(S280&lt;&gt;"",L278,"")</f>
        <v/>
      </c>
      <c r="M280" s="416" t="str">
        <f>IF(T280&lt;&gt;"",M278,"")</f>
        <v/>
      </c>
      <c r="N280" s="62" t="str">
        <f>IF(E280&lt;&gt;"",N278,"")</f>
        <v/>
      </c>
      <c r="O280" s="484" t="str">
        <f>IF(B278="","",IF(E280="","",E280-F280+G280-H280+I280-J280+K280-L280+M280-N280))</f>
        <v/>
      </c>
      <c r="P280" s="297"/>
      <c r="Q280" s="297"/>
      <c r="R280" s="297"/>
      <c r="S280" s="297"/>
      <c r="T280" s="461"/>
      <c r="U280" s="486" t="str">
        <f>IF(B278="","",IF(E280="","",SUM(P280:T280)))</f>
        <v/>
      </c>
      <c r="V280" s="435" t="str">
        <f>IF(B278="","",IF(AF280="DQ","DQ",IF(E280="","",IF(O280+U280&lt;0,0,O280+U280))))</f>
        <v/>
      </c>
      <c r="W280" s="412"/>
      <c r="X280" s="645"/>
      <c r="Y280" s="169"/>
      <c r="Z280" s="170"/>
      <c r="AA280" s="171"/>
      <c r="AB280" s="240"/>
      <c r="AC280" s="878"/>
      <c r="AD280" s="878"/>
      <c r="AE280" s="721"/>
      <c r="AF280" s="816"/>
    </row>
    <row r="281" spans="1:32" x14ac:dyDescent="0.25">
      <c r="A281" s="621"/>
      <c r="B281" s="624"/>
      <c r="C281" s="641"/>
      <c r="D281" s="42" t="s">
        <v>5</v>
      </c>
      <c r="E281" s="412" t="str">
        <f>IF(P281&lt;&gt;"",E278,"")</f>
        <v/>
      </c>
      <c r="F281" s="443" t="str">
        <f>IF(P281&lt;&gt;"",F278,"")</f>
        <v/>
      </c>
      <c r="G281" s="443" t="str">
        <f>IF(Q281&lt;&gt;"",G278,"")</f>
        <v/>
      </c>
      <c r="H281" s="443" t="str">
        <f>IF(Q281&lt;&gt;"",H278,"")</f>
        <v/>
      </c>
      <c r="I281" s="443" t="str">
        <f>IF(R281&lt;&gt;"",I278,"")</f>
        <v/>
      </c>
      <c r="J281" s="443" t="str">
        <f>IF(R281&lt;&gt;"",J278,"")</f>
        <v/>
      </c>
      <c r="K281" s="443" t="str">
        <f>IF(S281&lt;&gt;"",K278,"")</f>
        <v/>
      </c>
      <c r="L281" s="416" t="str">
        <f>IF(S281&lt;&gt;"",L278,"")</f>
        <v/>
      </c>
      <c r="M281" s="416" t="str">
        <f>IF(T281&lt;&gt;"",M278,"")</f>
        <v/>
      </c>
      <c r="N281" s="62" t="str">
        <f>IF(E281&lt;&gt;"",N278,"")</f>
        <v/>
      </c>
      <c r="O281" s="488" t="str">
        <f>IF(B278="","",IF(E281="","",E281-F281+G281-H281+I281-J281+K281-L281+M281-N281))</f>
        <v/>
      </c>
      <c r="P281" s="297"/>
      <c r="Q281" s="297"/>
      <c r="R281" s="297"/>
      <c r="S281" s="297"/>
      <c r="T281" s="461"/>
      <c r="U281" s="484" t="str">
        <f>IF(B278="","",IF(E281="","",SUM(P281:T281)))</f>
        <v/>
      </c>
      <c r="V281" s="419" t="str">
        <f>IF(B278="","",IF(AF281="DQ","DQ",IF(E281="","",IF(O281+U281&lt;0,0,O281+U281))))</f>
        <v/>
      </c>
      <c r="W281" s="412"/>
      <c r="X281" s="645"/>
      <c r="Y281" s="169"/>
      <c r="Z281" s="170"/>
      <c r="AA281" s="171"/>
      <c r="AB281" s="240"/>
      <c r="AC281" s="878"/>
      <c r="AD281" s="878"/>
      <c r="AE281" s="721"/>
      <c r="AF281" s="816"/>
    </row>
    <row r="282" spans="1:32" ht="15.75" thickBot="1" x14ac:dyDescent="0.3">
      <c r="A282" s="622"/>
      <c r="B282" s="625"/>
      <c r="C282" s="642"/>
      <c r="D282" s="85" t="s">
        <v>6</v>
      </c>
      <c r="E282" s="423" t="str">
        <f>IF(P282&lt;&gt;"",E278,"")</f>
        <v/>
      </c>
      <c r="F282" s="124" t="str">
        <f>IF(P282&lt;&gt;"",F278,"")</f>
        <v/>
      </c>
      <c r="G282" s="124" t="str">
        <f>IF(Q282&lt;&gt;"",G278,"")</f>
        <v/>
      </c>
      <c r="H282" s="124" t="str">
        <f>IF(Q282&lt;&gt;"",H278,"")</f>
        <v/>
      </c>
      <c r="I282" s="124" t="str">
        <f>IF(R282&lt;&gt;"",I278,"")</f>
        <v/>
      </c>
      <c r="J282" s="124" t="str">
        <f>IF(R282&lt;&gt;"",J278,"")</f>
        <v/>
      </c>
      <c r="K282" s="124" t="str">
        <f>IF(S282&lt;&gt;"",K278,"")</f>
        <v/>
      </c>
      <c r="L282" s="421" t="str">
        <f>IF(S282&lt;&gt;"",L278,"")</f>
        <v/>
      </c>
      <c r="M282" s="421" t="str">
        <f>IF(T282&lt;&gt;"",M278,"")</f>
        <v/>
      </c>
      <c r="N282" s="64" t="str">
        <f>IF(E282&lt;&gt;"",N278,"")</f>
        <v/>
      </c>
      <c r="O282" s="486" t="str">
        <f>IF(B278="","",IF(E282="","",E282-F282+G282-H282+I282-J282+K282-L282+M282-N282))</f>
        <v/>
      </c>
      <c r="P282" s="309"/>
      <c r="Q282" s="309"/>
      <c r="R282" s="309"/>
      <c r="S282" s="309"/>
      <c r="T282" s="462"/>
      <c r="U282" s="488" t="str">
        <f>IF(B278="","",IF(E282="","",SUM(P282:T282)))</f>
        <v/>
      </c>
      <c r="V282" s="418" t="str">
        <f>IF(B278="","",IF(AF282="DQ","DQ",IF(E282="","",IF(O282+U282&lt;0,0,O282+U282))))</f>
        <v/>
      </c>
      <c r="W282" s="423"/>
      <c r="X282" s="876"/>
      <c r="Y282" s="478"/>
      <c r="Z282" s="479"/>
      <c r="AA282" s="480"/>
      <c r="AB282" s="481"/>
      <c r="AC282" s="879"/>
      <c r="AD282" s="879"/>
      <c r="AE282" s="881"/>
      <c r="AF282" s="817"/>
    </row>
    <row r="283" spans="1:32" x14ac:dyDescent="0.25">
      <c r="A283" s="626" t="str">
        <f>IF('Names And Totals'!A60="","",'Names And Totals'!A60)</f>
        <v/>
      </c>
      <c r="B283" s="629" t="str">
        <f>IF('Names And Totals'!B60="","",'Names And Totals'!B60)</f>
        <v/>
      </c>
      <c r="C283" s="821" t="str">
        <f>IF(AE283="","",IF(AE283="DQ","DQ",RANK(AE283,$AE$8:$AE$503,0)+SUMPRODUCT(--(AE283=$AE$8:$AE$503),--(AC283&gt;$AC$8:$AC$503))))</f>
        <v/>
      </c>
      <c r="D283" s="43" t="s">
        <v>7</v>
      </c>
      <c r="E283" s="446"/>
      <c r="F283" s="447"/>
      <c r="G283" s="447"/>
      <c r="H283" s="447"/>
      <c r="I283" s="447"/>
      <c r="J283" s="447"/>
      <c r="K283" s="447"/>
      <c r="L283" s="489"/>
      <c r="M283" s="489"/>
      <c r="N283" s="313"/>
      <c r="O283" s="490" t="str">
        <f>IF(B283="","",IF(E283="","",E283-F283+G283-H283+I283-J283+K283-L283+M283-N283))</f>
        <v/>
      </c>
      <c r="P283" s="491"/>
      <c r="Q283" s="447"/>
      <c r="R283" s="447"/>
      <c r="S283" s="312"/>
      <c r="T283" s="464"/>
      <c r="U283" s="490" t="str">
        <f>IF(B283="","",IF(E283="","",SUM(P283:T283)))</f>
        <v/>
      </c>
      <c r="V283" s="403" t="str">
        <f>IF(B283="","",IF(AF283="DQ","DQ",IF(E283="","",IF(O283+U283&lt;0,0,O283+U283))))</f>
        <v/>
      </c>
      <c r="W283" s="409">
        <f>COUNTIF(E283,"=0")+COUNTIF(G283,"=0")+COUNTIF(I283,"=0")+COUNTIF(K283,"=0")+COUNTIF(M283,"=0")</f>
        <v>0</v>
      </c>
      <c r="X283" s="723" t="str">
        <f>IF(AF283="DQ","DQ",IF(V283="","",IF(V284="",V283,IF(V285="",AVERAGE(V283:V284),IF(V286="",AVERAGE(V283:V285),IF(V287="",AVERAGE(V283:V286),TRIMMEAN(V283:V287,0.4)))))))</f>
        <v/>
      </c>
      <c r="Y283" s="311"/>
      <c r="Z283" s="312"/>
      <c r="AA283" s="313"/>
      <c r="AB283" s="160" t="str">
        <f>IF(Y283="","",IF(Y283=999,999,Y283*60+Z283+AA283/100))</f>
        <v/>
      </c>
      <c r="AC283" s="872" t="str">
        <f>IF(I283="DQ","DQ",IF(AB283="","",IF(AB284="",AB283,IF(AB284=0,AB283,IF(AB283=999,999,AVERAGE(AB283:AB284))))))</f>
        <v/>
      </c>
      <c r="AD283" s="872" t="str">
        <f>IF(AF283="DQ","DQ",IF(AC283="","",IF(AVERAGE(AC283:AC403)=999,0,IF(W283&lt;&gt;0,0,IF(30-(AC283-$AE$3)/10&lt;0,0,30-(AC283-$AE$3)/10)))))</f>
        <v/>
      </c>
      <c r="AE283" s="605" t="str">
        <f>IF(B283="","",IF(AF283="DQ","DQ",IF(AC283="","",IF(SUM(X283+AD283)&gt;0,SUM(X283+AD283),0))))</f>
        <v/>
      </c>
      <c r="AF283" s="638"/>
    </row>
    <row r="284" spans="1:32" x14ac:dyDescent="0.25">
      <c r="A284" s="627"/>
      <c r="B284" s="630"/>
      <c r="C284" s="822"/>
      <c r="D284" s="44" t="s">
        <v>4</v>
      </c>
      <c r="E284" s="410" t="str">
        <f>IF(P284&lt;&gt;"",E283,"")</f>
        <v/>
      </c>
      <c r="F284" s="444" t="str">
        <f>IF(P284&lt;&gt;"",F283,"")</f>
        <v/>
      </c>
      <c r="G284" s="444" t="str">
        <f>IF(Q284&lt;&gt;"",G283,"")</f>
        <v/>
      </c>
      <c r="H284" s="444" t="str">
        <f>IF(Q284&lt;&gt;"",H283,"")</f>
        <v/>
      </c>
      <c r="I284" s="444" t="str">
        <f>IF(R284&lt;&gt;"",I283,"")</f>
        <v/>
      </c>
      <c r="J284" s="444" t="str">
        <f>IF(R284&lt;&gt;"",J283,"")</f>
        <v/>
      </c>
      <c r="K284" s="444" t="str">
        <f>IF(S284&lt;&gt;"",K283,"")</f>
        <v/>
      </c>
      <c r="L284" s="414" t="str">
        <f>IF(S284&lt;&gt;"",L283,"")</f>
        <v/>
      </c>
      <c r="M284" s="414" t="str">
        <f>IF(T284&lt;&gt;"",M283,"")</f>
        <v/>
      </c>
      <c r="N284" s="63" t="str">
        <f>IF(E284&lt;&gt;"",N283,"")</f>
        <v/>
      </c>
      <c r="O284" s="492" t="str">
        <f>IF(B283="","",IF(E284="","",E284-F284+G284-H284+I284-J284+K284-L284+M284-N284))</f>
        <v/>
      </c>
      <c r="P284" s="303"/>
      <c r="Q284" s="303"/>
      <c r="R284" s="303"/>
      <c r="S284" s="303"/>
      <c r="T284" s="463"/>
      <c r="U284" s="485" t="str">
        <f>IF(B283="","",IF(E284="","",SUM(P284:T284)))</f>
        <v/>
      </c>
      <c r="V284" s="437" t="str">
        <f>IF(B283="","",IF(AF284="DQ","DQ",IF(E284="","",IF(O284+U284&lt;0,0,O284+U284))))</f>
        <v/>
      </c>
      <c r="W284" s="410"/>
      <c r="X284" s="724"/>
      <c r="Y284" s="292"/>
      <c r="Z284" s="293"/>
      <c r="AA284" s="314"/>
      <c r="AB284" s="14" t="str">
        <f>IF(Y284="","",IF(Y284=999,999,Y284*60+Z284+AA284/100))</f>
        <v/>
      </c>
      <c r="AC284" s="873"/>
      <c r="AD284" s="873"/>
      <c r="AE284" s="606"/>
      <c r="AF284" s="639"/>
    </row>
    <row r="285" spans="1:32" x14ac:dyDescent="0.25">
      <c r="A285" s="627"/>
      <c r="B285" s="630"/>
      <c r="C285" s="822"/>
      <c r="D285" s="44" t="s">
        <v>8</v>
      </c>
      <c r="E285" s="410" t="str">
        <f>IF(P285&lt;&gt;"",E283,"")</f>
        <v/>
      </c>
      <c r="F285" s="444" t="str">
        <f>IF(P285&lt;&gt;"",F283,"")</f>
        <v/>
      </c>
      <c r="G285" s="444" t="str">
        <f>IF(Q285&lt;&gt;"",G283,"")</f>
        <v/>
      </c>
      <c r="H285" s="444" t="str">
        <f>IF(Q285&lt;&gt;"",H283,"")</f>
        <v/>
      </c>
      <c r="I285" s="444" t="str">
        <f>IF(R285&lt;&gt;"",I283,"")</f>
        <v/>
      </c>
      <c r="J285" s="444" t="str">
        <f>IF(R285&lt;&gt;"",J283,"")</f>
        <v/>
      </c>
      <c r="K285" s="444" t="str">
        <f>IF(S285&lt;&gt;"",K283,"")</f>
        <v/>
      </c>
      <c r="L285" s="414" t="str">
        <f>IF(S285&lt;&gt;"",L283,"")</f>
        <v/>
      </c>
      <c r="M285" s="414" t="str">
        <f>IF(T285&lt;&gt;"",M283,"")</f>
        <v/>
      </c>
      <c r="N285" s="63" t="str">
        <f>IF(E285&lt;&gt;"",N283,"")</f>
        <v/>
      </c>
      <c r="O285" s="485" t="str">
        <f>IF(B283="","",IF(E285="","",E285-F285+G285-H285+I285-J285+K285-L285+M285-N285))</f>
        <v/>
      </c>
      <c r="P285" s="303"/>
      <c r="Q285" s="303"/>
      <c r="R285" s="303"/>
      <c r="S285" s="303"/>
      <c r="T285" s="463"/>
      <c r="U285" s="493" t="str">
        <f>IF(B283="","",IF(E285="","",SUM(P285:T285)))</f>
        <v/>
      </c>
      <c r="V285" s="404" t="str">
        <f>IF(B283="","",IF(AF285="DQ","DQ",IF(E285="","",IF(O285+U285&lt;0,0,O285+U285))))</f>
        <v/>
      </c>
      <c r="W285" s="410"/>
      <c r="X285" s="724"/>
      <c r="Y285" s="179"/>
      <c r="Z285" s="180"/>
      <c r="AA285" s="181"/>
      <c r="AB285" s="241"/>
      <c r="AC285" s="873"/>
      <c r="AD285" s="873"/>
      <c r="AE285" s="606"/>
      <c r="AF285" s="639"/>
    </row>
    <row r="286" spans="1:32" x14ac:dyDescent="0.25">
      <c r="A286" s="627"/>
      <c r="B286" s="630"/>
      <c r="C286" s="822"/>
      <c r="D286" s="44" t="s">
        <v>5</v>
      </c>
      <c r="E286" s="410" t="str">
        <f>IF(P286&lt;&gt;"",E283,"")</f>
        <v/>
      </c>
      <c r="F286" s="444" t="str">
        <f>IF(P286&lt;&gt;"",F283,"")</f>
        <v/>
      </c>
      <c r="G286" s="444" t="str">
        <f>IF(Q286&lt;&gt;"",G283,"")</f>
        <v/>
      </c>
      <c r="H286" s="444" t="str">
        <f>IF(Q286&lt;&gt;"",H283,"")</f>
        <v/>
      </c>
      <c r="I286" s="444" t="str">
        <f>IF(R286&lt;&gt;"",I283,"")</f>
        <v/>
      </c>
      <c r="J286" s="444" t="str">
        <f>IF(R286&lt;&gt;"",J283,"")</f>
        <v/>
      </c>
      <c r="K286" s="444" t="str">
        <f>IF(S286&lt;&gt;"",K283,"")</f>
        <v/>
      </c>
      <c r="L286" s="414" t="str">
        <f>IF(S286&lt;&gt;"",L283,"")</f>
        <v/>
      </c>
      <c r="M286" s="414" t="str">
        <f>IF(T286&lt;&gt;"",M283,"")</f>
        <v/>
      </c>
      <c r="N286" s="63" t="str">
        <f>IF(E286&lt;&gt;"",N283,"")</f>
        <v/>
      </c>
      <c r="O286" s="494" t="str">
        <f>IF(B283="","",IF(E286="","",E286-F286+G286-H286+I286-J286+K286-L286+M286-N286))</f>
        <v/>
      </c>
      <c r="P286" s="303"/>
      <c r="Q286" s="303"/>
      <c r="R286" s="303"/>
      <c r="S286" s="303"/>
      <c r="T286" s="463"/>
      <c r="U286" s="485" t="str">
        <f>IF(B283="","",IF(E286="","",SUM(P286:T286)))</f>
        <v/>
      </c>
      <c r="V286" s="437" t="str">
        <f>IF(B283="","",IF(AF286="DQ","DQ",IF(E286="","",IF(O286+U286&lt;0,0,O286+U286))))</f>
        <v/>
      </c>
      <c r="W286" s="410"/>
      <c r="X286" s="724"/>
      <c r="Y286" s="179"/>
      <c r="Z286" s="180"/>
      <c r="AA286" s="181"/>
      <c r="AB286" s="241"/>
      <c r="AC286" s="873"/>
      <c r="AD286" s="873"/>
      <c r="AE286" s="606"/>
      <c r="AF286" s="639"/>
    </row>
    <row r="287" spans="1:32" ht="15.75" thickBot="1" x14ac:dyDescent="0.3">
      <c r="A287" s="628"/>
      <c r="B287" s="631"/>
      <c r="C287" s="823"/>
      <c r="D287" s="45" t="s">
        <v>6</v>
      </c>
      <c r="E287" s="411" t="str">
        <f>IF(P287&lt;&gt;"",E283,"")</f>
        <v/>
      </c>
      <c r="F287" s="445" t="str">
        <f>IF(P287&lt;&gt;"",F283,"")</f>
        <v/>
      </c>
      <c r="G287" s="445" t="str">
        <f>IF(Q287&lt;&gt;"",G283,"")</f>
        <v/>
      </c>
      <c r="H287" s="445" t="str">
        <f>IF(Q287&lt;&gt;"",H283,"")</f>
        <v/>
      </c>
      <c r="I287" s="445" t="str">
        <f>IF(R287&lt;&gt;"",I283,"")</f>
        <v/>
      </c>
      <c r="J287" s="445" t="str">
        <f>IF(R287&lt;&gt;"",J283,"")</f>
        <v/>
      </c>
      <c r="K287" s="445" t="str">
        <f>IF(S287&lt;&gt;"",K283,"")</f>
        <v/>
      </c>
      <c r="L287" s="415" t="str">
        <f>IF(S287&lt;&gt;"",L283,"")</f>
        <v/>
      </c>
      <c r="M287" s="415" t="str">
        <f>IF(T287&lt;&gt;"",M283,"")</f>
        <v/>
      </c>
      <c r="N287" s="161" t="str">
        <f>IF(E287&lt;&gt;"",N283,"")</f>
        <v/>
      </c>
      <c r="O287" s="495" t="str">
        <f>IF(B283="","",IF(E287="","",E287-F287+G287-H287+I287-J287+K287-L287+M287-N287))</f>
        <v/>
      </c>
      <c r="P287" s="305"/>
      <c r="Q287" s="305"/>
      <c r="R287" s="305"/>
      <c r="S287" s="305"/>
      <c r="T287" s="465"/>
      <c r="U287" s="495" t="str">
        <f>IF(B283="","",IF(E287="","",SUM(P287:T287)))</f>
        <v/>
      </c>
      <c r="V287" s="405" t="str">
        <f>IF(B283="","",IF(AF287="DQ","DQ",IF(E287="","",IF(O287+U287&lt;0,0,O287+U287))))</f>
        <v/>
      </c>
      <c r="W287" s="411"/>
      <c r="X287" s="725"/>
      <c r="Y287" s="183"/>
      <c r="Z287" s="184"/>
      <c r="AA287" s="185"/>
      <c r="AB287" s="242"/>
      <c r="AC287" s="874"/>
      <c r="AD287" s="874"/>
      <c r="AE287" s="607"/>
      <c r="AF287" s="640"/>
    </row>
    <row r="288" spans="1:32" x14ac:dyDescent="0.25">
      <c r="A288" s="830" t="str">
        <f>IF('Names And Totals'!A61="","",'Names And Totals'!A61)</f>
        <v/>
      </c>
      <c r="B288" s="831" t="str">
        <f>IF('Names And Totals'!B61="","",'Names And Totals'!B61)</f>
        <v/>
      </c>
      <c r="C288" s="641" t="str">
        <f>IF(AE288="","",IF(AE288="DQ","DQ",RANK(AE288,$AE$8:$AE$503,0)+SUMPRODUCT(--(AE288=$AE$8:$AE$503),--(AC288&gt;$AC$8:$AC$503))))</f>
        <v/>
      </c>
      <c r="D288" s="42" t="s">
        <v>7</v>
      </c>
      <c r="E288" s="453"/>
      <c r="F288" s="452"/>
      <c r="G288" s="452"/>
      <c r="H288" s="452"/>
      <c r="I288" s="452"/>
      <c r="J288" s="452"/>
      <c r="K288" s="452"/>
      <c r="L288" s="476"/>
      <c r="M288" s="476"/>
      <c r="N288" s="325"/>
      <c r="O288" s="483" t="str">
        <f>IF(B288="","",IF(E288="","",E288-F288+G288-H288+I288-J288+K288-L288+M288-N288))</f>
        <v/>
      </c>
      <c r="P288" s="482"/>
      <c r="Q288" s="452"/>
      <c r="R288" s="452"/>
      <c r="S288" s="334"/>
      <c r="T288" s="460"/>
      <c r="U288" s="483" t="str">
        <f>IF(B288="","",IF(E288="","",SUM(P288:T288)))</f>
        <v/>
      </c>
      <c r="V288" s="500" t="str">
        <f>IF(B288="","",IF(AF288="DQ","DQ",IF(E288="","",IF(O288+U288&lt;0,0,O288+U288))))</f>
        <v/>
      </c>
      <c r="W288" s="422">
        <f>COUNTIF(E288,"=0")+COUNTIF(G288,"=0")+COUNTIF(I288,"=0")+COUNTIF(K288,"=0")+COUNTIF(M288,"=0")</f>
        <v>0</v>
      </c>
      <c r="X288" s="875" t="str">
        <f>IF(AF288="DQ","DQ",IF(V288="","",IF(V289="",V288,IF(V290="",AVERAGE(V288:V289),IF(V291="",AVERAGE(V288:V290),IF(V292="",AVERAGE(V288:V291),TRIMMEAN(V288:V292,0.4)))))))</f>
        <v/>
      </c>
      <c r="Y288" s="324"/>
      <c r="Z288" s="334"/>
      <c r="AA288" s="325"/>
      <c r="AB288" s="164" t="str">
        <f>IF(Y288="","",IF(Y288=999,999,Y288*60+Z288+AA288/100))</f>
        <v/>
      </c>
      <c r="AC288" s="877" t="str">
        <f>IF(I288="DQ","DQ",IF(AB288="","",IF(AB289="",AB288,IF(AB289=0,AB288,IF(AB288=999,999,AVERAGE(AB288:AB289))))))</f>
        <v/>
      </c>
      <c r="AD288" s="877" t="str">
        <f>IF(AF288="DQ","DQ",IF(AC288="","",IF(AVERAGE(AC288:AC408)=999,0,IF(W288&lt;&gt;0,0,IF(30-(AC288-$AE$3)/10&lt;0,0,30-(AC288-$AE$3)/10)))))</f>
        <v/>
      </c>
      <c r="AE288" s="880" t="str">
        <f>IF(B288="","",IF(AF288="DQ","DQ",IF(AC288="","",IF(SUM(X288+AD288)&gt;0,SUM(X288+AD288),0))))</f>
        <v/>
      </c>
      <c r="AF288" s="815"/>
    </row>
    <row r="289" spans="1:32" x14ac:dyDescent="0.25">
      <c r="A289" s="621"/>
      <c r="B289" s="624"/>
      <c r="C289" s="641"/>
      <c r="D289" s="42" t="s">
        <v>4</v>
      </c>
      <c r="E289" s="412" t="str">
        <f>IF(P289&lt;&gt;"",E288,"")</f>
        <v/>
      </c>
      <c r="F289" s="443" t="str">
        <f>IF(P289&lt;&gt;"",F288,"")</f>
        <v/>
      </c>
      <c r="G289" s="443" t="str">
        <f>IF(Q289&lt;&gt;"",G288,"")</f>
        <v/>
      </c>
      <c r="H289" s="443" t="str">
        <f>IF(Q289&lt;&gt;"",H288,"")</f>
        <v/>
      </c>
      <c r="I289" s="443" t="str">
        <f>IF(R289&lt;&gt;"",I288,"")</f>
        <v/>
      </c>
      <c r="J289" s="443" t="str">
        <f>IF(R289&lt;&gt;"",J288,"")</f>
        <v/>
      </c>
      <c r="K289" s="443" t="str">
        <f>IF(S289&lt;&gt;"",K288,"")</f>
        <v/>
      </c>
      <c r="L289" s="416" t="str">
        <f>IF(S289&lt;&gt;"",L288,"")</f>
        <v/>
      </c>
      <c r="M289" s="416" t="str">
        <f>IF(T289&lt;&gt;"",M288,"")</f>
        <v/>
      </c>
      <c r="N289" s="62" t="str">
        <f>IF(E289&lt;&gt;"",N288,"")</f>
        <v/>
      </c>
      <c r="O289" s="487" t="str">
        <f>IF(B288="","",IF(E289="","",E289-F289+G289-H289+I289-J289+K289-L289+M289-N289))</f>
        <v/>
      </c>
      <c r="P289" s="297"/>
      <c r="Q289" s="297"/>
      <c r="R289" s="297"/>
      <c r="S289" s="297"/>
      <c r="T289" s="461"/>
      <c r="U289" s="484" t="str">
        <f>IF(B288="","",IF(E289="","",SUM(P289:T289)))</f>
        <v/>
      </c>
      <c r="V289" s="419" t="str">
        <f>IF(B288="","",IF(AF289="DQ","DQ",IF(E289="","",IF(O289+U289&lt;0,0,O289+U289))))</f>
        <v/>
      </c>
      <c r="W289" s="412"/>
      <c r="X289" s="645"/>
      <c r="Y289" s="289"/>
      <c r="Z289" s="290"/>
      <c r="AA289" s="310"/>
      <c r="AB289" s="10" t="str">
        <f>IF(Y289="","",IF(Y289=999,999,Y289*60+Z289+AA289/100))</f>
        <v/>
      </c>
      <c r="AC289" s="878"/>
      <c r="AD289" s="878"/>
      <c r="AE289" s="721"/>
      <c r="AF289" s="816"/>
    </row>
    <row r="290" spans="1:32" x14ac:dyDescent="0.25">
      <c r="A290" s="621"/>
      <c r="B290" s="624"/>
      <c r="C290" s="641"/>
      <c r="D290" s="42" t="s">
        <v>8</v>
      </c>
      <c r="E290" s="412" t="str">
        <f>IF(P290&lt;&gt;"",E288,"")</f>
        <v/>
      </c>
      <c r="F290" s="443" t="str">
        <f>IF(P290&lt;&gt;"",F288,"")</f>
        <v/>
      </c>
      <c r="G290" s="443" t="str">
        <f>IF(Q290&lt;&gt;"",G288,"")</f>
        <v/>
      </c>
      <c r="H290" s="443" t="str">
        <f>IF(Q290&lt;&gt;"",H288,"")</f>
        <v/>
      </c>
      <c r="I290" s="443" t="str">
        <f>IF(R290&lt;&gt;"",I288,"")</f>
        <v/>
      </c>
      <c r="J290" s="443" t="str">
        <f>IF(R290&lt;&gt;"",J288,"")</f>
        <v/>
      </c>
      <c r="K290" s="443" t="str">
        <f>IF(S290&lt;&gt;"",K288,"")</f>
        <v/>
      </c>
      <c r="L290" s="416" t="str">
        <f>IF(S290&lt;&gt;"",L288,"")</f>
        <v/>
      </c>
      <c r="M290" s="416" t="str">
        <f>IF(T290&lt;&gt;"",M288,"")</f>
        <v/>
      </c>
      <c r="N290" s="62" t="str">
        <f>IF(E290&lt;&gt;"",N288,"")</f>
        <v/>
      </c>
      <c r="O290" s="484" t="str">
        <f>IF(B288="","",IF(E290="","",E290-F290+G290-H290+I290-J290+K290-L290+M290-N290))</f>
        <v/>
      </c>
      <c r="P290" s="297"/>
      <c r="Q290" s="297"/>
      <c r="R290" s="297"/>
      <c r="S290" s="297"/>
      <c r="T290" s="461"/>
      <c r="U290" s="486" t="str">
        <f>IF(B288="","",IF(E290="","",SUM(P290:T290)))</f>
        <v/>
      </c>
      <c r="V290" s="435" t="str">
        <f>IF(B288="","",IF(AF290="DQ","DQ",IF(E290="","",IF(O290+U290&lt;0,0,O290+U290))))</f>
        <v/>
      </c>
      <c r="W290" s="412"/>
      <c r="X290" s="645"/>
      <c r="Y290" s="169"/>
      <c r="Z290" s="170"/>
      <c r="AA290" s="171"/>
      <c r="AB290" s="240"/>
      <c r="AC290" s="878"/>
      <c r="AD290" s="878"/>
      <c r="AE290" s="721"/>
      <c r="AF290" s="816"/>
    </row>
    <row r="291" spans="1:32" x14ac:dyDescent="0.25">
      <c r="A291" s="621"/>
      <c r="B291" s="624"/>
      <c r="C291" s="641"/>
      <c r="D291" s="42" t="s">
        <v>5</v>
      </c>
      <c r="E291" s="412" t="str">
        <f>IF(P291&lt;&gt;"",E288,"")</f>
        <v/>
      </c>
      <c r="F291" s="443" t="str">
        <f>IF(P291&lt;&gt;"",F288,"")</f>
        <v/>
      </c>
      <c r="G291" s="443" t="str">
        <f>IF(Q291&lt;&gt;"",G288,"")</f>
        <v/>
      </c>
      <c r="H291" s="443" t="str">
        <f>IF(Q291&lt;&gt;"",H288,"")</f>
        <v/>
      </c>
      <c r="I291" s="443" t="str">
        <f>IF(R291&lt;&gt;"",I288,"")</f>
        <v/>
      </c>
      <c r="J291" s="443" t="str">
        <f>IF(R291&lt;&gt;"",J288,"")</f>
        <v/>
      </c>
      <c r="K291" s="443" t="str">
        <f>IF(S291&lt;&gt;"",K288,"")</f>
        <v/>
      </c>
      <c r="L291" s="416" t="str">
        <f>IF(S291&lt;&gt;"",L288,"")</f>
        <v/>
      </c>
      <c r="M291" s="416" t="str">
        <f>IF(T291&lt;&gt;"",M288,"")</f>
        <v/>
      </c>
      <c r="N291" s="62" t="str">
        <f>IF(E291&lt;&gt;"",N288,"")</f>
        <v/>
      </c>
      <c r="O291" s="488" t="str">
        <f>IF(B288="","",IF(E291="","",E291-F291+G291-H291+I291-J291+K291-L291+M291-N291))</f>
        <v/>
      </c>
      <c r="P291" s="297"/>
      <c r="Q291" s="297"/>
      <c r="R291" s="297"/>
      <c r="S291" s="297"/>
      <c r="T291" s="461"/>
      <c r="U291" s="484" t="str">
        <f>IF(B288="","",IF(E291="","",SUM(P291:T291)))</f>
        <v/>
      </c>
      <c r="V291" s="419" t="str">
        <f>IF(B288="","",IF(AF291="DQ","DQ",IF(E291="","",IF(O291+U291&lt;0,0,O291+U291))))</f>
        <v/>
      </c>
      <c r="W291" s="412"/>
      <c r="X291" s="645"/>
      <c r="Y291" s="169"/>
      <c r="Z291" s="170"/>
      <c r="AA291" s="171"/>
      <c r="AB291" s="240"/>
      <c r="AC291" s="878"/>
      <c r="AD291" s="878"/>
      <c r="AE291" s="721"/>
      <c r="AF291" s="816"/>
    </row>
    <row r="292" spans="1:32" ht="15.75" thickBot="1" x14ac:dyDescent="0.3">
      <c r="A292" s="622"/>
      <c r="B292" s="625"/>
      <c r="C292" s="642"/>
      <c r="D292" s="85" t="s">
        <v>6</v>
      </c>
      <c r="E292" s="423" t="str">
        <f>IF(P292&lt;&gt;"",E288,"")</f>
        <v/>
      </c>
      <c r="F292" s="124" t="str">
        <f>IF(P292&lt;&gt;"",F288,"")</f>
        <v/>
      </c>
      <c r="G292" s="124" t="str">
        <f>IF(Q292&lt;&gt;"",G288,"")</f>
        <v/>
      </c>
      <c r="H292" s="124" t="str">
        <f>IF(Q292&lt;&gt;"",H288,"")</f>
        <v/>
      </c>
      <c r="I292" s="124" t="str">
        <f>IF(R292&lt;&gt;"",I288,"")</f>
        <v/>
      </c>
      <c r="J292" s="124" t="str">
        <f>IF(R292&lt;&gt;"",J288,"")</f>
        <v/>
      </c>
      <c r="K292" s="124" t="str">
        <f>IF(S292&lt;&gt;"",K288,"")</f>
        <v/>
      </c>
      <c r="L292" s="421" t="str">
        <f>IF(S292&lt;&gt;"",L288,"")</f>
        <v/>
      </c>
      <c r="M292" s="421" t="str">
        <f>IF(T292&lt;&gt;"",M288,"")</f>
        <v/>
      </c>
      <c r="N292" s="64" t="str">
        <f>IF(E292&lt;&gt;"",N288,"")</f>
        <v/>
      </c>
      <c r="O292" s="486" t="str">
        <f>IF(B288="","",IF(E292="","",E292-F292+G292-H292+I292-J292+K292-L292+M292-N292))</f>
        <v/>
      </c>
      <c r="P292" s="309"/>
      <c r="Q292" s="309"/>
      <c r="R292" s="309"/>
      <c r="S292" s="309"/>
      <c r="T292" s="462"/>
      <c r="U292" s="488" t="str">
        <f>IF(B288="","",IF(E292="","",SUM(P292:T292)))</f>
        <v/>
      </c>
      <c r="V292" s="418" t="str">
        <f>IF(B288="","",IF(AF292="DQ","DQ",IF(E292="","",IF(O292+U292&lt;0,0,O292+U292))))</f>
        <v/>
      </c>
      <c r="W292" s="423"/>
      <c r="X292" s="876"/>
      <c r="Y292" s="478"/>
      <c r="Z292" s="479"/>
      <c r="AA292" s="480"/>
      <c r="AB292" s="481"/>
      <c r="AC292" s="879"/>
      <c r="AD292" s="879"/>
      <c r="AE292" s="881"/>
      <c r="AF292" s="817"/>
    </row>
    <row r="293" spans="1:32" x14ac:dyDescent="0.25">
      <c r="A293" s="626" t="str">
        <f>IF('Names And Totals'!A62="","",'Names And Totals'!A62)</f>
        <v/>
      </c>
      <c r="B293" s="629" t="str">
        <f>IF('Names And Totals'!B62="","",'Names And Totals'!B62)</f>
        <v/>
      </c>
      <c r="C293" s="821" t="str">
        <f>IF(AE293="","",IF(AE293="DQ","DQ",RANK(AE293,$AE$8:$AE$503,0)+SUMPRODUCT(--(AE293=$AE$8:$AE$503),--(AC293&gt;$AC$8:$AC$503))))</f>
        <v/>
      </c>
      <c r="D293" s="43" t="s">
        <v>7</v>
      </c>
      <c r="E293" s="446"/>
      <c r="F293" s="447"/>
      <c r="G293" s="447"/>
      <c r="H293" s="447"/>
      <c r="I293" s="447"/>
      <c r="J293" s="447"/>
      <c r="K293" s="447"/>
      <c r="L293" s="489"/>
      <c r="M293" s="489"/>
      <c r="N293" s="313"/>
      <c r="O293" s="490" t="str">
        <f>IF(B293="","",IF(E293="","",E293-F293+G293-H293+I293-J293+K293-L293+M293-N293))</f>
        <v/>
      </c>
      <c r="P293" s="491"/>
      <c r="Q293" s="447"/>
      <c r="R293" s="447"/>
      <c r="S293" s="312"/>
      <c r="T293" s="464"/>
      <c r="U293" s="490" t="str">
        <f>IF(B293="","",IF(E293="","",SUM(P293:T293)))</f>
        <v/>
      </c>
      <c r="V293" s="403" t="str">
        <f>IF(B293="","",IF(AF293="DQ","DQ",IF(E293="","",IF(O293+U293&lt;0,0,O293+U293))))</f>
        <v/>
      </c>
      <c r="W293" s="409">
        <f>COUNTIF(E293,"=0")+COUNTIF(G293,"=0")+COUNTIF(I293,"=0")+COUNTIF(K293,"=0")+COUNTIF(M293,"=0")</f>
        <v>0</v>
      </c>
      <c r="X293" s="723" t="str">
        <f>IF(AF293="DQ","DQ",IF(V293="","",IF(V294="",V293,IF(V295="",AVERAGE(V293:V294),IF(V296="",AVERAGE(V293:V295),IF(V297="",AVERAGE(V293:V296),TRIMMEAN(V293:V297,0.4)))))))</f>
        <v/>
      </c>
      <c r="Y293" s="311"/>
      <c r="Z293" s="312"/>
      <c r="AA293" s="313"/>
      <c r="AB293" s="160" t="str">
        <f>IF(Y293="","",IF(Y293=999,999,Y293*60+Z293+AA293/100))</f>
        <v/>
      </c>
      <c r="AC293" s="872" t="str">
        <f>IF(I293="DQ","DQ",IF(AB293="","",IF(AB294="",AB293,IF(AB294=0,AB293,IF(AB293=999,999,AVERAGE(AB293:AB294))))))</f>
        <v/>
      </c>
      <c r="AD293" s="872" t="str">
        <f>IF(AF293="DQ","DQ",IF(AC293="","",IF(AVERAGE(AC293:AC413)=999,0,IF(W293&lt;&gt;0,0,IF(30-(AC293-$AE$3)/10&lt;0,0,30-(AC293-$AE$3)/10)))))</f>
        <v/>
      </c>
      <c r="AE293" s="605" t="str">
        <f>IF(B293="","",IF(AF293="DQ","DQ",IF(AC293="","",IF(SUM(X293+AD293)&gt;0,SUM(X293+AD293),0))))</f>
        <v/>
      </c>
      <c r="AF293" s="638"/>
    </row>
    <row r="294" spans="1:32" x14ac:dyDescent="0.25">
      <c r="A294" s="627"/>
      <c r="B294" s="630"/>
      <c r="C294" s="822"/>
      <c r="D294" s="44" t="s">
        <v>4</v>
      </c>
      <c r="E294" s="410" t="str">
        <f>IF(P294&lt;&gt;"",E293,"")</f>
        <v/>
      </c>
      <c r="F294" s="444" t="str">
        <f>IF(P294&lt;&gt;"",F293,"")</f>
        <v/>
      </c>
      <c r="G294" s="444" t="str">
        <f>IF(Q294&lt;&gt;"",G293,"")</f>
        <v/>
      </c>
      <c r="H294" s="444" t="str">
        <f>IF(Q294&lt;&gt;"",H293,"")</f>
        <v/>
      </c>
      <c r="I294" s="444" t="str">
        <f>IF(R294&lt;&gt;"",I293,"")</f>
        <v/>
      </c>
      <c r="J294" s="444" t="str">
        <f>IF(R294&lt;&gt;"",J293,"")</f>
        <v/>
      </c>
      <c r="K294" s="444" t="str">
        <f>IF(S294&lt;&gt;"",K293,"")</f>
        <v/>
      </c>
      <c r="L294" s="414" t="str">
        <f>IF(S294&lt;&gt;"",L293,"")</f>
        <v/>
      </c>
      <c r="M294" s="414" t="str">
        <f>IF(T294&lt;&gt;"",M293,"")</f>
        <v/>
      </c>
      <c r="N294" s="63" t="str">
        <f>IF(E294&lt;&gt;"",N293,"")</f>
        <v/>
      </c>
      <c r="O294" s="492" t="str">
        <f>IF(B293="","",IF(E294="","",E294-F294+G294-H294+I294-J294+K294-L294+M294-N294))</f>
        <v/>
      </c>
      <c r="P294" s="303"/>
      <c r="Q294" s="303"/>
      <c r="R294" s="303"/>
      <c r="S294" s="303"/>
      <c r="T294" s="463"/>
      <c r="U294" s="485" t="str">
        <f>IF(B293="","",IF(E294="","",SUM(P294:T294)))</f>
        <v/>
      </c>
      <c r="V294" s="437" t="str">
        <f>IF(B293="","",IF(AF294="DQ","DQ",IF(E294="","",IF(O294+U294&lt;0,0,O294+U294))))</f>
        <v/>
      </c>
      <c r="W294" s="410"/>
      <c r="X294" s="724"/>
      <c r="Y294" s="292"/>
      <c r="Z294" s="293"/>
      <c r="AA294" s="314"/>
      <c r="AB294" s="14" t="str">
        <f>IF(Y294="","",IF(Y294=999,999,Y294*60+Z294+AA294/100))</f>
        <v/>
      </c>
      <c r="AC294" s="873"/>
      <c r="AD294" s="873"/>
      <c r="AE294" s="606"/>
      <c r="AF294" s="639"/>
    </row>
    <row r="295" spans="1:32" x14ac:dyDescent="0.25">
      <c r="A295" s="627"/>
      <c r="B295" s="630"/>
      <c r="C295" s="822"/>
      <c r="D295" s="44" t="s">
        <v>8</v>
      </c>
      <c r="E295" s="410" t="str">
        <f>IF(P295&lt;&gt;"",E293,"")</f>
        <v/>
      </c>
      <c r="F295" s="444" t="str">
        <f>IF(P295&lt;&gt;"",F293,"")</f>
        <v/>
      </c>
      <c r="G295" s="444" t="str">
        <f>IF(Q295&lt;&gt;"",G293,"")</f>
        <v/>
      </c>
      <c r="H295" s="444" t="str">
        <f>IF(Q295&lt;&gt;"",H293,"")</f>
        <v/>
      </c>
      <c r="I295" s="444" t="str">
        <f>IF(R295&lt;&gt;"",I293,"")</f>
        <v/>
      </c>
      <c r="J295" s="444" t="str">
        <f>IF(R295&lt;&gt;"",J293,"")</f>
        <v/>
      </c>
      <c r="K295" s="444" t="str">
        <f>IF(S295&lt;&gt;"",K293,"")</f>
        <v/>
      </c>
      <c r="L295" s="414" t="str">
        <f>IF(S295&lt;&gt;"",L293,"")</f>
        <v/>
      </c>
      <c r="M295" s="414" t="str">
        <f>IF(T295&lt;&gt;"",M293,"")</f>
        <v/>
      </c>
      <c r="N295" s="63" t="str">
        <f>IF(E295&lt;&gt;"",N293,"")</f>
        <v/>
      </c>
      <c r="O295" s="485" t="str">
        <f>IF(B293="","",IF(E295="","",E295-F295+G295-H295+I295-J295+K295-L295+M295-N295))</f>
        <v/>
      </c>
      <c r="P295" s="303"/>
      <c r="Q295" s="303"/>
      <c r="R295" s="303"/>
      <c r="S295" s="303"/>
      <c r="T295" s="463"/>
      <c r="U295" s="493" t="str">
        <f>IF(B293="","",IF(E295="","",SUM(P295:T295)))</f>
        <v/>
      </c>
      <c r="V295" s="404" t="str">
        <f>IF(B293="","",IF(AF295="DQ","DQ",IF(E295="","",IF(O295+U295&lt;0,0,O295+U295))))</f>
        <v/>
      </c>
      <c r="W295" s="410"/>
      <c r="X295" s="724"/>
      <c r="Y295" s="179"/>
      <c r="Z295" s="180"/>
      <c r="AA295" s="181"/>
      <c r="AB295" s="241"/>
      <c r="AC295" s="873"/>
      <c r="AD295" s="873"/>
      <c r="AE295" s="606"/>
      <c r="AF295" s="639"/>
    </row>
    <row r="296" spans="1:32" x14ac:dyDescent="0.25">
      <c r="A296" s="627"/>
      <c r="B296" s="630"/>
      <c r="C296" s="822"/>
      <c r="D296" s="44" t="s">
        <v>5</v>
      </c>
      <c r="E296" s="410" t="str">
        <f>IF(P296&lt;&gt;"",E293,"")</f>
        <v/>
      </c>
      <c r="F296" s="444" t="str">
        <f>IF(P296&lt;&gt;"",F293,"")</f>
        <v/>
      </c>
      <c r="G296" s="444" t="str">
        <f>IF(Q296&lt;&gt;"",G293,"")</f>
        <v/>
      </c>
      <c r="H296" s="444" t="str">
        <f>IF(Q296&lt;&gt;"",H293,"")</f>
        <v/>
      </c>
      <c r="I296" s="444" t="str">
        <f>IF(R296&lt;&gt;"",I293,"")</f>
        <v/>
      </c>
      <c r="J296" s="444" t="str">
        <f>IF(R296&lt;&gt;"",J293,"")</f>
        <v/>
      </c>
      <c r="K296" s="444" t="str">
        <f>IF(S296&lt;&gt;"",K293,"")</f>
        <v/>
      </c>
      <c r="L296" s="414" t="str">
        <f>IF(S296&lt;&gt;"",L293,"")</f>
        <v/>
      </c>
      <c r="M296" s="414" t="str">
        <f>IF(T296&lt;&gt;"",M293,"")</f>
        <v/>
      </c>
      <c r="N296" s="63" t="str">
        <f>IF(E296&lt;&gt;"",N293,"")</f>
        <v/>
      </c>
      <c r="O296" s="494" t="str">
        <f>IF(B293="","",IF(E296="","",E296-F296+G296-H296+I296-J296+K296-L296+M296-N296))</f>
        <v/>
      </c>
      <c r="P296" s="303"/>
      <c r="Q296" s="303"/>
      <c r="R296" s="303"/>
      <c r="S296" s="303"/>
      <c r="T296" s="463"/>
      <c r="U296" s="485" t="str">
        <f>IF(B293="","",IF(E296="","",SUM(P296:T296)))</f>
        <v/>
      </c>
      <c r="V296" s="437" t="str">
        <f>IF(B293="","",IF(AF296="DQ","DQ",IF(E296="","",IF(O296+U296&lt;0,0,O296+U296))))</f>
        <v/>
      </c>
      <c r="W296" s="410"/>
      <c r="X296" s="724"/>
      <c r="Y296" s="179"/>
      <c r="Z296" s="180"/>
      <c r="AA296" s="181"/>
      <c r="AB296" s="241"/>
      <c r="AC296" s="873"/>
      <c r="AD296" s="873"/>
      <c r="AE296" s="606"/>
      <c r="AF296" s="639"/>
    </row>
    <row r="297" spans="1:32" ht="15.75" thickBot="1" x14ac:dyDescent="0.3">
      <c r="A297" s="628"/>
      <c r="B297" s="631"/>
      <c r="C297" s="823"/>
      <c r="D297" s="45" t="s">
        <v>6</v>
      </c>
      <c r="E297" s="411" t="str">
        <f>IF(P297&lt;&gt;"",E293,"")</f>
        <v/>
      </c>
      <c r="F297" s="445" t="str">
        <f>IF(P297&lt;&gt;"",F293,"")</f>
        <v/>
      </c>
      <c r="G297" s="445" t="str">
        <f>IF(Q297&lt;&gt;"",G293,"")</f>
        <v/>
      </c>
      <c r="H297" s="445" t="str">
        <f>IF(Q297&lt;&gt;"",H293,"")</f>
        <v/>
      </c>
      <c r="I297" s="445" t="str">
        <f>IF(R297&lt;&gt;"",I293,"")</f>
        <v/>
      </c>
      <c r="J297" s="445" t="str">
        <f>IF(R297&lt;&gt;"",J293,"")</f>
        <v/>
      </c>
      <c r="K297" s="445" t="str">
        <f>IF(S297&lt;&gt;"",K293,"")</f>
        <v/>
      </c>
      <c r="L297" s="415" t="str">
        <f>IF(S297&lt;&gt;"",L293,"")</f>
        <v/>
      </c>
      <c r="M297" s="415" t="str">
        <f>IF(T297&lt;&gt;"",M293,"")</f>
        <v/>
      </c>
      <c r="N297" s="161" t="str">
        <f>IF(E297&lt;&gt;"",N293,"")</f>
        <v/>
      </c>
      <c r="O297" s="495" t="str">
        <f>IF(B293="","",IF(E297="","",E297-F297+G297-H297+I297-J297+K297-L297+M297-N297))</f>
        <v/>
      </c>
      <c r="P297" s="305"/>
      <c r="Q297" s="305"/>
      <c r="R297" s="305"/>
      <c r="S297" s="305"/>
      <c r="T297" s="465"/>
      <c r="U297" s="495" t="str">
        <f>IF(B293="","",IF(E297="","",SUM(P297:T297)))</f>
        <v/>
      </c>
      <c r="V297" s="405" t="str">
        <f>IF(B293="","",IF(AF297="DQ","DQ",IF(E297="","",IF(O297+U297&lt;0,0,O297+U297))))</f>
        <v/>
      </c>
      <c r="W297" s="411"/>
      <c r="X297" s="725"/>
      <c r="Y297" s="183"/>
      <c r="Z297" s="184"/>
      <c r="AA297" s="185"/>
      <c r="AB297" s="242"/>
      <c r="AC297" s="874"/>
      <c r="AD297" s="874"/>
      <c r="AE297" s="607"/>
      <c r="AF297" s="640"/>
    </row>
    <row r="298" spans="1:32" x14ac:dyDescent="0.25">
      <c r="A298" s="621" t="str">
        <f>IF('Names And Totals'!A63="","",'Names And Totals'!A63)</f>
        <v/>
      </c>
      <c r="B298" s="624" t="str">
        <f>IF('Names And Totals'!B63="","",'Names And Totals'!B63)</f>
        <v/>
      </c>
      <c r="C298" s="641" t="str">
        <f>IF(AE298="","",IF(AE298="DQ","DQ",RANK(AE298,$AE$8:$AE$503,0)+SUMPRODUCT(--(AE298=$AE$8:$AE$503),--(AC298&gt;$AC$8:$AC$503))))</f>
        <v/>
      </c>
      <c r="D298" s="42" t="s">
        <v>7</v>
      </c>
      <c r="E298" s="453"/>
      <c r="F298" s="452"/>
      <c r="G298" s="452"/>
      <c r="H298" s="452"/>
      <c r="I298" s="452"/>
      <c r="J298" s="452"/>
      <c r="K298" s="452"/>
      <c r="L298" s="476"/>
      <c r="M298" s="476"/>
      <c r="N298" s="325"/>
      <c r="O298" s="483" t="str">
        <f>IF(B298="","",IF(E298="","",E298-F298+G298-H298+I298-J298+K298-L298+M298-N298))</f>
        <v/>
      </c>
      <c r="P298" s="482"/>
      <c r="Q298" s="452"/>
      <c r="R298" s="452"/>
      <c r="S298" s="334"/>
      <c r="T298" s="460"/>
      <c r="U298" s="483" t="str">
        <f>IF(B298="","",IF(E298="","",SUM(P298:T298)))</f>
        <v/>
      </c>
      <c r="V298" s="500" t="str">
        <f>IF(B298="","",IF(AF298="DQ","DQ",IF(E298="","",IF(O298+U298&lt;0,0,O298+U298))))</f>
        <v/>
      </c>
      <c r="W298" s="422">
        <f>COUNTIF(E298,"=0")+COUNTIF(G298,"=0")+COUNTIF(I298,"=0")+COUNTIF(K298,"=0")+COUNTIF(M298,"=0")</f>
        <v>0</v>
      </c>
      <c r="X298" s="875" t="str">
        <f>IF(AF298="DQ","DQ",IF(V298="","",IF(V299="",V298,IF(V300="",AVERAGE(V298:V299),IF(V301="",AVERAGE(V298:V300),IF(V302="",AVERAGE(V298:V301),TRIMMEAN(V298:V302,0.4)))))))</f>
        <v/>
      </c>
      <c r="Y298" s="324"/>
      <c r="Z298" s="334"/>
      <c r="AA298" s="325"/>
      <c r="AB298" s="164" t="str">
        <f>IF(Y298="","",IF(Y298=999,999,Y298*60+Z298+AA298/100))</f>
        <v/>
      </c>
      <c r="AC298" s="877" t="str">
        <f>IF(I298="DQ","DQ",IF(AB298="","",IF(AB299="",AB298,IF(AB299=0,AB298,IF(AB298=999,999,AVERAGE(AB298:AB299))))))</f>
        <v/>
      </c>
      <c r="AD298" s="877" t="str">
        <f>IF(AF298="DQ","DQ",IF(AC298="","",IF(AVERAGE(AC298:AC418)=999,0,IF(W298&lt;&gt;0,0,IF(30-(AC298-$AE$3)/10&lt;0,0,30-(AC298-$AE$3)/10)))))</f>
        <v/>
      </c>
      <c r="AE298" s="880" t="str">
        <f>IF(B298="","",IF(AF298="DQ","DQ",IF(AC298="","",IF(SUM(X298+AD298)&gt;0,SUM(X298+AD298),0))))</f>
        <v/>
      </c>
      <c r="AF298" s="815"/>
    </row>
    <row r="299" spans="1:32" x14ac:dyDescent="0.25">
      <c r="A299" s="621"/>
      <c r="B299" s="624"/>
      <c r="C299" s="641"/>
      <c r="D299" s="42" t="s">
        <v>4</v>
      </c>
      <c r="E299" s="412" t="str">
        <f>IF(P299&lt;&gt;"",E298,"")</f>
        <v/>
      </c>
      <c r="F299" s="443" t="str">
        <f>IF(P299&lt;&gt;"",F298,"")</f>
        <v/>
      </c>
      <c r="G299" s="443" t="str">
        <f>IF(Q299&lt;&gt;"",G298,"")</f>
        <v/>
      </c>
      <c r="H299" s="443" t="str">
        <f>IF(Q299&lt;&gt;"",H298,"")</f>
        <v/>
      </c>
      <c r="I299" s="443" t="str">
        <f>IF(R299&lt;&gt;"",I298,"")</f>
        <v/>
      </c>
      <c r="J299" s="443" t="str">
        <f>IF(R299&lt;&gt;"",J298,"")</f>
        <v/>
      </c>
      <c r="K299" s="443" t="str">
        <f>IF(S299&lt;&gt;"",K298,"")</f>
        <v/>
      </c>
      <c r="L299" s="416" t="str">
        <f>IF(S299&lt;&gt;"",L298,"")</f>
        <v/>
      </c>
      <c r="M299" s="416" t="str">
        <f>IF(T299&lt;&gt;"",M298,"")</f>
        <v/>
      </c>
      <c r="N299" s="62" t="str">
        <f>IF(E299&lt;&gt;"",N298,"")</f>
        <v/>
      </c>
      <c r="O299" s="487" t="str">
        <f>IF(B298="","",IF(E299="","",E299-F299+G299-H299+I299-J299+K299-L299+M299-N299))</f>
        <v/>
      </c>
      <c r="P299" s="297"/>
      <c r="Q299" s="297"/>
      <c r="R299" s="297"/>
      <c r="S299" s="297"/>
      <c r="T299" s="461"/>
      <c r="U299" s="484" t="str">
        <f>IF(B298="","",IF(E299="","",SUM(P299:T299)))</f>
        <v/>
      </c>
      <c r="V299" s="419" t="str">
        <f>IF(B298="","",IF(AF299="DQ","DQ",IF(E299="","",IF(O299+U299&lt;0,0,O299+U299))))</f>
        <v/>
      </c>
      <c r="W299" s="412"/>
      <c r="X299" s="645"/>
      <c r="Y299" s="289"/>
      <c r="Z299" s="290"/>
      <c r="AA299" s="310"/>
      <c r="AB299" s="10" t="str">
        <f>IF(Y299="","",IF(Y299=999,999,Y299*60+Z299+AA299/100))</f>
        <v/>
      </c>
      <c r="AC299" s="878"/>
      <c r="AD299" s="878"/>
      <c r="AE299" s="721"/>
      <c r="AF299" s="816"/>
    </row>
    <row r="300" spans="1:32" x14ac:dyDescent="0.25">
      <c r="A300" s="621"/>
      <c r="B300" s="624"/>
      <c r="C300" s="641"/>
      <c r="D300" s="42" t="s">
        <v>8</v>
      </c>
      <c r="E300" s="412" t="str">
        <f>IF(P300&lt;&gt;"",E298,"")</f>
        <v/>
      </c>
      <c r="F300" s="443" t="str">
        <f>IF(P300&lt;&gt;"",F298,"")</f>
        <v/>
      </c>
      <c r="G300" s="443" t="str">
        <f>IF(Q300&lt;&gt;"",G298,"")</f>
        <v/>
      </c>
      <c r="H300" s="443" t="str">
        <f>IF(Q300&lt;&gt;"",H298,"")</f>
        <v/>
      </c>
      <c r="I300" s="443" t="str">
        <f>IF(R300&lt;&gt;"",I298,"")</f>
        <v/>
      </c>
      <c r="J300" s="443" t="str">
        <f>IF(R300&lt;&gt;"",J298,"")</f>
        <v/>
      </c>
      <c r="K300" s="443" t="str">
        <f>IF(S300&lt;&gt;"",K298,"")</f>
        <v/>
      </c>
      <c r="L300" s="416" t="str">
        <f>IF(S300&lt;&gt;"",L298,"")</f>
        <v/>
      </c>
      <c r="M300" s="416" t="str">
        <f>IF(T300&lt;&gt;"",M298,"")</f>
        <v/>
      </c>
      <c r="N300" s="62" t="str">
        <f>IF(E300&lt;&gt;"",N298,"")</f>
        <v/>
      </c>
      <c r="O300" s="484" t="str">
        <f>IF(B298="","",IF(E300="","",E300-F300+G300-H300+I300-J300+K300-L300+M300-N300))</f>
        <v/>
      </c>
      <c r="P300" s="297"/>
      <c r="Q300" s="297"/>
      <c r="R300" s="297"/>
      <c r="S300" s="297"/>
      <c r="T300" s="461"/>
      <c r="U300" s="486" t="str">
        <f>IF(B298="","",IF(E300="","",SUM(P300:T300)))</f>
        <v/>
      </c>
      <c r="V300" s="435" t="str">
        <f>IF(B298="","",IF(AF300="DQ","DQ",IF(E300="","",IF(O300+U300&lt;0,0,O300+U300))))</f>
        <v/>
      </c>
      <c r="W300" s="412"/>
      <c r="X300" s="645"/>
      <c r="Y300" s="169"/>
      <c r="Z300" s="170"/>
      <c r="AA300" s="171"/>
      <c r="AB300" s="240"/>
      <c r="AC300" s="878"/>
      <c r="AD300" s="878"/>
      <c r="AE300" s="721"/>
      <c r="AF300" s="816"/>
    </row>
    <row r="301" spans="1:32" x14ac:dyDescent="0.25">
      <c r="A301" s="621"/>
      <c r="B301" s="624"/>
      <c r="C301" s="641"/>
      <c r="D301" s="42" t="s">
        <v>5</v>
      </c>
      <c r="E301" s="412" t="str">
        <f>IF(P301&lt;&gt;"",E298,"")</f>
        <v/>
      </c>
      <c r="F301" s="443" t="str">
        <f>IF(P301&lt;&gt;"",F298,"")</f>
        <v/>
      </c>
      <c r="G301" s="443" t="str">
        <f>IF(Q301&lt;&gt;"",G298,"")</f>
        <v/>
      </c>
      <c r="H301" s="443" t="str">
        <f>IF(Q301&lt;&gt;"",H298,"")</f>
        <v/>
      </c>
      <c r="I301" s="443" t="str">
        <f>IF(R301&lt;&gt;"",I298,"")</f>
        <v/>
      </c>
      <c r="J301" s="443" t="str">
        <f>IF(R301&lt;&gt;"",J298,"")</f>
        <v/>
      </c>
      <c r="K301" s="443" t="str">
        <f>IF(S301&lt;&gt;"",K298,"")</f>
        <v/>
      </c>
      <c r="L301" s="416" t="str">
        <f>IF(S301&lt;&gt;"",L298,"")</f>
        <v/>
      </c>
      <c r="M301" s="416" t="str">
        <f>IF(T301&lt;&gt;"",M298,"")</f>
        <v/>
      </c>
      <c r="N301" s="62" t="str">
        <f>IF(E301&lt;&gt;"",N298,"")</f>
        <v/>
      </c>
      <c r="O301" s="488" t="str">
        <f>IF(B298="","",IF(E301="","",E301-F301+G301-H301+I301-J301+K301-L301+M301-N301))</f>
        <v/>
      </c>
      <c r="P301" s="297"/>
      <c r="Q301" s="297"/>
      <c r="R301" s="297"/>
      <c r="S301" s="297"/>
      <c r="T301" s="461"/>
      <c r="U301" s="484" t="str">
        <f>IF(B298="","",IF(E301="","",SUM(P301:T301)))</f>
        <v/>
      </c>
      <c r="V301" s="419" t="str">
        <f>IF(B298="","",IF(AF301="DQ","DQ",IF(E301="","",IF(O301+U301&lt;0,0,O301+U301))))</f>
        <v/>
      </c>
      <c r="W301" s="412"/>
      <c r="X301" s="645"/>
      <c r="Y301" s="169"/>
      <c r="Z301" s="170"/>
      <c r="AA301" s="171"/>
      <c r="AB301" s="240"/>
      <c r="AC301" s="878"/>
      <c r="AD301" s="878"/>
      <c r="AE301" s="721"/>
      <c r="AF301" s="816"/>
    </row>
    <row r="302" spans="1:32" ht="15.75" thickBot="1" x14ac:dyDescent="0.3">
      <c r="A302" s="644"/>
      <c r="B302" s="643"/>
      <c r="C302" s="642"/>
      <c r="D302" s="85" t="s">
        <v>6</v>
      </c>
      <c r="E302" s="423" t="str">
        <f>IF(P302&lt;&gt;"",E298,"")</f>
        <v/>
      </c>
      <c r="F302" s="124" t="str">
        <f>IF(P302&lt;&gt;"",F298,"")</f>
        <v/>
      </c>
      <c r="G302" s="124" t="str">
        <f>IF(Q302&lt;&gt;"",G298,"")</f>
        <v/>
      </c>
      <c r="H302" s="124" t="str">
        <f>IF(Q302&lt;&gt;"",H298,"")</f>
        <v/>
      </c>
      <c r="I302" s="124" t="str">
        <f>IF(R302&lt;&gt;"",I298,"")</f>
        <v/>
      </c>
      <c r="J302" s="124" t="str">
        <f>IF(R302&lt;&gt;"",J298,"")</f>
        <v/>
      </c>
      <c r="K302" s="124" t="str">
        <f>IF(S302&lt;&gt;"",K298,"")</f>
        <v/>
      </c>
      <c r="L302" s="421" t="str">
        <f>IF(S302&lt;&gt;"",L298,"")</f>
        <v/>
      </c>
      <c r="M302" s="421" t="str">
        <f>IF(T302&lt;&gt;"",M298,"")</f>
        <v/>
      </c>
      <c r="N302" s="64" t="str">
        <f>IF(E302&lt;&gt;"",N298,"")</f>
        <v/>
      </c>
      <c r="O302" s="486" t="str">
        <f>IF(B298="","",IF(E302="","",E302-F302+G302-H302+I302-J302+K302-L302+M302-N302))</f>
        <v/>
      </c>
      <c r="P302" s="309"/>
      <c r="Q302" s="309"/>
      <c r="R302" s="309"/>
      <c r="S302" s="309"/>
      <c r="T302" s="462"/>
      <c r="U302" s="488" t="str">
        <f>IF(B298="","",IF(E302="","",SUM(P302:T302)))</f>
        <v/>
      </c>
      <c r="V302" s="418" t="str">
        <f>IF(B298="","",IF(AF302="DQ","DQ",IF(E302="","",IF(O302+U302&lt;0,0,O302+U302))))</f>
        <v/>
      </c>
      <c r="W302" s="423"/>
      <c r="X302" s="876"/>
      <c r="Y302" s="478"/>
      <c r="Z302" s="479"/>
      <c r="AA302" s="480"/>
      <c r="AB302" s="481"/>
      <c r="AC302" s="879"/>
      <c r="AD302" s="879"/>
      <c r="AE302" s="881"/>
      <c r="AF302" s="817"/>
    </row>
    <row r="303" spans="1:32" x14ac:dyDescent="0.25">
      <c r="A303" s="626" t="str">
        <f>IF('Names And Totals'!A64="","",'Names And Totals'!A64)</f>
        <v/>
      </c>
      <c r="B303" s="629" t="str">
        <f>IF('Names And Totals'!B64="","",'Names And Totals'!B64)</f>
        <v/>
      </c>
      <c r="C303" s="821" t="str">
        <f>IF(AE303="","",IF(AE303="DQ","DQ",RANK(AE303,$AE$8:$AE$503,0)+SUMPRODUCT(--(AE303=$AE$8:$AE$503),--(AC303&gt;$AC$8:$AC$503))))</f>
        <v/>
      </c>
      <c r="D303" s="43" t="s">
        <v>7</v>
      </c>
      <c r="E303" s="446"/>
      <c r="F303" s="447"/>
      <c r="G303" s="447"/>
      <c r="H303" s="447"/>
      <c r="I303" s="447"/>
      <c r="J303" s="447"/>
      <c r="K303" s="447"/>
      <c r="L303" s="489"/>
      <c r="M303" s="489"/>
      <c r="N303" s="313"/>
      <c r="O303" s="490" t="str">
        <f>IF(B303="","",IF(E303="","",E303-F303+G303-H303+I303-J303+K303-L303+M303-N303))</f>
        <v/>
      </c>
      <c r="P303" s="491"/>
      <c r="Q303" s="447"/>
      <c r="R303" s="447"/>
      <c r="S303" s="312"/>
      <c r="T303" s="464"/>
      <c r="U303" s="490" t="str">
        <f>IF(B303="","",IF(E303="","",SUM(P303:T303)))</f>
        <v/>
      </c>
      <c r="V303" s="403" t="str">
        <f>IF(B303="","",IF(AF303="DQ","DQ",IF(E303="","",IF(O303+U303&lt;0,0,O303+U303))))</f>
        <v/>
      </c>
      <c r="W303" s="409">
        <f>COUNTIF(E303,"=0")+COUNTIF(G303,"=0")+COUNTIF(I303,"=0")+COUNTIF(K303,"=0")+COUNTIF(M303,"=0")</f>
        <v>0</v>
      </c>
      <c r="X303" s="723" t="str">
        <f>IF(AF303="DQ","DQ",IF(V303="","",IF(V304="",V303,IF(V305="",AVERAGE(V303:V304),IF(V306="",AVERAGE(V303:V305),IF(V307="",AVERAGE(V303:V306),TRIMMEAN(V303:V307,0.4)))))))</f>
        <v/>
      </c>
      <c r="Y303" s="311"/>
      <c r="Z303" s="312"/>
      <c r="AA303" s="313"/>
      <c r="AB303" s="160" t="str">
        <f>IF(Y303="","",IF(Y303=999,999,Y303*60+Z303+AA303/100))</f>
        <v/>
      </c>
      <c r="AC303" s="872" t="str">
        <f>IF(I303="DQ","DQ",IF(AB303="","",IF(AB304="",AB303,IF(AB304=0,AB303,IF(AB303=999,999,AVERAGE(AB303:AB304))))))</f>
        <v/>
      </c>
      <c r="AD303" s="872" t="str">
        <f>IF(AF303="DQ","DQ",IF(AC303="","",IF(AVERAGE(AC303:AC423)=999,0,IF(W303&lt;&gt;0,0,IF(30-(AC303-$AE$3)/10&lt;0,0,30-(AC303-$AE$3)/10)))))</f>
        <v/>
      </c>
      <c r="AE303" s="605" t="str">
        <f>IF(B303="","",IF(AF303="DQ","DQ",IF(AC303="","",IF(SUM(X303+AD303)&gt;0,SUM(X303+AD303),0))))</f>
        <v/>
      </c>
      <c r="AF303" s="638"/>
    </row>
    <row r="304" spans="1:32" x14ac:dyDescent="0.25">
      <c r="A304" s="627"/>
      <c r="B304" s="630"/>
      <c r="C304" s="822"/>
      <c r="D304" s="44" t="s">
        <v>4</v>
      </c>
      <c r="E304" s="410" t="str">
        <f>IF(P304&lt;&gt;"",E303,"")</f>
        <v/>
      </c>
      <c r="F304" s="444" t="str">
        <f>IF(P304&lt;&gt;"",F303,"")</f>
        <v/>
      </c>
      <c r="G304" s="444" t="str">
        <f>IF(Q304&lt;&gt;"",G303,"")</f>
        <v/>
      </c>
      <c r="H304" s="444" t="str">
        <f>IF(Q304&lt;&gt;"",H303,"")</f>
        <v/>
      </c>
      <c r="I304" s="444" t="str">
        <f>IF(R304&lt;&gt;"",I303,"")</f>
        <v/>
      </c>
      <c r="J304" s="444" t="str">
        <f>IF(R304&lt;&gt;"",J303,"")</f>
        <v/>
      </c>
      <c r="K304" s="444" t="str">
        <f>IF(S304&lt;&gt;"",K303,"")</f>
        <v/>
      </c>
      <c r="L304" s="414" t="str">
        <f>IF(S304&lt;&gt;"",L303,"")</f>
        <v/>
      </c>
      <c r="M304" s="414" t="str">
        <f>IF(T304&lt;&gt;"",M303,"")</f>
        <v/>
      </c>
      <c r="N304" s="63" t="str">
        <f>IF(E304&lt;&gt;"",N303,"")</f>
        <v/>
      </c>
      <c r="O304" s="492" t="str">
        <f>IF(B303="","",IF(E304="","",E304-F304+G304-H304+I304-J304+K304-L304+M304-N304))</f>
        <v/>
      </c>
      <c r="P304" s="303"/>
      <c r="Q304" s="303"/>
      <c r="R304" s="303"/>
      <c r="S304" s="303"/>
      <c r="T304" s="463"/>
      <c r="U304" s="485" t="str">
        <f>IF(B303="","",IF(E304="","",SUM(P304:T304)))</f>
        <v/>
      </c>
      <c r="V304" s="437" t="str">
        <f>IF(B303="","",IF(AF304="DQ","DQ",IF(E304="","",IF(O304+U304&lt;0,0,O304+U304))))</f>
        <v/>
      </c>
      <c r="W304" s="410"/>
      <c r="X304" s="724"/>
      <c r="Y304" s="292"/>
      <c r="Z304" s="293"/>
      <c r="AA304" s="314"/>
      <c r="AB304" s="14" t="str">
        <f>IF(Y304="","",IF(Y304=999,999,Y304*60+Z304+AA304/100))</f>
        <v/>
      </c>
      <c r="AC304" s="873"/>
      <c r="AD304" s="873"/>
      <c r="AE304" s="606"/>
      <c r="AF304" s="639"/>
    </row>
    <row r="305" spans="1:32" x14ac:dyDescent="0.25">
      <c r="A305" s="627"/>
      <c r="B305" s="630"/>
      <c r="C305" s="822"/>
      <c r="D305" s="44" t="s">
        <v>8</v>
      </c>
      <c r="E305" s="410" t="str">
        <f>IF(P305&lt;&gt;"",E303,"")</f>
        <v/>
      </c>
      <c r="F305" s="444" t="str">
        <f>IF(P305&lt;&gt;"",F303,"")</f>
        <v/>
      </c>
      <c r="G305" s="444" t="str">
        <f>IF(Q305&lt;&gt;"",G303,"")</f>
        <v/>
      </c>
      <c r="H305" s="444" t="str">
        <f>IF(Q305&lt;&gt;"",H303,"")</f>
        <v/>
      </c>
      <c r="I305" s="444" t="str">
        <f>IF(R305&lt;&gt;"",I303,"")</f>
        <v/>
      </c>
      <c r="J305" s="444" t="str">
        <f>IF(R305&lt;&gt;"",J303,"")</f>
        <v/>
      </c>
      <c r="K305" s="444" t="str">
        <f>IF(S305&lt;&gt;"",K303,"")</f>
        <v/>
      </c>
      <c r="L305" s="414" t="str">
        <f>IF(S305&lt;&gt;"",L303,"")</f>
        <v/>
      </c>
      <c r="M305" s="414" t="str">
        <f>IF(T305&lt;&gt;"",M303,"")</f>
        <v/>
      </c>
      <c r="N305" s="63" t="str">
        <f>IF(E305&lt;&gt;"",N303,"")</f>
        <v/>
      </c>
      <c r="O305" s="485" t="str">
        <f>IF(B303="","",IF(E305="","",E305-F305+G305-H305+I305-J305+K305-L305+M305-N305))</f>
        <v/>
      </c>
      <c r="P305" s="303"/>
      <c r="Q305" s="303"/>
      <c r="R305" s="303"/>
      <c r="S305" s="303"/>
      <c r="T305" s="463"/>
      <c r="U305" s="493" t="str">
        <f>IF(B303="","",IF(E305="","",SUM(P305:T305)))</f>
        <v/>
      </c>
      <c r="V305" s="404" t="str">
        <f>IF(B303="","",IF(AF305="DQ","DQ",IF(E305="","",IF(O305+U305&lt;0,0,O305+U305))))</f>
        <v/>
      </c>
      <c r="W305" s="410"/>
      <c r="X305" s="724"/>
      <c r="Y305" s="179"/>
      <c r="Z305" s="180"/>
      <c r="AA305" s="181"/>
      <c r="AB305" s="241"/>
      <c r="AC305" s="873"/>
      <c r="AD305" s="873"/>
      <c r="AE305" s="606"/>
      <c r="AF305" s="639"/>
    </row>
    <row r="306" spans="1:32" x14ac:dyDescent="0.25">
      <c r="A306" s="627"/>
      <c r="B306" s="630"/>
      <c r="C306" s="822"/>
      <c r="D306" s="44" t="s">
        <v>5</v>
      </c>
      <c r="E306" s="410" t="str">
        <f>IF(P306&lt;&gt;"",E303,"")</f>
        <v/>
      </c>
      <c r="F306" s="444" t="str">
        <f>IF(P306&lt;&gt;"",F303,"")</f>
        <v/>
      </c>
      <c r="G306" s="444" t="str">
        <f>IF(Q306&lt;&gt;"",G303,"")</f>
        <v/>
      </c>
      <c r="H306" s="444" t="str">
        <f>IF(Q306&lt;&gt;"",H303,"")</f>
        <v/>
      </c>
      <c r="I306" s="444" t="str">
        <f>IF(R306&lt;&gt;"",I303,"")</f>
        <v/>
      </c>
      <c r="J306" s="444" t="str">
        <f>IF(R306&lt;&gt;"",J303,"")</f>
        <v/>
      </c>
      <c r="K306" s="444" t="str">
        <f>IF(S306&lt;&gt;"",K303,"")</f>
        <v/>
      </c>
      <c r="L306" s="414" t="str">
        <f>IF(S306&lt;&gt;"",L303,"")</f>
        <v/>
      </c>
      <c r="M306" s="414" t="str">
        <f>IF(T306&lt;&gt;"",M303,"")</f>
        <v/>
      </c>
      <c r="N306" s="63" t="str">
        <f>IF(E306&lt;&gt;"",N303,"")</f>
        <v/>
      </c>
      <c r="O306" s="494" t="str">
        <f>IF(B303="","",IF(E306="","",E306-F306+G306-H306+I306-J306+K306-L306+M306-N306))</f>
        <v/>
      </c>
      <c r="P306" s="303"/>
      <c r="Q306" s="303"/>
      <c r="R306" s="303"/>
      <c r="S306" s="303"/>
      <c r="T306" s="463"/>
      <c r="U306" s="485" t="str">
        <f>IF(B303="","",IF(E306="","",SUM(P306:T306)))</f>
        <v/>
      </c>
      <c r="V306" s="437" t="str">
        <f>IF(B303="","",IF(AF306="DQ","DQ",IF(E306="","",IF(O306+U306&lt;0,0,O306+U306))))</f>
        <v/>
      </c>
      <c r="W306" s="410"/>
      <c r="X306" s="724"/>
      <c r="Y306" s="179"/>
      <c r="Z306" s="180"/>
      <c r="AA306" s="181"/>
      <c r="AB306" s="241"/>
      <c r="AC306" s="873"/>
      <c r="AD306" s="873"/>
      <c r="AE306" s="606"/>
      <c r="AF306" s="639"/>
    </row>
    <row r="307" spans="1:32" ht="15.75" thickBot="1" x14ac:dyDescent="0.3">
      <c r="A307" s="628"/>
      <c r="B307" s="631"/>
      <c r="C307" s="823"/>
      <c r="D307" s="45" t="s">
        <v>6</v>
      </c>
      <c r="E307" s="411" t="str">
        <f>IF(P307&lt;&gt;"",E303,"")</f>
        <v/>
      </c>
      <c r="F307" s="445" t="str">
        <f>IF(P307&lt;&gt;"",F303,"")</f>
        <v/>
      </c>
      <c r="G307" s="445" t="str">
        <f>IF(Q307&lt;&gt;"",G303,"")</f>
        <v/>
      </c>
      <c r="H307" s="445" t="str">
        <f>IF(Q307&lt;&gt;"",H303,"")</f>
        <v/>
      </c>
      <c r="I307" s="445" t="str">
        <f>IF(R307&lt;&gt;"",I303,"")</f>
        <v/>
      </c>
      <c r="J307" s="445" t="str">
        <f>IF(R307&lt;&gt;"",J303,"")</f>
        <v/>
      </c>
      <c r="K307" s="445" t="str">
        <f>IF(S307&lt;&gt;"",K303,"")</f>
        <v/>
      </c>
      <c r="L307" s="415" t="str">
        <f>IF(S307&lt;&gt;"",L303,"")</f>
        <v/>
      </c>
      <c r="M307" s="415" t="str">
        <f>IF(T307&lt;&gt;"",M303,"")</f>
        <v/>
      </c>
      <c r="N307" s="161" t="str">
        <f>IF(E307&lt;&gt;"",N303,"")</f>
        <v/>
      </c>
      <c r="O307" s="495" t="str">
        <f>IF(B303="","",IF(E307="","",E307-F307+G307-H307+I307-J307+K307-L307+M307-N307))</f>
        <v/>
      </c>
      <c r="P307" s="305"/>
      <c r="Q307" s="305"/>
      <c r="R307" s="305"/>
      <c r="S307" s="305"/>
      <c r="T307" s="465"/>
      <c r="U307" s="495" t="str">
        <f>IF(B303="","",IF(E307="","",SUM(P307:T307)))</f>
        <v/>
      </c>
      <c r="V307" s="405" t="str">
        <f>IF(B303="","",IF(AF307="DQ","DQ",IF(E307="","",IF(O307+U307&lt;0,0,O307+U307))))</f>
        <v/>
      </c>
      <c r="W307" s="411"/>
      <c r="X307" s="725"/>
      <c r="Y307" s="183"/>
      <c r="Z307" s="184"/>
      <c r="AA307" s="185"/>
      <c r="AB307" s="242"/>
      <c r="AC307" s="874"/>
      <c r="AD307" s="874"/>
      <c r="AE307" s="607"/>
      <c r="AF307" s="640"/>
    </row>
    <row r="308" spans="1:32" x14ac:dyDescent="0.25">
      <c r="A308" s="621" t="str">
        <f>IF('Names And Totals'!A65="","",'Names And Totals'!A65)</f>
        <v/>
      </c>
      <c r="B308" s="624" t="str">
        <f>IF('Names And Totals'!B65="","",'Names And Totals'!B65)</f>
        <v/>
      </c>
      <c r="C308" s="641" t="str">
        <f>IF(AE308="","",IF(AE308="DQ","DQ",RANK(AE308,$AE$8:$AE$503,0)+SUMPRODUCT(--(AE308=$AE$8:$AE$503),--(AC308&gt;$AC$8:$AC$503))))</f>
        <v/>
      </c>
      <c r="D308" s="42" t="s">
        <v>7</v>
      </c>
      <c r="E308" s="453"/>
      <c r="F308" s="452"/>
      <c r="G308" s="452"/>
      <c r="H308" s="452"/>
      <c r="I308" s="452"/>
      <c r="J308" s="452"/>
      <c r="K308" s="452"/>
      <c r="L308" s="476"/>
      <c r="M308" s="476"/>
      <c r="N308" s="325"/>
      <c r="O308" s="483" t="str">
        <f>IF(B308="","",IF(E308="","",E308-F308+G308-H308+I308-J308+K308-L308+M308-N308))</f>
        <v/>
      </c>
      <c r="P308" s="482"/>
      <c r="Q308" s="452"/>
      <c r="R308" s="452"/>
      <c r="S308" s="334"/>
      <c r="T308" s="460"/>
      <c r="U308" s="483" t="str">
        <f>IF(B308="","",IF(E308="","",SUM(P308:T308)))</f>
        <v/>
      </c>
      <c r="V308" s="500" t="str">
        <f>IF(B308="","",IF(AF308="DQ","DQ",IF(E308="","",IF(O308+U308&lt;0,0,O308+U308))))</f>
        <v/>
      </c>
      <c r="W308" s="422">
        <f>COUNTIF(E308,"=0")+COUNTIF(G308,"=0")+COUNTIF(I308,"=0")+COUNTIF(K308,"=0")+COUNTIF(M308,"=0")</f>
        <v>0</v>
      </c>
      <c r="X308" s="875" t="str">
        <f>IF(AF308="DQ","DQ",IF(V308="","",IF(V309="",V308,IF(V310="",AVERAGE(V308:V309),IF(V311="",AVERAGE(V308:V310),IF(V312="",AVERAGE(V308:V311),TRIMMEAN(V308:V312,0.4)))))))</f>
        <v/>
      </c>
      <c r="Y308" s="324"/>
      <c r="Z308" s="334"/>
      <c r="AA308" s="325"/>
      <c r="AB308" s="164" t="str">
        <f>IF(Y308="","",IF(Y308=999,999,Y308*60+Z308+AA308/100))</f>
        <v/>
      </c>
      <c r="AC308" s="877" t="str">
        <f>IF(I308="DQ","DQ",IF(AB308="","",IF(AB309="",AB308,IF(AB309=0,AB308,IF(AB308=999,999,AVERAGE(AB308:AB309))))))</f>
        <v/>
      </c>
      <c r="AD308" s="877" t="str">
        <f>IF(AF308="DQ","DQ",IF(AC308="","",IF(AVERAGE(AC308:AC428)=999,0,IF(W308&lt;&gt;0,0,IF(30-(AC308-$AE$3)/10&lt;0,0,30-(AC308-$AE$3)/10)))))</f>
        <v/>
      </c>
      <c r="AE308" s="880" t="str">
        <f>IF(B308="","",IF(AF308="DQ","DQ",IF(AC308="","",IF(SUM(X308+AD308)&gt;0,SUM(X308+AD308),0))))</f>
        <v/>
      </c>
      <c r="AF308" s="815"/>
    </row>
    <row r="309" spans="1:32" x14ac:dyDescent="0.25">
      <c r="A309" s="621"/>
      <c r="B309" s="624"/>
      <c r="C309" s="641"/>
      <c r="D309" s="42" t="s">
        <v>4</v>
      </c>
      <c r="E309" s="412" t="str">
        <f>IF(P309&lt;&gt;"",E308,"")</f>
        <v/>
      </c>
      <c r="F309" s="443" t="str">
        <f>IF(P309&lt;&gt;"",F308,"")</f>
        <v/>
      </c>
      <c r="G309" s="443" t="str">
        <f>IF(Q309&lt;&gt;"",G308,"")</f>
        <v/>
      </c>
      <c r="H309" s="443" t="str">
        <f>IF(Q309&lt;&gt;"",H308,"")</f>
        <v/>
      </c>
      <c r="I309" s="443" t="str">
        <f>IF(R309&lt;&gt;"",I308,"")</f>
        <v/>
      </c>
      <c r="J309" s="443" t="str">
        <f>IF(R309&lt;&gt;"",J308,"")</f>
        <v/>
      </c>
      <c r="K309" s="443" t="str">
        <f>IF(S309&lt;&gt;"",K308,"")</f>
        <v/>
      </c>
      <c r="L309" s="416" t="str">
        <f>IF(S309&lt;&gt;"",L308,"")</f>
        <v/>
      </c>
      <c r="M309" s="416" t="str">
        <f>IF(T309&lt;&gt;"",M308,"")</f>
        <v/>
      </c>
      <c r="N309" s="62" t="str">
        <f>IF(E309&lt;&gt;"",N308,"")</f>
        <v/>
      </c>
      <c r="O309" s="487" t="str">
        <f>IF(B308="","",IF(E309="","",E309-F309+G309-H309+I309-J309+K309-L309+M309-N309))</f>
        <v/>
      </c>
      <c r="P309" s="297"/>
      <c r="Q309" s="297"/>
      <c r="R309" s="297"/>
      <c r="S309" s="297"/>
      <c r="T309" s="461"/>
      <c r="U309" s="484" t="str">
        <f>IF(B308="","",IF(E309="","",SUM(P309:T309)))</f>
        <v/>
      </c>
      <c r="V309" s="419" t="str">
        <f>IF(B308="","",IF(AF309="DQ","DQ",IF(E309="","",IF(O309+U309&lt;0,0,O309+U309))))</f>
        <v/>
      </c>
      <c r="W309" s="412"/>
      <c r="X309" s="645"/>
      <c r="Y309" s="289"/>
      <c r="Z309" s="290"/>
      <c r="AA309" s="310"/>
      <c r="AB309" s="10" t="str">
        <f>IF(Y309="","",IF(Y309=999,999,Y309*60+Z309+AA309/100))</f>
        <v/>
      </c>
      <c r="AC309" s="878"/>
      <c r="AD309" s="878"/>
      <c r="AE309" s="721"/>
      <c r="AF309" s="816"/>
    </row>
    <row r="310" spans="1:32" x14ac:dyDescent="0.25">
      <c r="A310" s="621"/>
      <c r="B310" s="624"/>
      <c r="C310" s="641"/>
      <c r="D310" s="42" t="s">
        <v>8</v>
      </c>
      <c r="E310" s="412" t="str">
        <f>IF(P310&lt;&gt;"",E308,"")</f>
        <v/>
      </c>
      <c r="F310" s="443" t="str">
        <f>IF(P310&lt;&gt;"",F308,"")</f>
        <v/>
      </c>
      <c r="G310" s="443" t="str">
        <f>IF(Q310&lt;&gt;"",G308,"")</f>
        <v/>
      </c>
      <c r="H310" s="443" t="str">
        <f>IF(Q310&lt;&gt;"",H308,"")</f>
        <v/>
      </c>
      <c r="I310" s="443" t="str">
        <f>IF(R310&lt;&gt;"",I308,"")</f>
        <v/>
      </c>
      <c r="J310" s="443" t="str">
        <f>IF(R310&lt;&gt;"",J308,"")</f>
        <v/>
      </c>
      <c r="K310" s="443" t="str">
        <f>IF(S310&lt;&gt;"",K308,"")</f>
        <v/>
      </c>
      <c r="L310" s="416" t="str">
        <f>IF(S310&lt;&gt;"",L308,"")</f>
        <v/>
      </c>
      <c r="M310" s="416" t="str">
        <f>IF(T310&lt;&gt;"",M308,"")</f>
        <v/>
      </c>
      <c r="N310" s="62" t="str">
        <f>IF(E310&lt;&gt;"",N308,"")</f>
        <v/>
      </c>
      <c r="O310" s="484" t="str">
        <f>IF(B308="","",IF(E310="","",E310-F310+G310-H310+I310-J310+K310-L310+M310-N310))</f>
        <v/>
      </c>
      <c r="P310" s="297"/>
      <c r="Q310" s="297"/>
      <c r="R310" s="297"/>
      <c r="S310" s="297"/>
      <c r="T310" s="461"/>
      <c r="U310" s="486" t="str">
        <f>IF(B308="","",IF(E310="","",SUM(P310:T310)))</f>
        <v/>
      </c>
      <c r="V310" s="435" t="str">
        <f>IF(B308="","",IF(AF310="DQ","DQ",IF(E310="","",IF(O310+U310&lt;0,0,O310+U310))))</f>
        <v/>
      </c>
      <c r="W310" s="412"/>
      <c r="X310" s="645"/>
      <c r="Y310" s="169"/>
      <c r="Z310" s="170"/>
      <c r="AA310" s="171"/>
      <c r="AB310" s="240"/>
      <c r="AC310" s="878"/>
      <c r="AD310" s="878"/>
      <c r="AE310" s="721"/>
      <c r="AF310" s="816"/>
    </row>
    <row r="311" spans="1:32" x14ac:dyDescent="0.25">
      <c r="A311" s="621"/>
      <c r="B311" s="624"/>
      <c r="C311" s="641"/>
      <c r="D311" s="42" t="s">
        <v>5</v>
      </c>
      <c r="E311" s="412" t="str">
        <f>IF(P311&lt;&gt;"",E308,"")</f>
        <v/>
      </c>
      <c r="F311" s="443" t="str">
        <f>IF(P311&lt;&gt;"",F308,"")</f>
        <v/>
      </c>
      <c r="G311" s="443" t="str">
        <f>IF(Q311&lt;&gt;"",G308,"")</f>
        <v/>
      </c>
      <c r="H311" s="443" t="str">
        <f>IF(Q311&lt;&gt;"",H308,"")</f>
        <v/>
      </c>
      <c r="I311" s="443" t="str">
        <f>IF(R311&lt;&gt;"",I308,"")</f>
        <v/>
      </c>
      <c r="J311" s="443" t="str">
        <f>IF(R311&lt;&gt;"",J308,"")</f>
        <v/>
      </c>
      <c r="K311" s="443" t="str">
        <f>IF(S311&lt;&gt;"",K308,"")</f>
        <v/>
      </c>
      <c r="L311" s="416" t="str">
        <f>IF(S311&lt;&gt;"",L308,"")</f>
        <v/>
      </c>
      <c r="M311" s="416" t="str">
        <f>IF(T311&lt;&gt;"",M308,"")</f>
        <v/>
      </c>
      <c r="N311" s="62" t="str">
        <f>IF(E311&lt;&gt;"",N308,"")</f>
        <v/>
      </c>
      <c r="O311" s="488" t="str">
        <f>IF(B308="","",IF(E311="","",E311-F311+G311-H311+I311-J311+K311-L311+M311-N311))</f>
        <v/>
      </c>
      <c r="P311" s="297"/>
      <c r="Q311" s="297"/>
      <c r="R311" s="297"/>
      <c r="S311" s="297"/>
      <c r="T311" s="461"/>
      <c r="U311" s="484" t="str">
        <f>IF(B308="","",IF(E311="","",SUM(P311:T311)))</f>
        <v/>
      </c>
      <c r="V311" s="419" t="str">
        <f>IF(B308="","",IF(AF311="DQ","DQ",IF(E311="","",IF(O311+U311&lt;0,0,O311+U311))))</f>
        <v/>
      </c>
      <c r="W311" s="412"/>
      <c r="X311" s="645"/>
      <c r="Y311" s="169"/>
      <c r="Z311" s="170"/>
      <c r="AA311" s="171"/>
      <c r="AB311" s="240"/>
      <c r="AC311" s="878"/>
      <c r="AD311" s="878"/>
      <c r="AE311" s="721"/>
      <c r="AF311" s="816"/>
    </row>
    <row r="312" spans="1:32" ht="15.75" thickBot="1" x14ac:dyDescent="0.3">
      <c r="A312" s="644"/>
      <c r="B312" s="643"/>
      <c r="C312" s="642"/>
      <c r="D312" s="85" t="s">
        <v>6</v>
      </c>
      <c r="E312" s="423" t="str">
        <f>IF(P312&lt;&gt;"",E308,"")</f>
        <v/>
      </c>
      <c r="F312" s="124" t="str">
        <f>IF(P312&lt;&gt;"",F308,"")</f>
        <v/>
      </c>
      <c r="G312" s="124" t="str">
        <f>IF(Q312&lt;&gt;"",G308,"")</f>
        <v/>
      </c>
      <c r="H312" s="124" t="str">
        <f>IF(Q312&lt;&gt;"",H308,"")</f>
        <v/>
      </c>
      <c r="I312" s="124" t="str">
        <f>IF(R312&lt;&gt;"",I308,"")</f>
        <v/>
      </c>
      <c r="J312" s="124" t="str">
        <f>IF(R312&lt;&gt;"",J308,"")</f>
        <v/>
      </c>
      <c r="K312" s="124" t="str">
        <f>IF(S312&lt;&gt;"",K308,"")</f>
        <v/>
      </c>
      <c r="L312" s="421" t="str">
        <f>IF(S312&lt;&gt;"",L308,"")</f>
        <v/>
      </c>
      <c r="M312" s="421" t="str">
        <f>IF(T312&lt;&gt;"",M308,"")</f>
        <v/>
      </c>
      <c r="N312" s="64" t="str">
        <f>IF(E312&lt;&gt;"",N308,"")</f>
        <v/>
      </c>
      <c r="O312" s="486" t="str">
        <f>IF(B308="","",IF(E312="","",E312-F312+G312-H312+I312-J312+K312-L312+M312-N312))</f>
        <v/>
      </c>
      <c r="P312" s="309"/>
      <c r="Q312" s="309"/>
      <c r="R312" s="309"/>
      <c r="S312" s="309"/>
      <c r="T312" s="462"/>
      <c r="U312" s="488" t="str">
        <f>IF(B308="","",IF(E312="","",SUM(P312:T312)))</f>
        <v/>
      </c>
      <c r="V312" s="418" t="str">
        <f>IF(B308="","",IF(AF312="DQ","DQ",IF(E312="","",IF(O312+U312&lt;0,0,O312+U312))))</f>
        <v/>
      </c>
      <c r="W312" s="423"/>
      <c r="X312" s="876"/>
      <c r="Y312" s="478"/>
      <c r="Z312" s="479"/>
      <c r="AA312" s="480"/>
      <c r="AB312" s="481"/>
      <c r="AC312" s="879"/>
      <c r="AD312" s="879"/>
      <c r="AE312" s="881"/>
      <c r="AF312" s="817"/>
    </row>
    <row r="313" spans="1:32" x14ac:dyDescent="0.25">
      <c r="A313" s="626" t="str">
        <f>IF('Names And Totals'!A66="","",'Names And Totals'!A66)</f>
        <v/>
      </c>
      <c r="B313" s="629" t="str">
        <f>IF('Names And Totals'!B66="","",'Names And Totals'!B66)</f>
        <v/>
      </c>
      <c r="C313" s="821" t="str">
        <f>IF(AE313="","",IF(AE313="DQ","DQ",RANK(AE313,$AE$8:$AE$503,0)+SUMPRODUCT(--(AE313=$AE$8:$AE$503),--(AC313&gt;$AC$8:$AC$503))))</f>
        <v/>
      </c>
      <c r="D313" s="43" t="s">
        <v>7</v>
      </c>
      <c r="E313" s="446"/>
      <c r="F313" s="447"/>
      <c r="G313" s="447"/>
      <c r="H313" s="447"/>
      <c r="I313" s="447"/>
      <c r="J313" s="447"/>
      <c r="K313" s="447"/>
      <c r="L313" s="489"/>
      <c r="M313" s="489"/>
      <c r="N313" s="313"/>
      <c r="O313" s="490" t="str">
        <f>IF(B313="","",IF(E313="","",E313-F313+G313-H313+I313-J313+K313-L313+M313-N313))</f>
        <v/>
      </c>
      <c r="P313" s="491"/>
      <c r="Q313" s="447"/>
      <c r="R313" s="447"/>
      <c r="S313" s="312"/>
      <c r="T313" s="464"/>
      <c r="U313" s="490" t="str">
        <f>IF(B313="","",IF(E313="","",SUM(P313:T313)))</f>
        <v/>
      </c>
      <c r="V313" s="403" t="str">
        <f>IF(B313="","",IF(AF313="DQ","DQ",IF(E313="","",IF(O313+U313&lt;0,0,O313+U313))))</f>
        <v/>
      </c>
      <c r="W313" s="409">
        <f>COUNTIF(E313,"=0")+COUNTIF(G313,"=0")+COUNTIF(I313,"=0")+COUNTIF(K313,"=0")+COUNTIF(M313,"=0")</f>
        <v>0</v>
      </c>
      <c r="X313" s="723" t="str">
        <f>IF(AF313="DQ","DQ",IF(V313="","",IF(V314="",V313,IF(V315="",AVERAGE(V313:V314),IF(V316="",AVERAGE(V313:V315),IF(V317="",AVERAGE(V313:V316),TRIMMEAN(V313:V317,0.4)))))))</f>
        <v/>
      </c>
      <c r="Y313" s="311"/>
      <c r="Z313" s="312"/>
      <c r="AA313" s="313"/>
      <c r="AB313" s="160" t="str">
        <f>IF(Y313="","",IF(Y313=999,999,Y313*60+Z313+AA313/100))</f>
        <v/>
      </c>
      <c r="AC313" s="872" t="str">
        <f>IF(I313="DQ","DQ",IF(AB313="","",IF(AB314="",AB313,IF(AB314=0,AB313,IF(AB313=999,999,AVERAGE(AB313:AB314))))))</f>
        <v/>
      </c>
      <c r="AD313" s="872" t="str">
        <f>IF(AF313="DQ","DQ",IF(AC313="","",IF(AVERAGE(AC313:AC433)=999,0,IF(W313&lt;&gt;0,0,IF(30-(AC313-$AE$3)/10&lt;0,0,30-(AC313-$AE$3)/10)))))</f>
        <v/>
      </c>
      <c r="AE313" s="605" t="str">
        <f>IF(B313="","",IF(AF313="DQ","DQ",IF(AC313="","",IF(SUM(X313+AD313)&gt;0,SUM(X313+AD313),0))))</f>
        <v/>
      </c>
      <c r="AF313" s="638"/>
    </row>
    <row r="314" spans="1:32" x14ac:dyDescent="0.25">
      <c r="A314" s="627"/>
      <c r="B314" s="630"/>
      <c r="C314" s="822"/>
      <c r="D314" s="44" t="s">
        <v>4</v>
      </c>
      <c r="E314" s="410" t="str">
        <f>IF(P314&lt;&gt;"",E313,"")</f>
        <v/>
      </c>
      <c r="F314" s="444" t="str">
        <f>IF(P314&lt;&gt;"",F313,"")</f>
        <v/>
      </c>
      <c r="G314" s="444" t="str">
        <f>IF(Q314&lt;&gt;"",G313,"")</f>
        <v/>
      </c>
      <c r="H314" s="444" t="str">
        <f>IF(Q314&lt;&gt;"",H313,"")</f>
        <v/>
      </c>
      <c r="I314" s="444" t="str">
        <f>IF(R314&lt;&gt;"",I313,"")</f>
        <v/>
      </c>
      <c r="J314" s="444" t="str">
        <f>IF(R314&lt;&gt;"",J313,"")</f>
        <v/>
      </c>
      <c r="K314" s="444" t="str">
        <f>IF(S314&lt;&gt;"",K313,"")</f>
        <v/>
      </c>
      <c r="L314" s="414" t="str">
        <f>IF(S314&lt;&gt;"",L313,"")</f>
        <v/>
      </c>
      <c r="M314" s="414" t="str">
        <f>IF(T314&lt;&gt;"",M313,"")</f>
        <v/>
      </c>
      <c r="N314" s="63" t="str">
        <f>IF(E314&lt;&gt;"",N313,"")</f>
        <v/>
      </c>
      <c r="O314" s="492" t="str">
        <f>IF(B313="","",IF(E314="","",E314-F314+G314-H314+I314-J314+K314-L314+M314-N314))</f>
        <v/>
      </c>
      <c r="P314" s="303"/>
      <c r="Q314" s="303"/>
      <c r="R314" s="303"/>
      <c r="S314" s="303"/>
      <c r="T314" s="463"/>
      <c r="U314" s="485" t="str">
        <f>IF(B313="","",IF(E314="","",SUM(P314:T314)))</f>
        <v/>
      </c>
      <c r="V314" s="437" t="str">
        <f>IF(B313="","",IF(AF314="DQ","DQ",IF(E314="","",IF(O314+U314&lt;0,0,O314+U314))))</f>
        <v/>
      </c>
      <c r="W314" s="410"/>
      <c r="X314" s="724"/>
      <c r="Y314" s="292"/>
      <c r="Z314" s="293"/>
      <c r="AA314" s="314"/>
      <c r="AB314" s="14" t="str">
        <f>IF(Y314="","",IF(Y314=999,999,Y314*60+Z314+AA314/100))</f>
        <v/>
      </c>
      <c r="AC314" s="873"/>
      <c r="AD314" s="873"/>
      <c r="AE314" s="606"/>
      <c r="AF314" s="639"/>
    </row>
    <row r="315" spans="1:32" x14ac:dyDescent="0.25">
      <c r="A315" s="627"/>
      <c r="B315" s="630"/>
      <c r="C315" s="822"/>
      <c r="D315" s="44" t="s">
        <v>8</v>
      </c>
      <c r="E315" s="410" t="str">
        <f>IF(P315&lt;&gt;"",E313,"")</f>
        <v/>
      </c>
      <c r="F315" s="444" t="str">
        <f>IF(P315&lt;&gt;"",F313,"")</f>
        <v/>
      </c>
      <c r="G315" s="444" t="str">
        <f>IF(Q315&lt;&gt;"",G313,"")</f>
        <v/>
      </c>
      <c r="H315" s="444" t="str">
        <f>IF(Q315&lt;&gt;"",H313,"")</f>
        <v/>
      </c>
      <c r="I315" s="444" t="str">
        <f>IF(R315&lt;&gt;"",I313,"")</f>
        <v/>
      </c>
      <c r="J315" s="444" t="str">
        <f>IF(R315&lt;&gt;"",J313,"")</f>
        <v/>
      </c>
      <c r="K315" s="444" t="str">
        <f>IF(S315&lt;&gt;"",K313,"")</f>
        <v/>
      </c>
      <c r="L315" s="414" t="str">
        <f>IF(S315&lt;&gt;"",L313,"")</f>
        <v/>
      </c>
      <c r="M315" s="414" t="str">
        <f>IF(T315&lt;&gt;"",M313,"")</f>
        <v/>
      </c>
      <c r="N315" s="63" t="str">
        <f>IF(E315&lt;&gt;"",N313,"")</f>
        <v/>
      </c>
      <c r="O315" s="485" t="str">
        <f>IF(B313="","",IF(E315="","",E315-F315+G315-H315+I315-J315+K315-L315+M315-N315))</f>
        <v/>
      </c>
      <c r="P315" s="303"/>
      <c r="Q315" s="303"/>
      <c r="R315" s="303"/>
      <c r="S315" s="303"/>
      <c r="T315" s="463"/>
      <c r="U315" s="493" t="str">
        <f>IF(B313="","",IF(E315="","",SUM(P315:T315)))</f>
        <v/>
      </c>
      <c r="V315" s="404" t="str">
        <f>IF(B313="","",IF(AF315="DQ","DQ",IF(E315="","",IF(O315+U315&lt;0,0,O315+U315))))</f>
        <v/>
      </c>
      <c r="W315" s="410"/>
      <c r="X315" s="724"/>
      <c r="Y315" s="179"/>
      <c r="Z315" s="180"/>
      <c r="AA315" s="181"/>
      <c r="AB315" s="241"/>
      <c r="AC315" s="873"/>
      <c r="AD315" s="873"/>
      <c r="AE315" s="606"/>
      <c r="AF315" s="639"/>
    </row>
    <row r="316" spans="1:32" x14ac:dyDescent="0.25">
      <c r="A316" s="627"/>
      <c r="B316" s="630"/>
      <c r="C316" s="822"/>
      <c r="D316" s="44" t="s">
        <v>5</v>
      </c>
      <c r="E316" s="410" t="str">
        <f>IF(P316&lt;&gt;"",E313,"")</f>
        <v/>
      </c>
      <c r="F316" s="444" t="str">
        <f>IF(P316&lt;&gt;"",F313,"")</f>
        <v/>
      </c>
      <c r="G316" s="444" t="str">
        <f>IF(Q316&lt;&gt;"",G313,"")</f>
        <v/>
      </c>
      <c r="H316" s="444" t="str">
        <f>IF(Q316&lt;&gt;"",H313,"")</f>
        <v/>
      </c>
      <c r="I316" s="444" t="str">
        <f>IF(R316&lt;&gt;"",I313,"")</f>
        <v/>
      </c>
      <c r="J316" s="444" t="str">
        <f>IF(R316&lt;&gt;"",J313,"")</f>
        <v/>
      </c>
      <c r="K316" s="444" t="str">
        <f>IF(S316&lt;&gt;"",K313,"")</f>
        <v/>
      </c>
      <c r="L316" s="414" t="str">
        <f>IF(S316&lt;&gt;"",L313,"")</f>
        <v/>
      </c>
      <c r="M316" s="414" t="str">
        <f>IF(T316&lt;&gt;"",M313,"")</f>
        <v/>
      </c>
      <c r="N316" s="63" t="str">
        <f>IF(E316&lt;&gt;"",N313,"")</f>
        <v/>
      </c>
      <c r="O316" s="494" t="str">
        <f>IF(B313="","",IF(E316="","",E316-F316+G316-H316+I316-J316+K316-L316+M316-N316))</f>
        <v/>
      </c>
      <c r="P316" s="303"/>
      <c r="Q316" s="303"/>
      <c r="R316" s="303"/>
      <c r="S316" s="303"/>
      <c r="T316" s="463"/>
      <c r="U316" s="485" t="str">
        <f>IF(B313="","",IF(E316="","",SUM(P316:T316)))</f>
        <v/>
      </c>
      <c r="V316" s="437" t="str">
        <f>IF(B313="","",IF(AF316="DQ","DQ",IF(E316="","",IF(O316+U316&lt;0,0,O316+U316))))</f>
        <v/>
      </c>
      <c r="W316" s="410"/>
      <c r="X316" s="724"/>
      <c r="Y316" s="179"/>
      <c r="Z316" s="180"/>
      <c r="AA316" s="181"/>
      <c r="AB316" s="241"/>
      <c r="AC316" s="873"/>
      <c r="AD316" s="873"/>
      <c r="AE316" s="606"/>
      <c r="AF316" s="639"/>
    </row>
    <row r="317" spans="1:32" ht="15.75" thickBot="1" x14ac:dyDescent="0.3">
      <c r="A317" s="628"/>
      <c r="B317" s="631"/>
      <c r="C317" s="823"/>
      <c r="D317" s="45" t="s">
        <v>6</v>
      </c>
      <c r="E317" s="411" t="str">
        <f>IF(P317&lt;&gt;"",E313,"")</f>
        <v/>
      </c>
      <c r="F317" s="445" t="str">
        <f>IF(P317&lt;&gt;"",F313,"")</f>
        <v/>
      </c>
      <c r="G317" s="445" t="str">
        <f>IF(Q317&lt;&gt;"",G313,"")</f>
        <v/>
      </c>
      <c r="H317" s="445" t="str">
        <f>IF(Q317&lt;&gt;"",H313,"")</f>
        <v/>
      </c>
      <c r="I317" s="445" t="str">
        <f>IF(R317&lt;&gt;"",I313,"")</f>
        <v/>
      </c>
      <c r="J317" s="445" t="str">
        <f>IF(R317&lt;&gt;"",J313,"")</f>
        <v/>
      </c>
      <c r="K317" s="445" t="str">
        <f>IF(S317&lt;&gt;"",K313,"")</f>
        <v/>
      </c>
      <c r="L317" s="415" t="str">
        <f>IF(S317&lt;&gt;"",L313,"")</f>
        <v/>
      </c>
      <c r="M317" s="415" t="str">
        <f>IF(T317&lt;&gt;"",M313,"")</f>
        <v/>
      </c>
      <c r="N317" s="161" t="str">
        <f>IF(E317&lt;&gt;"",N313,"")</f>
        <v/>
      </c>
      <c r="O317" s="495" t="str">
        <f>IF(B313="","",IF(E317="","",E317-F317+G317-H317+I317-J317+K317-L317+M317-N317))</f>
        <v/>
      </c>
      <c r="P317" s="305"/>
      <c r="Q317" s="305"/>
      <c r="R317" s="305"/>
      <c r="S317" s="305"/>
      <c r="T317" s="465"/>
      <c r="U317" s="495" t="str">
        <f>IF(B313="","",IF(E317="","",SUM(P317:T317)))</f>
        <v/>
      </c>
      <c r="V317" s="405" t="str">
        <f>IF(B313="","",IF(AF317="DQ","DQ",IF(E317="","",IF(O317+U317&lt;0,0,O317+U317))))</f>
        <v/>
      </c>
      <c r="W317" s="411"/>
      <c r="X317" s="725"/>
      <c r="Y317" s="183"/>
      <c r="Z317" s="184"/>
      <c r="AA317" s="185"/>
      <c r="AB317" s="242"/>
      <c r="AC317" s="874"/>
      <c r="AD317" s="874"/>
      <c r="AE317" s="607"/>
      <c r="AF317" s="640"/>
    </row>
    <row r="318" spans="1:32" x14ac:dyDescent="0.25">
      <c r="A318" s="621" t="str">
        <f>IF('Names And Totals'!A67="","",'Names And Totals'!A67)</f>
        <v/>
      </c>
      <c r="B318" s="624" t="str">
        <f>IF('Names And Totals'!B67="","",'Names And Totals'!B67)</f>
        <v/>
      </c>
      <c r="C318" s="641" t="str">
        <f>IF(AE318="","",IF(AE318="DQ","DQ",RANK(AE318,$AE$8:$AE$503,0)+SUMPRODUCT(--(AE318=$AE$8:$AE$503),--(AC318&gt;$AC$8:$AC$503))))</f>
        <v/>
      </c>
      <c r="D318" s="42" t="s">
        <v>7</v>
      </c>
      <c r="E318" s="453"/>
      <c r="F318" s="452"/>
      <c r="G318" s="452"/>
      <c r="H318" s="452"/>
      <c r="I318" s="452"/>
      <c r="J318" s="452"/>
      <c r="K318" s="452"/>
      <c r="L318" s="476"/>
      <c r="M318" s="476"/>
      <c r="N318" s="325"/>
      <c r="O318" s="483" t="str">
        <f>IF(B318="","",IF(E318="","",E318-F318+G318-H318+I318-J318+K318-L318+M318-N318))</f>
        <v/>
      </c>
      <c r="P318" s="482"/>
      <c r="Q318" s="452"/>
      <c r="R318" s="452"/>
      <c r="S318" s="334"/>
      <c r="T318" s="460"/>
      <c r="U318" s="483" t="str">
        <f>IF(B318="","",IF(E318="","",SUM(P318:T318)))</f>
        <v/>
      </c>
      <c r="V318" s="500" t="str">
        <f>IF(B318="","",IF(AF318="DQ","DQ",IF(E318="","",IF(O318+U318&lt;0,0,O318+U318))))</f>
        <v/>
      </c>
      <c r="W318" s="422">
        <f>COUNTIF(E318,"=0")+COUNTIF(G318,"=0")+COUNTIF(I318,"=0")+COUNTIF(K318,"=0")+COUNTIF(M318,"=0")</f>
        <v>0</v>
      </c>
      <c r="X318" s="875" t="str">
        <f>IF(AF318="DQ","DQ",IF(V318="","",IF(V319="",V318,IF(V320="",AVERAGE(V318:V319),IF(V321="",AVERAGE(V318:V320),IF(V322="",AVERAGE(V318:V321),TRIMMEAN(V318:V322,0.4)))))))</f>
        <v/>
      </c>
      <c r="Y318" s="324"/>
      <c r="Z318" s="334"/>
      <c r="AA318" s="325"/>
      <c r="AB318" s="164" t="str">
        <f>IF(Y318="","",IF(Y318=999,999,Y318*60+Z318+AA318/100))</f>
        <v/>
      </c>
      <c r="AC318" s="877" t="str">
        <f>IF(I318="DQ","DQ",IF(AB318="","",IF(AB319="",AB318,IF(AB319=0,AB318,IF(AB318=999,999,AVERAGE(AB318:AB319))))))</f>
        <v/>
      </c>
      <c r="AD318" s="877" t="str">
        <f>IF(AF318="DQ","DQ",IF(AC318="","",IF(AVERAGE(AC318:AC438)=999,0,IF(W318&lt;&gt;0,0,IF(30-(AC318-$AE$3)/10&lt;0,0,30-(AC318-$AE$3)/10)))))</f>
        <v/>
      </c>
      <c r="AE318" s="880" t="str">
        <f>IF(B318="","",IF(AF318="DQ","DQ",IF(AC318="","",IF(SUM(X318+AD318)&gt;0,SUM(X318+AD318),0))))</f>
        <v/>
      </c>
      <c r="AF318" s="815"/>
    </row>
    <row r="319" spans="1:32" x14ac:dyDescent="0.25">
      <c r="A319" s="621"/>
      <c r="B319" s="624"/>
      <c r="C319" s="641"/>
      <c r="D319" s="42" t="s">
        <v>4</v>
      </c>
      <c r="E319" s="412" t="str">
        <f>IF(P319&lt;&gt;"",E318,"")</f>
        <v/>
      </c>
      <c r="F319" s="443" t="str">
        <f>IF(P319&lt;&gt;"",F318,"")</f>
        <v/>
      </c>
      <c r="G319" s="443" t="str">
        <f>IF(Q319&lt;&gt;"",G318,"")</f>
        <v/>
      </c>
      <c r="H319" s="443" t="str">
        <f>IF(Q319&lt;&gt;"",H318,"")</f>
        <v/>
      </c>
      <c r="I319" s="443" t="str">
        <f>IF(R319&lt;&gt;"",I318,"")</f>
        <v/>
      </c>
      <c r="J319" s="443" t="str">
        <f>IF(R319&lt;&gt;"",J318,"")</f>
        <v/>
      </c>
      <c r="K319" s="443" t="str">
        <f>IF(S319&lt;&gt;"",K318,"")</f>
        <v/>
      </c>
      <c r="L319" s="416" t="str">
        <f>IF(S319&lt;&gt;"",L318,"")</f>
        <v/>
      </c>
      <c r="M319" s="416" t="str">
        <f>IF(T319&lt;&gt;"",M318,"")</f>
        <v/>
      </c>
      <c r="N319" s="62" t="str">
        <f>IF(E319&lt;&gt;"",N318,"")</f>
        <v/>
      </c>
      <c r="O319" s="487" t="str">
        <f>IF(B318="","",IF(E319="","",E319-F319+G319-H319+I319-J319+K319-L319+M319-N319))</f>
        <v/>
      </c>
      <c r="P319" s="297"/>
      <c r="Q319" s="297"/>
      <c r="R319" s="297"/>
      <c r="S319" s="297"/>
      <c r="T319" s="461"/>
      <c r="U319" s="484" t="str">
        <f>IF(B318="","",IF(E319="","",SUM(P319:T319)))</f>
        <v/>
      </c>
      <c r="V319" s="419" t="str">
        <f>IF(B318="","",IF(AF319="DQ","DQ",IF(E319="","",IF(O319+U319&lt;0,0,O319+U319))))</f>
        <v/>
      </c>
      <c r="W319" s="412"/>
      <c r="X319" s="645"/>
      <c r="Y319" s="289"/>
      <c r="Z319" s="290"/>
      <c r="AA319" s="310"/>
      <c r="AB319" s="10" t="str">
        <f>IF(Y319="","",IF(Y319=999,999,Y319*60+Z319+AA319/100))</f>
        <v/>
      </c>
      <c r="AC319" s="878"/>
      <c r="AD319" s="878"/>
      <c r="AE319" s="721"/>
      <c r="AF319" s="816"/>
    </row>
    <row r="320" spans="1:32" x14ac:dyDescent="0.25">
      <c r="A320" s="621"/>
      <c r="B320" s="624"/>
      <c r="C320" s="641"/>
      <c r="D320" s="42" t="s">
        <v>8</v>
      </c>
      <c r="E320" s="412" t="str">
        <f>IF(P320&lt;&gt;"",E318,"")</f>
        <v/>
      </c>
      <c r="F320" s="443" t="str">
        <f>IF(P320&lt;&gt;"",F318,"")</f>
        <v/>
      </c>
      <c r="G320" s="443" t="str">
        <f>IF(Q320&lt;&gt;"",G318,"")</f>
        <v/>
      </c>
      <c r="H320" s="443" t="str">
        <f>IF(Q320&lt;&gt;"",H318,"")</f>
        <v/>
      </c>
      <c r="I320" s="443" t="str">
        <f>IF(R320&lt;&gt;"",I318,"")</f>
        <v/>
      </c>
      <c r="J320" s="443" t="str">
        <f>IF(R320&lt;&gt;"",J318,"")</f>
        <v/>
      </c>
      <c r="K320" s="443" t="str">
        <f>IF(S320&lt;&gt;"",K318,"")</f>
        <v/>
      </c>
      <c r="L320" s="416" t="str">
        <f>IF(S320&lt;&gt;"",L318,"")</f>
        <v/>
      </c>
      <c r="M320" s="416" t="str">
        <f>IF(T320&lt;&gt;"",M318,"")</f>
        <v/>
      </c>
      <c r="N320" s="62" t="str">
        <f>IF(E320&lt;&gt;"",N318,"")</f>
        <v/>
      </c>
      <c r="O320" s="484" t="str">
        <f>IF(B318="","",IF(E320="","",E320-F320+G320-H320+I320-J320+K320-L320+M320-N320))</f>
        <v/>
      </c>
      <c r="P320" s="297"/>
      <c r="Q320" s="297"/>
      <c r="R320" s="297"/>
      <c r="S320" s="297"/>
      <c r="T320" s="461"/>
      <c r="U320" s="486" t="str">
        <f>IF(B318="","",IF(E320="","",SUM(P320:T320)))</f>
        <v/>
      </c>
      <c r="V320" s="435" t="str">
        <f>IF(B318="","",IF(AF320="DQ","DQ",IF(E320="","",IF(O320+U320&lt;0,0,O320+U320))))</f>
        <v/>
      </c>
      <c r="W320" s="412"/>
      <c r="X320" s="645"/>
      <c r="Y320" s="169"/>
      <c r="Z320" s="170"/>
      <c r="AA320" s="171"/>
      <c r="AB320" s="240"/>
      <c r="AC320" s="878"/>
      <c r="AD320" s="878"/>
      <c r="AE320" s="721"/>
      <c r="AF320" s="816"/>
    </row>
    <row r="321" spans="1:32" x14ac:dyDescent="0.25">
      <c r="A321" s="621"/>
      <c r="B321" s="624"/>
      <c r="C321" s="641"/>
      <c r="D321" s="42" t="s">
        <v>5</v>
      </c>
      <c r="E321" s="412" t="str">
        <f>IF(P321&lt;&gt;"",E318,"")</f>
        <v/>
      </c>
      <c r="F321" s="443" t="str">
        <f>IF(P321&lt;&gt;"",F318,"")</f>
        <v/>
      </c>
      <c r="G321" s="443" t="str">
        <f>IF(Q321&lt;&gt;"",G318,"")</f>
        <v/>
      </c>
      <c r="H321" s="443" t="str">
        <f>IF(Q321&lt;&gt;"",H318,"")</f>
        <v/>
      </c>
      <c r="I321" s="443" t="str">
        <f>IF(R321&lt;&gt;"",I318,"")</f>
        <v/>
      </c>
      <c r="J321" s="443" t="str">
        <f>IF(R321&lt;&gt;"",J318,"")</f>
        <v/>
      </c>
      <c r="K321" s="443" t="str">
        <f>IF(S321&lt;&gt;"",K318,"")</f>
        <v/>
      </c>
      <c r="L321" s="416" t="str">
        <f>IF(S321&lt;&gt;"",L318,"")</f>
        <v/>
      </c>
      <c r="M321" s="416" t="str">
        <f>IF(T321&lt;&gt;"",M318,"")</f>
        <v/>
      </c>
      <c r="N321" s="62" t="str">
        <f>IF(E321&lt;&gt;"",N318,"")</f>
        <v/>
      </c>
      <c r="O321" s="488" t="str">
        <f>IF(B318="","",IF(E321="","",E321-F321+G321-H321+I321-J321+K321-L321+M321-N321))</f>
        <v/>
      </c>
      <c r="P321" s="297"/>
      <c r="Q321" s="297"/>
      <c r="R321" s="297"/>
      <c r="S321" s="297"/>
      <c r="T321" s="461"/>
      <c r="U321" s="484" t="str">
        <f>IF(B318="","",IF(E321="","",SUM(P321:T321)))</f>
        <v/>
      </c>
      <c r="V321" s="419" t="str">
        <f>IF(B318="","",IF(AF321="DQ","DQ",IF(E321="","",IF(O321+U321&lt;0,0,O321+U321))))</f>
        <v/>
      </c>
      <c r="W321" s="412"/>
      <c r="X321" s="645"/>
      <c r="Y321" s="169"/>
      <c r="Z321" s="170"/>
      <c r="AA321" s="171"/>
      <c r="AB321" s="240"/>
      <c r="AC321" s="878"/>
      <c r="AD321" s="878"/>
      <c r="AE321" s="721"/>
      <c r="AF321" s="816"/>
    </row>
    <row r="322" spans="1:32" ht="15.75" thickBot="1" x14ac:dyDescent="0.3">
      <c r="A322" s="644"/>
      <c r="B322" s="643"/>
      <c r="C322" s="642"/>
      <c r="D322" s="85" t="s">
        <v>6</v>
      </c>
      <c r="E322" s="423" t="str">
        <f>IF(P322&lt;&gt;"",E318,"")</f>
        <v/>
      </c>
      <c r="F322" s="124" t="str">
        <f>IF(P322&lt;&gt;"",F318,"")</f>
        <v/>
      </c>
      <c r="G322" s="124" t="str">
        <f>IF(Q322&lt;&gt;"",G318,"")</f>
        <v/>
      </c>
      <c r="H322" s="124" t="str">
        <f>IF(Q322&lt;&gt;"",H318,"")</f>
        <v/>
      </c>
      <c r="I322" s="124" t="str">
        <f>IF(R322&lt;&gt;"",I318,"")</f>
        <v/>
      </c>
      <c r="J322" s="124" t="str">
        <f>IF(R322&lt;&gt;"",J318,"")</f>
        <v/>
      </c>
      <c r="K322" s="124" t="str">
        <f>IF(S322&lt;&gt;"",K318,"")</f>
        <v/>
      </c>
      <c r="L322" s="421" t="str">
        <f>IF(S322&lt;&gt;"",L318,"")</f>
        <v/>
      </c>
      <c r="M322" s="421" t="str">
        <f>IF(T322&lt;&gt;"",M318,"")</f>
        <v/>
      </c>
      <c r="N322" s="64" t="str">
        <f>IF(E322&lt;&gt;"",N318,"")</f>
        <v/>
      </c>
      <c r="O322" s="486" t="str">
        <f>IF(B318="","",IF(E322="","",E322-F322+G322-H322+I322-J322+K322-L322+M322-N322))</f>
        <v/>
      </c>
      <c r="P322" s="309"/>
      <c r="Q322" s="309"/>
      <c r="R322" s="309"/>
      <c r="S322" s="309"/>
      <c r="T322" s="462"/>
      <c r="U322" s="488" t="str">
        <f>IF(B318="","",IF(E322="","",SUM(P322:T322)))</f>
        <v/>
      </c>
      <c r="V322" s="418" t="str">
        <f>IF(B318="","",IF(AF322="DQ","DQ",IF(E322="","",IF(O322+U322&lt;0,0,O322+U322))))</f>
        <v/>
      </c>
      <c r="W322" s="423"/>
      <c r="X322" s="876"/>
      <c r="Y322" s="478"/>
      <c r="Z322" s="479"/>
      <c r="AA322" s="480"/>
      <c r="AB322" s="481"/>
      <c r="AC322" s="879"/>
      <c r="AD322" s="879"/>
      <c r="AE322" s="881"/>
      <c r="AF322" s="817"/>
    </row>
    <row r="323" spans="1:32" x14ac:dyDescent="0.25">
      <c r="A323" s="626" t="str">
        <f>IF('Names And Totals'!A68="","",'Names And Totals'!A68)</f>
        <v/>
      </c>
      <c r="B323" s="629" t="str">
        <f>IF('Names And Totals'!B68="","",'Names And Totals'!B68)</f>
        <v/>
      </c>
      <c r="C323" s="821" t="str">
        <f>IF(AE323="","",IF(AE323="DQ","DQ",RANK(AE323,$AE$8:$AE$503,0)+SUMPRODUCT(--(AE323=$AE$8:$AE$503),--(AC323&gt;$AC$8:$AC$503))))</f>
        <v/>
      </c>
      <c r="D323" s="43" t="s">
        <v>7</v>
      </c>
      <c r="E323" s="446"/>
      <c r="F323" s="447"/>
      <c r="G323" s="447"/>
      <c r="H323" s="447"/>
      <c r="I323" s="447"/>
      <c r="J323" s="447"/>
      <c r="K323" s="447"/>
      <c r="L323" s="489"/>
      <c r="M323" s="489"/>
      <c r="N323" s="313"/>
      <c r="O323" s="490" t="str">
        <f>IF(B323="","",IF(E323="","",E323-F323+G323-H323+I323-J323+K323-L323+M323-N323))</f>
        <v/>
      </c>
      <c r="P323" s="491"/>
      <c r="Q323" s="447"/>
      <c r="R323" s="447"/>
      <c r="S323" s="312"/>
      <c r="T323" s="464"/>
      <c r="U323" s="490" t="str">
        <f>IF(B323="","",IF(E323="","",SUM(P323:T323)))</f>
        <v/>
      </c>
      <c r="V323" s="403" t="str">
        <f>IF(B323="","",IF(AF323="DQ","DQ",IF(E323="","",IF(O323+U323&lt;0,0,O323+U323))))</f>
        <v/>
      </c>
      <c r="W323" s="409">
        <f>COUNTIF(E323,"=0")+COUNTIF(G323,"=0")+COUNTIF(I323,"=0")+COUNTIF(K323,"=0")+COUNTIF(M323,"=0")</f>
        <v>0</v>
      </c>
      <c r="X323" s="723" t="str">
        <f>IF(AF323="DQ","DQ",IF(V323="","",IF(V324="",V323,IF(V325="",AVERAGE(V323:V324),IF(V326="",AVERAGE(V323:V325),IF(V327="",AVERAGE(V323:V326),TRIMMEAN(V323:V327,0.4)))))))</f>
        <v/>
      </c>
      <c r="Y323" s="311"/>
      <c r="Z323" s="312"/>
      <c r="AA323" s="313"/>
      <c r="AB323" s="160" t="str">
        <f>IF(Y323="","",IF(Y323=999,999,Y323*60+Z323+AA323/100))</f>
        <v/>
      </c>
      <c r="AC323" s="872" t="str">
        <f>IF(I323="DQ","DQ",IF(AB323="","",IF(AB324="",AB323,IF(AB324=0,AB323,IF(AB323=999,999,AVERAGE(AB323:AB324))))))</f>
        <v/>
      </c>
      <c r="AD323" s="872" t="str">
        <f>IF(AF323="DQ","DQ",IF(AC323="","",IF(AVERAGE(AC323:AC443)=999,0,IF(W323&lt;&gt;0,0,IF(30-(AC323-$AE$3)/10&lt;0,0,30-(AC323-$AE$3)/10)))))</f>
        <v/>
      </c>
      <c r="AE323" s="605" t="str">
        <f>IF(B323="","",IF(AF323="DQ","DQ",IF(AC323="","",IF(SUM(X323+AD323)&gt;0,SUM(X323+AD323),0))))</f>
        <v/>
      </c>
      <c r="AF323" s="638"/>
    </row>
    <row r="324" spans="1:32" x14ac:dyDescent="0.25">
      <c r="A324" s="627"/>
      <c r="B324" s="630"/>
      <c r="C324" s="822"/>
      <c r="D324" s="44" t="s">
        <v>4</v>
      </c>
      <c r="E324" s="410" t="str">
        <f>IF(P324&lt;&gt;"",E323,"")</f>
        <v/>
      </c>
      <c r="F324" s="444" t="str">
        <f>IF(P324&lt;&gt;"",F323,"")</f>
        <v/>
      </c>
      <c r="G324" s="444" t="str">
        <f>IF(Q324&lt;&gt;"",G323,"")</f>
        <v/>
      </c>
      <c r="H324" s="444" t="str">
        <f>IF(Q324&lt;&gt;"",H323,"")</f>
        <v/>
      </c>
      <c r="I324" s="444" t="str">
        <f>IF(R324&lt;&gt;"",I323,"")</f>
        <v/>
      </c>
      <c r="J324" s="444" t="str">
        <f>IF(R324&lt;&gt;"",J323,"")</f>
        <v/>
      </c>
      <c r="K324" s="444" t="str">
        <f>IF(S324&lt;&gt;"",K323,"")</f>
        <v/>
      </c>
      <c r="L324" s="414" t="str">
        <f>IF(S324&lt;&gt;"",L323,"")</f>
        <v/>
      </c>
      <c r="M324" s="414" t="str">
        <f>IF(T324&lt;&gt;"",M323,"")</f>
        <v/>
      </c>
      <c r="N324" s="63" t="str">
        <f>IF(E324&lt;&gt;"",N323,"")</f>
        <v/>
      </c>
      <c r="O324" s="492" t="str">
        <f>IF(B323="","",IF(E324="","",E324-F324+G324-H324+I324-J324+K324-L324+M324-N324))</f>
        <v/>
      </c>
      <c r="P324" s="303"/>
      <c r="Q324" s="303"/>
      <c r="R324" s="303"/>
      <c r="S324" s="303"/>
      <c r="T324" s="463"/>
      <c r="U324" s="485" t="str">
        <f>IF(B323="","",IF(E324="","",SUM(P324:T324)))</f>
        <v/>
      </c>
      <c r="V324" s="437" t="str">
        <f>IF(B323="","",IF(AF324="DQ","DQ",IF(E324="","",IF(O324+U324&lt;0,0,O324+U324))))</f>
        <v/>
      </c>
      <c r="W324" s="410"/>
      <c r="X324" s="724"/>
      <c r="Y324" s="292"/>
      <c r="Z324" s="293"/>
      <c r="AA324" s="314"/>
      <c r="AB324" s="14" t="str">
        <f>IF(Y324="","",IF(Y324=999,999,Y324*60+Z324+AA324/100))</f>
        <v/>
      </c>
      <c r="AC324" s="873"/>
      <c r="AD324" s="873"/>
      <c r="AE324" s="606"/>
      <c r="AF324" s="639"/>
    </row>
    <row r="325" spans="1:32" x14ac:dyDescent="0.25">
      <c r="A325" s="627"/>
      <c r="B325" s="630"/>
      <c r="C325" s="822"/>
      <c r="D325" s="44" t="s">
        <v>8</v>
      </c>
      <c r="E325" s="410" t="str">
        <f>IF(P325&lt;&gt;"",E323,"")</f>
        <v/>
      </c>
      <c r="F325" s="444" t="str">
        <f>IF(P325&lt;&gt;"",F323,"")</f>
        <v/>
      </c>
      <c r="G325" s="444" t="str">
        <f>IF(Q325&lt;&gt;"",G323,"")</f>
        <v/>
      </c>
      <c r="H325" s="444" t="str">
        <f>IF(Q325&lt;&gt;"",H323,"")</f>
        <v/>
      </c>
      <c r="I325" s="444" t="str">
        <f>IF(R325&lt;&gt;"",I323,"")</f>
        <v/>
      </c>
      <c r="J325" s="444" t="str">
        <f>IF(R325&lt;&gt;"",J323,"")</f>
        <v/>
      </c>
      <c r="K325" s="444" t="str">
        <f>IF(S325&lt;&gt;"",K323,"")</f>
        <v/>
      </c>
      <c r="L325" s="414" t="str">
        <f>IF(S325&lt;&gt;"",L323,"")</f>
        <v/>
      </c>
      <c r="M325" s="414" t="str">
        <f>IF(T325&lt;&gt;"",M323,"")</f>
        <v/>
      </c>
      <c r="N325" s="63" t="str">
        <f>IF(E325&lt;&gt;"",N323,"")</f>
        <v/>
      </c>
      <c r="O325" s="485" t="str">
        <f>IF(B323="","",IF(E325="","",E325-F325+G325-H325+I325-J325+K325-L325+M325-N325))</f>
        <v/>
      </c>
      <c r="P325" s="303"/>
      <c r="Q325" s="303"/>
      <c r="R325" s="303"/>
      <c r="S325" s="303"/>
      <c r="T325" s="463"/>
      <c r="U325" s="493" t="str">
        <f>IF(B323="","",IF(E325="","",SUM(P325:T325)))</f>
        <v/>
      </c>
      <c r="V325" s="404" t="str">
        <f>IF(B323="","",IF(AF325="DQ","DQ",IF(E325="","",IF(O325+U325&lt;0,0,O325+U325))))</f>
        <v/>
      </c>
      <c r="W325" s="410"/>
      <c r="X325" s="724"/>
      <c r="Y325" s="179"/>
      <c r="Z325" s="180"/>
      <c r="AA325" s="181"/>
      <c r="AB325" s="241"/>
      <c r="AC325" s="873"/>
      <c r="AD325" s="873"/>
      <c r="AE325" s="606"/>
      <c r="AF325" s="639"/>
    </row>
    <row r="326" spans="1:32" x14ac:dyDescent="0.25">
      <c r="A326" s="627"/>
      <c r="B326" s="630"/>
      <c r="C326" s="822"/>
      <c r="D326" s="44" t="s">
        <v>5</v>
      </c>
      <c r="E326" s="410" t="str">
        <f>IF(P326&lt;&gt;"",E323,"")</f>
        <v/>
      </c>
      <c r="F326" s="444" t="str">
        <f>IF(P326&lt;&gt;"",F323,"")</f>
        <v/>
      </c>
      <c r="G326" s="444" t="str">
        <f>IF(Q326&lt;&gt;"",G323,"")</f>
        <v/>
      </c>
      <c r="H326" s="444" t="str">
        <f>IF(Q326&lt;&gt;"",H323,"")</f>
        <v/>
      </c>
      <c r="I326" s="444" t="str">
        <f>IF(R326&lt;&gt;"",I323,"")</f>
        <v/>
      </c>
      <c r="J326" s="444" t="str">
        <f>IF(R326&lt;&gt;"",J323,"")</f>
        <v/>
      </c>
      <c r="K326" s="444" t="str">
        <f>IF(S326&lt;&gt;"",K323,"")</f>
        <v/>
      </c>
      <c r="L326" s="414" t="str">
        <f>IF(S326&lt;&gt;"",L323,"")</f>
        <v/>
      </c>
      <c r="M326" s="414" t="str">
        <f>IF(T326&lt;&gt;"",M323,"")</f>
        <v/>
      </c>
      <c r="N326" s="63" t="str">
        <f>IF(E326&lt;&gt;"",N323,"")</f>
        <v/>
      </c>
      <c r="O326" s="494" t="str">
        <f>IF(B323="","",IF(E326="","",E326-F326+G326-H326+I326-J326+K326-L326+M326-N326))</f>
        <v/>
      </c>
      <c r="P326" s="303"/>
      <c r="Q326" s="303"/>
      <c r="R326" s="303"/>
      <c r="S326" s="303"/>
      <c r="T326" s="463"/>
      <c r="U326" s="485" t="str">
        <f>IF(B323="","",IF(E326="","",SUM(P326:T326)))</f>
        <v/>
      </c>
      <c r="V326" s="437" t="str">
        <f>IF(B323="","",IF(AF326="DQ","DQ",IF(E326="","",IF(O326+U326&lt;0,0,O326+U326))))</f>
        <v/>
      </c>
      <c r="W326" s="410"/>
      <c r="X326" s="724"/>
      <c r="Y326" s="179"/>
      <c r="Z326" s="180"/>
      <c r="AA326" s="181"/>
      <c r="AB326" s="241"/>
      <c r="AC326" s="873"/>
      <c r="AD326" s="873"/>
      <c r="AE326" s="606"/>
      <c r="AF326" s="639"/>
    </row>
    <row r="327" spans="1:32" ht="15.75" thickBot="1" x14ac:dyDescent="0.3">
      <c r="A327" s="628"/>
      <c r="B327" s="631"/>
      <c r="C327" s="823"/>
      <c r="D327" s="45" t="s">
        <v>6</v>
      </c>
      <c r="E327" s="411" t="str">
        <f>IF(P327&lt;&gt;"",E323,"")</f>
        <v/>
      </c>
      <c r="F327" s="445" t="str">
        <f>IF(P327&lt;&gt;"",F323,"")</f>
        <v/>
      </c>
      <c r="G327" s="445" t="str">
        <f>IF(Q327&lt;&gt;"",G323,"")</f>
        <v/>
      </c>
      <c r="H327" s="445" t="str">
        <f>IF(Q327&lt;&gt;"",H323,"")</f>
        <v/>
      </c>
      <c r="I327" s="445" t="str">
        <f>IF(R327&lt;&gt;"",I323,"")</f>
        <v/>
      </c>
      <c r="J327" s="445" t="str">
        <f>IF(R327&lt;&gt;"",J323,"")</f>
        <v/>
      </c>
      <c r="K327" s="445" t="str">
        <f>IF(S327&lt;&gt;"",K323,"")</f>
        <v/>
      </c>
      <c r="L327" s="415" t="str">
        <f>IF(S327&lt;&gt;"",L323,"")</f>
        <v/>
      </c>
      <c r="M327" s="415" t="str">
        <f>IF(T327&lt;&gt;"",M323,"")</f>
        <v/>
      </c>
      <c r="N327" s="161" t="str">
        <f>IF(E327&lt;&gt;"",N323,"")</f>
        <v/>
      </c>
      <c r="O327" s="495" t="str">
        <f>IF(B323="","",IF(E327="","",E327-F327+G327-H327+I327-J327+K327-L327+M327-N327))</f>
        <v/>
      </c>
      <c r="P327" s="305"/>
      <c r="Q327" s="305"/>
      <c r="R327" s="305"/>
      <c r="S327" s="305"/>
      <c r="T327" s="465"/>
      <c r="U327" s="495" t="str">
        <f>IF(B323="","",IF(E327="","",SUM(P327:T327)))</f>
        <v/>
      </c>
      <c r="V327" s="405" t="str">
        <f>IF(B323="","",IF(AF327="DQ","DQ",IF(E327="","",IF(O327+U327&lt;0,0,O327+U327))))</f>
        <v/>
      </c>
      <c r="W327" s="411"/>
      <c r="X327" s="725"/>
      <c r="Y327" s="183"/>
      <c r="Z327" s="184"/>
      <c r="AA327" s="185"/>
      <c r="AB327" s="242"/>
      <c r="AC327" s="874"/>
      <c r="AD327" s="874"/>
      <c r="AE327" s="607"/>
      <c r="AF327" s="640"/>
    </row>
    <row r="328" spans="1:32" x14ac:dyDescent="0.25">
      <c r="A328" s="621" t="str">
        <f>IF('Names And Totals'!A69="","",'Names And Totals'!A69)</f>
        <v/>
      </c>
      <c r="B328" s="624" t="str">
        <f>IF('Names And Totals'!B69="","",'Names And Totals'!B69)</f>
        <v/>
      </c>
      <c r="C328" s="641" t="str">
        <f>IF(AE328="","",IF(AE328="DQ","DQ",RANK(AE328,$AE$8:$AE$503,0)+SUMPRODUCT(--(AE328=$AE$8:$AE$503),--(AC328&gt;$AC$8:$AC$503))))</f>
        <v/>
      </c>
      <c r="D328" s="42" t="s">
        <v>7</v>
      </c>
      <c r="E328" s="453"/>
      <c r="F328" s="452"/>
      <c r="G328" s="452"/>
      <c r="H328" s="452"/>
      <c r="I328" s="452"/>
      <c r="J328" s="452"/>
      <c r="K328" s="452"/>
      <c r="L328" s="476"/>
      <c r="M328" s="476"/>
      <c r="N328" s="325"/>
      <c r="O328" s="483" t="str">
        <f>IF(B328="","",IF(E328="","",E328-F328+G328-H328+I328-J328+K328-L328+M328-N328))</f>
        <v/>
      </c>
      <c r="P328" s="482"/>
      <c r="Q328" s="452"/>
      <c r="R328" s="452"/>
      <c r="S328" s="334"/>
      <c r="T328" s="460"/>
      <c r="U328" s="483" t="str">
        <f>IF(B328="","",IF(E328="","",SUM(P328:T328)))</f>
        <v/>
      </c>
      <c r="V328" s="500" t="str">
        <f>IF(B328="","",IF(AF328="DQ","DQ",IF(E328="","",IF(O328+U328&lt;0,0,O328+U328))))</f>
        <v/>
      </c>
      <c r="W328" s="422">
        <f>COUNTIF(E328,"=0")+COUNTIF(G328,"=0")+COUNTIF(I328,"=0")+COUNTIF(K328,"=0")+COUNTIF(M328,"=0")</f>
        <v>0</v>
      </c>
      <c r="X328" s="875" t="str">
        <f>IF(AF328="DQ","DQ",IF(V328="","",IF(V329="",V328,IF(V330="",AVERAGE(V328:V329),IF(V331="",AVERAGE(V328:V330),IF(V332="",AVERAGE(V328:V331),TRIMMEAN(V328:V332,0.4)))))))</f>
        <v/>
      </c>
      <c r="Y328" s="324"/>
      <c r="Z328" s="334"/>
      <c r="AA328" s="325"/>
      <c r="AB328" s="164" t="str">
        <f>IF(Y328="","",IF(Y328=999,999,Y328*60+Z328+AA328/100))</f>
        <v/>
      </c>
      <c r="AC328" s="877" t="str">
        <f>IF(I328="DQ","DQ",IF(AB328="","",IF(AB329="",AB328,IF(AB329=0,AB328,IF(AB328=999,999,AVERAGE(AB328:AB329))))))</f>
        <v/>
      </c>
      <c r="AD328" s="877" t="str">
        <f>IF(AF328="DQ","DQ",IF(AC328="","",IF(AVERAGE(AC328:AC448)=999,0,IF(W328&lt;&gt;0,0,IF(30-(AC328-$AE$3)/10&lt;0,0,30-(AC328-$AE$3)/10)))))</f>
        <v/>
      </c>
      <c r="AE328" s="880" t="str">
        <f>IF(B328="","",IF(AF328="DQ","DQ",IF(AC328="","",IF(SUM(X328+AD328)&gt;0,SUM(X328+AD328),0))))</f>
        <v/>
      </c>
      <c r="AF328" s="815"/>
    </row>
    <row r="329" spans="1:32" x14ac:dyDescent="0.25">
      <c r="A329" s="621"/>
      <c r="B329" s="624"/>
      <c r="C329" s="641"/>
      <c r="D329" s="42" t="s">
        <v>4</v>
      </c>
      <c r="E329" s="412" t="str">
        <f>IF(P329&lt;&gt;"",E328,"")</f>
        <v/>
      </c>
      <c r="F329" s="443" t="str">
        <f>IF(P329&lt;&gt;"",F328,"")</f>
        <v/>
      </c>
      <c r="G329" s="443" t="str">
        <f>IF(Q329&lt;&gt;"",G328,"")</f>
        <v/>
      </c>
      <c r="H329" s="443" t="str">
        <f>IF(Q329&lt;&gt;"",H328,"")</f>
        <v/>
      </c>
      <c r="I329" s="443" t="str">
        <f>IF(R329&lt;&gt;"",I328,"")</f>
        <v/>
      </c>
      <c r="J329" s="443" t="str">
        <f>IF(R329&lt;&gt;"",J328,"")</f>
        <v/>
      </c>
      <c r="K329" s="443" t="str">
        <f>IF(S329&lt;&gt;"",K328,"")</f>
        <v/>
      </c>
      <c r="L329" s="416" t="str">
        <f>IF(S329&lt;&gt;"",L328,"")</f>
        <v/>
      </c>
      <c r="M329" s="416" t="str">
        <f>IF(T329&lt;&gt;"",M328,"")</f>
        <v/>
      </c>
      <c r="N329" s="62" t="str">
        <f>IF(E329&lt;&gt;"",N328,"")</f>
        <v/>
      </c>
      <c r="O329" s="487" t="str">
        <f>IF(B328="","",IF(E329="","",E329-F329+G329-H329+I329-J329+K329-L329+M329-N329))</f>
        <v/>
      </c>
      <c r="P329" s="297"/>
      <c r="Q329" s="297"/>
      <c r="R329" s="297"/>
      <c r="S329" s="297"/>
      <c r="T329" s="461"/>
      <c r="U329" s="484" t="str">
        <f>IF(B328="","",IF(E329="","",SUM(P329:T329)))</f>
        <v/>
      </c>
      <c r="V329" s="419" t="str">
        <f>IF(B328="","",IF(AF329="DQ","DQ",IF(E329="","",IF(O329+U329&lt;0,0,O329+U329))))</f>
        <v/>
      </c>
      <c r="W329" s="412"/>
      <c r="X329" s="645"/>
      <c r="Y329" s="289"/>
      <c r="Z329" s="290"/>
      <c r="AA329" s="310"/>
      <c r="AB329" s="10" t="str">
        <f>IF(Y329="","",IF(Y329=999,999,Y329*60+Z329+AA329/100))</f>
        <v/>
      </c>
      <c r="AC329" s="878"/>
      <c r="AD329" s="878"/>
      <c r="AE329" s="721"/>
      <c r="AF329" s="816"/>
    </row>
    <row r="330" spans="1:32" x14ac:dyDescent="0.25">
      <c r="A330" s="621"/>
      <c r="B330" s="624"/>
      <c r="C330" s="641"/>
      <c r="D330" s="42" t="s">
        <v>8</v>
      </c>
      <c r="E330" s="412" t="str">
        <f>IF(P330&lt;&gt;"",E328,"")</f>
        <v/>
      </c>
      <c r="F330" s="443" t="str">
        <f>IF(P330&lt;&gt;"",F328,"")</f>
        <v/>
      </c>
      <c r="G330" s="443" t="str">
        <f>IF(Q330&lt;&gt;"",G328,"")</f>
        <v/>
      </c>
      <c r="H330" s="443" t="str">
        <f>IF(Q330&lt;&gt;"",H328,"")</f>
        <v/>
      </c>
      <c r="I330" s="443" t="str">
        <f>IF(R330&lt;&gt;"",I328,"")</f>
        <v/>
      </c>
      <c r="J330" s="443" t="str">
        <f>IF(R330&lt;&gt;"",J328,"")</f>
        <v/>
      </c>
      <c r="K330" s="443" t="str">
        <f>IF(S330&lt;&gt;"",K328,"")</f>
        <v/>
      </c>
      <c r="L330" s="416" t="str">
        <f>IF(S330&lt;&gt;"",L328,"")</f>
        <v/>
      </c>
      <c r="M330" s="416" t="str">
        <f>IF(T330&lt;&gt;"",M328,"")</f>
        <v/>
      </c>
      <c r="N330" s="62" t="str">
        <f>IF(E330&lt;&gt;"",N328,"")</f>
        <v/>
      </c>
      <c r="O330" s="484" t="str">
        <f>IF(B328="","",IF(E330="","",E330-F330+G330-H330+I330-J330+K330-L330+M330-N330))</f>
        <v/>
      </c>
      <c r="P330" s="297"/>
      <c r="Q330" s="297"/>
      <c r="R330" s="297"/>
      <c r="S330" s="297"/>
      <c r="T330" s="461"/>
      <c r="U330" s="486" t="str">
        <f>IF(B328="","",IF(E330="","",SUM(P330:T330)))</f>
        <v/>
      </c>
      <c r="V330" s="435" t="str">
        <f>IF(B328="","",IF(AF330="DQ","DQ",IF(E330="","",IF(O330+U330&lt;0,0,O330+U330))))</f>
        <v/>
      </c>
      <c r="W330" s="412"/>
      <c r="X330" s="645"/>
      <c r="Y330" s="169"/>
      <c r="Z330" s="170"/>
      <c r="AA330" s="171"/>
      <c r="AB330" s="240"/>
      <c r="AC330" s="878"/>
      <c r="AD330" s="878"/>
      <c r="AE330" s="721"/>
      <c r="AF330" s="816"/>
    </row>
    <row r="331" spans="1:32" x14ac:dyDescent="0.25">
      <c r="A331" s="621"/>
      <c r="B331" s="624"/>
      <c r="C331" s="641"/>
      <c r="D331" s="42" t="s">
        <v>5</v>
      </c>
      <c r="E331" s="412" t="str">
        <f>IF(P331&lt;&gt;"",E328,"")</f>
        <v/>
      </c>
      <c r="F331" s="443" t="str">
        <f>IF(P331&lt;&gt;"",F328,"")</f>
        <v/>
      </c>
      <c r="G331" s="443" t="str">
        <f>IF(Q331&lt;&gt;"",G328,"")</f>
        <v/>
      </c>
      <c r="H331" s="443" t="str">
        <f>IF(Q331&lt;&gt;"",H328,"")</f>
        <v/>
      </c>
      <c r="I331" s="443" t="str">
        <f>IF(R331&lt;&gt;"",I328,"")</f>
        <v/>
      </c>
      <c r="J331" s="443" t="str">
        <f>IF(R331&lt;&gt;"",J328,"")</f>
        <v/>
      </c>
      <c r="K331" s="443" t="str">
        <f>IF(S331&lt;&gt;"",K328,"")</f>
        <v/>
      </c>
      <c r="L331" s="416" t="str">
        <f>IF(S331&lt;&gt;"",L328,"")</f>
        <v/>
      </c>
      <c r="M331" s="416" t="str">
        <f>IF(T331&lt;&gt;"",M328,"")</f>
        <v/>
      </c>
      <c r="N331" s="62" t="str">
        <f>IF(E331&lt;&gt;"",N328,"")</f>
        <v/>
      </c>
      <c r="O331" s="488" t="str">
        <f>IF(B328="","",IF(E331="","",E331-F331+G331-H331+I331-J331+K331-L331+M331-N331))</f>
        <v/>
      </c>
      <c r="P331" s="297"/>
      <c r="Q331" s="297"/>
      <c r="R331" s="297"/>
      <c r="S331" s="297"/>
      <c r="T331" s="461"/>
      <c r="U331" s="484" t="str">
        <f>IF(B328="","",IF(E331="","",SUM(P331:T331)))</f>
        <v/>
      </c>
      <c r="V331" s="419" t="str">
        <f>IF(B328="","",IF(AF331="DQ","DQ",IF(E331="","",IF(O331+U331&lt;0,0,O331+U331))))</f>
        <v/>
      </c>
      <c r="W331" s="412"/>
      <c r="X331" s="645"/>
      <c r="Y331" s="169"/>
      <c r="Z331" s="170"/>
      <c r="AA331" s="171"/>
      <c r="AB331" s="240"/>
      <c r="AC331" s="878"/>
      <c r="AD331" s="878"/>
      <c r="AE331" s="721"/>
      <c r="AF331" s="816"/>
    </row>
    <row r="332" spans="1:32" ht="15.75" thickBot="1" x14ac:dyDescent="0.3">
      <c r="A332" s="644"/>
      <c r="B332" s="643"/>
      <c r="C332" s="642"/>
      <c r="D332" s="85" t="s">
        <v>6</v>
      </c>
      <c r="E332" s="423" t="str">
        <f>IF(P332&lt;&gt;"",E328,"")</f>
        <v/>
      </c>
      <c r="F332" s="124" t="str">
        <f>IF(P332&lt;&gt;"",F328,"")</f>
        <v/>
      </c>
      <c r="G332" s="124" t="str">
        <f>IF(Q332&lt;&gt;"",G328,"")</f>
        <v/>
      </c>
      <c r="H332" s="124" t="str">
        <f>IF(Q332&lt;&gt;"",H328,"")</f>
        <v/>
      </c>
      <c r="I332" s="124" t="str">
        <f>IF(R332&lt;&gt;"",I328,"")</f>
        <v/>
      </c>
      <c r="J332" s="124" t="str">
        <f>IF(R332&lt;&gt;"",J328,"")</f>
        <v/>
      </c>
      <c r="K332" s="124" t="str">
        <f>IF(S332&lt;&gt;"",K328,"")</f>
        <v/>
      </c>
      <c r="L332" s="421" t="str">
        <f>IF(S332&lt;&gt;"",L328,"")</f>
        <v/>
      </c>
      <c r="M332" s="421" t="str">
        <f>IF(T332&lt;&gt;"",M328,"")</f>
        <v/>
      </c>
      <c r="N332" s="64" t="str">
        <f>IF(E332&lt;&gt;"",N328,"")</f>
        <v/>
      </c>
      <c r="O332" s="486" t="str">
        <f>IF(B328="","",IF(E332="","",E332-F332+G332-H332+I332-J332+K332-L332+M332-N332))</f>
        <v/>
      </c>
      <c r="P332" s="309"/>
      <c r="Q332" s="309"/>
      <c r="R332" s="309"/>
      <c r="S332" s="309"/>
      <c r="T332" s="462"/>
      <c r="U332" s="488" t="str">
        <f>IF(B328="","",IF(E332="","",SUM(P332:T332)))</f>
        <v/>
      </c>
      <c r="V332" s="418" t="str">
        <f>IF(B328="","",IF(AF332="DQ","DQ",IF(E332="","",IF(O332+U332&lt;0,0,O332+U332))))</f>
        <v/>
      </c>
      <c r="W332" s="423"/>
      <c r="X332" s="876"/>
      <c r="Y332" s="478"/>
      <c r="Z332" s="479"/>
      <c r="AA332" s="480"/>
      <c r="AB332" s="481"/>
      <c r="AC332" s="879"/>
      <c r="AD332" s="879"/>
      <c r="AE332" s="881"/>
      <c r="AF332" s="817"/>
    </row>
    <row r="333" spans="1:32" x14ac:dyDescent="0.25">
      <c r="A333" s="626" t="str">
        <f>IF('Names And Totals'!A70="","",'Names And Totals'!A70)</f>
        <v/>
      </c>
      <c r="B333" s="629" t="str">
        <f>IF('Names And Totals'!B70="","",'Names And Totals'!B70)</f>
        <v/>
      </c>
      <c r="C333" s="821" t="str">
        <f>IF(AE333="","",IF(AE333="DQ","DQ",RANK(AE333,$AE$8:$AE$503,0)+SUMPRODUCT(--(AE333=$AE$8:$AE$503),--(AC333&gt;$AC$8:$AC$503))))</f>
        <v/>
      </c>
      <c r="D333" s="43" t="s">
        <v>7</v>
      </c>
      <c r="E333" s="446"/>
      <c r="F333" s="447"/>
      <c r="G333" s="447"/>
      <c r="H333" s="447"/>
      <c r="I333" s="447"/>
      <c r="J333" s="447"/>
      <c r="K333" s="447"/>
      <c r="L333" s="489"/>
      <c r="M333" s="489"/>
      <c r="N333" s="313"/>
      <c r="O333" s="490" t="str">
        <f>IF(B333="","",IF(E333="","",E333-F333+G333-H333+I333-J333+K333-L333+M333-N333))</f>
        <v/>
      </c>
      <c r="P333" s="491"/>
      <c r="Q333" s="447"/>
      <c r="R333" s="447"/>
      <c r="S333" s="312"/>
      <c r="T333" s="464"/>
      <c r="U333" s="490" t="str">
        <f>IF(B333="","",IF(E333="","",SUM(P333:T333)))</f>
        <v/>
      </c>
      <c r="V333" s="403" t="str">
        <f>IF(B333="","",IF(AF333="DQ","DQ",IF(E333="","",IF(O333+U333&lt;0,0,O333+U333))))</f>
        <v/>
      </c>
      <c r="W333" s="409">
        <f>COUNTIF(E333,"=0")+COUNTIF(G333,"=0")+COUNTIF(I333,"=0")+COUNTIF(K333,"=0")+COUNTIF(M333,"=0")</f>
        <v>0</v>
      </c>
      <c r="X333" s="723" t="str">
        <f>IF(AF333="DQ","DQ",IF(V333="","",IF(V334="",V333,IF(V335="",AVERAGE(V333:V334),IF(V336="",AVERAGE(V333:V335),IF(V337="",AVERAGE(V333:V336),TRIMMEAN(V333:V337,0.4)))))))</f>
        <v/>
      </c>
      <c r="Y333" s="311"/>
      <c r="Z333" s="312"/>
      <c r="AA333" s="313"/>
      <c r="AB333" s="160" t="str">
        <f>IF(Y333="","",IF(Y333=999,999,Y333*60+Z333+AA333/100))</f>
        <v/>
      </c>
      <c r="AC333" s="872" t="str">
        <f>IF(I333="DQ","DQ",IF(AB333="","",IF(AB334="",AB333,IF(AB334=0,AB333,IF(AB333=999,999,AVERAGE(AB333:AB334))))))</f>
        <v/>
      </c>
      <c r="AD333" s="872" t="str">
        <f>IF(AF333="DQ","DQ",IF(AC333="","",IF(AVERAGE(AC333:AC453)=999,0,IF(W333&lt;&gt;0,0,IF(30-(AC333-$AE$3)/10&lt;0,0,30-(AC333-$AE$3)/10)))))</f>
        <v/>
      </c>
      <c r="AE333" s="605" t="str">
        <f>IF(B333="","",IF(AF333="DQ","DQ",IF(AC333="","",IF(SUM(X333+AD333)&gt;0,SUM(X333+AD333),0))))</f>
        <v/>
      </c>
      <c r="AF333" s="638"/>
    </row>
    <row r="334" spans="1:32" x14ac:dyDescent="0.25">
      <c r="A334" s="627"/>
      <c r="B334" s="630"/>
      <c r="C334" s="822"/>
      <c r="D334" s="44" t="s">
        <v>4</v>
      </c>
      <c r="E334" s="410" t="str">
        <f>IF(P334&lt;&gt;"",E333,"")</f>
        <v/>
      </c>
      <c r="F334" s="444" t="str">
        <f>IF(P334&lt;&gt;"",F333,"")</f>
        <v/>
      </c>
      <c r="G334" s="444" t="str">
        <f>IF(Q334&lt;&gt;"",G333,"")</f>
        <v/>
      </c>
      <c r="H334" s="444" t="str">
        <f>IF(Q334&lt;&gt;"",H333,"")</f>
        <v/>
      </c>
      <c r="I334" s="444" t="str">
        <f>IF(R334&lt;&gt;"",I333,"")</f>
        <v/>
      </c>
      <c r="J334" s="444" t="str">
        <f>IF(R334&lt;&gt;"",J333,"")</f>
        <v/>
      </c>
      <c r="K334" s="444" t="str">
        <f>IF(S334&lt;&gt;"",K333,"")</f>
        <v/>
      </c>
      <c r="L334" s="414" t="str">
        <f>IF(S334&lt;&gt;"",L333,"")</f>
        <v/>
      </c>
      <c r="M334" s="414" t="str">
        <f>IF(T334&lt;&gt;"",M333,"")</f>
        <v/>
      </c>
      <c r="N334" s="63" t="str">
        <f>IF(E334&lt;&gt;"",N333,"")</f>
        <v/>
      </c>
      <c r="O334" s="492" t="str">
        <f>IF(B333="","",IF(E334="","",E334-F334+G334-H334+I334-J334+K334-L334+M334-N334))</f>
        <v/>
      </c>
      <c r="P334" s="303"/>
      <c r="Q334" s="303"/>
      <c r="R334" s="303"/>
      <c r="S334" s="303"/>
      <c r="T334" s="463"/>
      <c r="U334" s="485" t="str">
        <f>IF(B333="","",IF(E334="","",SUM(P334:T334)))</f>
        <v/>
      </c>
      <c r="V334" s="437" t="str">
        <f>IF(B333="","",IF(AF334="DQ","DQ",IF(E334="","",IF(O334+U334&lt;0,0,O334+U334))))</f>
        <v/>
      </c>
      <c r="W334" s="410"/>
      <c r="X334" s="724"/>
      <c r="Y334" s="292"/>
      <c r="Z334" s="293"/>
      <c r="AA334" s="314"/>
      <c r="AB334" s="14" t="str">
        <f>IF(Y334="","",IF(Y334=999,999,Y334*60+Z334+AA334/100))</f>
        <v/>
      </c>
      <c r="AC334" s="873"/>
      <c r="AD334" s="873"/>
      <c r="AE334" s="606"/>
      <c r="AF334" s="639"/>
    </row>
    <row r="335" spans="1:32" x14ac:dyDescent="0.25">
      <c r="A335" s="627"/>
      <c r="B335" s="630"/>
      <c r="C335" s="822"/>
      <c r="D335" s="44" t="s">
        <v>8</v>
      </c>
      <c r="E335" s="410" t="str">
        <f>IF(P335&lt;&gt;"",E333,"")</f>
        <v/>
      </c>
      <c r="F335" s="444" t="str">
        <f>IF(P335&lt;&gt;"",F333,"")</f>
        <v/>
      </c>
      <c r="G335" s="444" t="str">
        <f>IF(Q335&lt;&gt;"",G333,"")</f>
        <v/>
      </c>
      <c r="H335" s="444" t="str">
        <f>IF(Q335&lt;&gt;"",H333,"")</f>
        <v/>
      </c>
      <c r="I335" s="444" t="str">
        <f>IF(R335&lt;&gt;"",I333,"")</f>
        <v/>
      </c>
      <c r="J335" s="444" t="str">
        <f>IF(R335&lt;&gt;"",J333,"")</f>
        <v/>
      </c>
      <c r="K335" s="444" t="str">
        <f>IF(S335&lt;&gt;"",K333,"")</f>
        <v/>
      </c>
      <c r="L335" s="414" t="str">
        <f>IF(S335&lt;&gt;"",L333,"")</f>
        <v/>
      </c>
      <c r="M335" s="414" t="str">
        <f>IF(T335&lt;&gt;"",M333,"")</f>
        <v/>
      </c>
      <c r="N335" s="63" t="str">
        <f>IF(E335&lt;&gt;"",N333,"")</f>
        <v/>
      </c>
      <c r="O335" s="485" t="str">
        <f>IF(B333="","",IF(E335="","",E335-F335+G335-H335+I335-J335+K335-L335+M335-N335))</f>
        <v/>
      </c>
      <c r="P335" s="303"/>
      <c r="Q335" s="303"/>
      <c r="R335" s="303"/>
      <c r="S335" s="303"/>
      <c r="T335" s="463"/>
      <c r="U335" s="493" t="str">
        <f>IF(B333="","",IF(E335="","",SUM(P335:T335)))</f>
        <v/>
      </c>
      <c r="V335" s="404" t="str">
        <f>IF(B333="","",IF(AF335="DQ","DQ",IF(E335="","",IF(O335+U335&lt;0,0,O335+U335))))</f>
        <v/>
      </c>
      <c r="W335" s="410"/>
      <c r="X335" s="724"/>
      <c r="Y335" s="179"/>
      <c r="Z335" s="180"/>
      <c r="AA335" s="181"/>
      <c r="AB335" s="241"/>
      <c r="AC335" s="873"/>
      <c r="AD335" s="873"/>
      <c r="AE335" s="606"/>
      <c r="AF335" s="639"/>
    </row>
    <row r="336" spans="1:32" x14ac:dyDescent="0.25">
      <c r="A336" s="627"/>
      <c r="B336" s="630"/>
      <c r="C336" s="822"/>
      <c r="D336" s="44" t="s">
        <v>5</v>
      </c>
      <c r="E336" s="410" t="str">
        <f>IF(P336&lt;&gt;"",E333,"")</f>
        <v/>
      </c>
      <c r="F336" s="444" t="str">
        <f>IF(P336&lt;&gt;"",F333,"")</f>
        <v/>
      </c>
      <c r="G336" s="444" t="str">
        <f>IF(Q336&lt;&gt;"",G333,"")</f>
        <v/>
      </c>
      <c r="H336" s="444" t="str">
        <f>IF(Q336&lt;&gt;"",H333,"")</f>
        <v/>
      </c>
      <c r="I336" s="444" t="str">
        <f>IF(R336&lt;&gt;"",I333,"")</f>
        <v/>
      </c>
      <c r="J336" s="444" t="str">
        <f>IF(R336&lt;&gt;"",J333,"")</f>
        <v/>
      </c>
      <c r="K336" s="444" t="str">
        <f>IF(S336&lt;&gt;"",K333,"")</f>
        <v/>
      </c>
      <c r="L336" s="414" t="str">
        <f>IF(S336&lt;&gt;"",L333,"")</f>
        <v/>
      </c>
      <c r="M336" s="414" t="str">
        <f>IF(T336&lt;&gt;"",M333,"")</f>
        <v/>
      </c>
      <c r="N336" s="63" t="str">
        <f>IF(E336&lt;&gt;"",N333,"")</f>
        <v/>
      </c>
      <c r="O336" s="494" t="str">
        <f>IF(B333="","",IF(E336="","",E336-F336+G336-H336+I336-J336+K336-L336+M336-N336))</f>
        <v/>
      </c>
      <c r="P336" s="303"/>
      <c r="Q336" s="303"/>
      <c r="R336" s="303"/>
      <c r="S336" s="303"/>
      <c r="T336" s="463"/>
      <c r="U336" s="485" t="str">
        <f>IF(B333="","",IF(E336="","",SUM(P336:T336)))</f>
        <v/>
      </c>
      <c r="V336" s="437" t="str">
        <f>IF(B333="","",IF(AF336="DQ","DQ",IF(E336="","",IF(O336+U336&lt;0,0,O336+U336))))</f>
        <v/>
      </c>
      <c r="W336" s="410"/>
      <c r="X336" s="724"/>
      <c r="Y336" s="179"/>
      <c r="Z336" s="180"/>
      <c r="AA336" s="181"/>
      <c r="AB336" s="241"/>
      <c r="AC336" s="873"/>
      <c r="AD336" s="873"/>
      <c r="AE336" s="606"/>
      <c r="AF336" s="639"/>
    </row>
    <row r="337" spans="1:32" ht="15.75" thickBot="1" x14ac:dyDescent="0.3">
      <c r="A337" s="628"/>
      <c r="B337" s="631"/>
      <c r="C337" s="823"/>
      <c r="D337" s="45" t="s">
        <v>6</v>
      </c>
      <c r="E337" s="411" t="str">
        <f>IF(P337&lt;&gt;"",E333,"")</f>
        <v/>
      </c>
      <c r="F337" s="445" t="str">
        <f>IF(P337&lt;&gt;"",F333,"")</f>
        <v/>
      </c>
      <c r="G337" s="445" t="str">
        <f>IF(Q337&lt;&gt;"",G333,"")</f>
        <v/>
      </c>
      <c r="H337" s="445" t="str">
        <f>IF(Q337&lt;&gt;"",H333,"")</f>
        <v/>
      </c>
      <c r="I337" s="445" t="str">
        <f>IF(R337&lt;&gt;"",I333,"")</f>
        <v/>
      </c>
      <c r="J337" s="445" t="str">
        <f>IF(R337&lt;&gt;"",J333,"")</f>
        <v/>
      </c>
      <c r="K337" s="445" t="str">
        <f>IF(S337&lt;&gt;"",K333,"")</f>
        <v/>
      </c>
      <c r="L337" s="415" t="str">
        <f>IF(S337&lt;&gt;"",L333,"")</f>
        <v/>
      </c>
      <c r="M337" s="415" t="str">
        <f>IF(T337&lt;&gt;"",M333,"")</f>
        <v/>
      </c>
      <c r="N337" s="161" t="str">
        <f>IF(E337&lt;&gt;"",N333,"")</f>
        <v/>
      </c>
      <c r="O337" s="495" t="str">
        <f>IF(B333="","",IF(E337="","",E337-F337+G337-H337+I337-J337+K337-L337+M337-N337))</f>
        <v/>
      </c>
      <c r="P337" s="305"/>
      <c r="Q337" s="305"/>
      <c r="R337" s="305"/>
      <c r="S337" s="305"/>
      <c r="T337" s="465"/>
      <c r="U337" s="495" t="str">
        <f>IF(B333="","",IF(E337="","",SUM(P337:T337)))</f>
        <v/>
      </c>
      <c r="V337" s="405" t="str">
        <f>IF(B333="","",IF(AF337="DQ","DQ",IF(E337="","",IF(O337+U337&lt;0,0,O337+U337))))</f>
        <v/>
      </c>
      <c r="W337" s="411"/>
      <c r="X337" s="725"/>
      <c r="Y337" s="183"/>
      <c r="Z337" s="184"/>
      <c r="AA337" s="185"/>
      <c r="AB337" s="242"/>
      <c r="AC337" s="874"/>
      <c r="AD337" s="874"/>
      <c r="AE337" s="607"/>
      <c r="AF337" s="640"/>
    </row>
    <row r="338" spans="1:32" x14ac:dyDescent="0.25">
      <c r="A338" s="621" t="str">
        <f>IF('Names And Totals'!A71="","",'Names And Totals'!A71)</f>
        <v/>
      </c>
      <c r="B338" s="624" t="str">
        <f>IF('Names And Totals'!B71="","",'Names And Totals'!B71)</f>
        <v/>
      </c>
      <c r="C338" s="641" t="str">
        <f>IF(AE338="","",IF(AE338="DQ","DQ",RANK(AE338,$AE$8:$AE$503,0)+SUMPRODUCT(--(AE338=$AE$8:$AE$503),--(AC338&gt;$AC$8:$AC$503))))</f>
        <v/>
      </c>
      <c r="D338" s="42" t="s">
        <v>7</v>
      </c>
      <c r="E338" s="453"/>
      <c r="F338" s="452"/>
      <c r="G338" s="452"/>
      <c r="H338" s="452"/>
      <c r="I338" s="452"/>
      <c r="J338" s="452"/>
      <c r="K338" s="452"/>
      <c r="L338" s="476"/>
      <c r="M338" s="476"/>
      <c r="N338" s="325"/>
      <c r="O338" s="483" t="str">
        <f>IF(B338="","",IF(E338="","",E338-F338+G338-H338+I338-J338+K338-L338+M338-N338))</f>
        <v/>
      </c>
      <c r="P338" s="482"/>
      <c r="Q338" s="452"/>
      <c r="R338" s="452"/>
      <c r="S338" s="334"/>
      <c r="T338" s="460"/>
      <c r="U338" s="483" t="str">
        <f>IF(B338="","",IF(E338="","",SUM(P338:T338)))</f>
        <v/>
      </c>
      <c r="V338" s="500" t="str">
        <f>IF(B338="","",IF(AF338="DQ","DQ",IF(E338="","",IF(O338+U338&lt;0,0,O338+U338))))</f>
        <v/>
      </c>
      <c r="W338" s="422">
        <f>COUNTIF(E338,"=0")+COUNTIF(G338,"=0")+COUNTIF(I338,"=0")+COUNTIF(K338,"=0")+COUNTIF(M338,"=0")</f>
        <v>0</v>
      </c>
      <c r="X338" s="875" t="str">
        <f>IF(AF338="DQ","DQ",IF(V338="","",IF(V339="",V338,IF(V340="",AVERAGE(V338:V339),IF(V341="",AVERAGE(V338:V340),IF(V342="",AVERAGE(V338:V341),TRIMMEAN(V338:V342,0.4)))))))</f>
        <v/>
      </c>
      <c r="Y338" s="324"/>
      <c r="Z338" s="334"/>
      <c r="AA338" s="325"/>
      <c r="AB338" s="164" t="str">
        <f>IF(Y338="","",IF(Y338=999,999,Y338*60+Z338+AA338/100))</f>
        <v/>
      </c>
      <c r="AC338" s="877" t="str">
        <f>IF(I338="DQ","DQ",IF(AB338="","",IF(AB339="",AB338,IF(AB339=0,AB338,IF(AB338=999,999,AVERAGE(AB338:AB339))))))</f>
        <v/>
      </c>
      <c r="AD338" s="877" t="str">
        <f>IF(AF338="DQ","DQ",IF(AC338="","",IF(AVERAGE(AC338:AC458)=999,0,IF(W338&lt;&gt;0,0,IF(30-(AC338-$AE$3)/10&lt;0,0,30-(AC338-$AE$3)/10)))))</f>
        <v/>
      </c>
      <c r="AE338" s="880" t="str">
        <f>IF(B338="","",IF(AF338="DQ","DQ",IF(AC338="","",IF(SUM(X338+AD338)&gt;0,SUM(X338+AD338),0))))</f>
        <v/>
      </c>
      <c r="AF338" s="815"/>
    </row>
    <row r="339" spans="1:32" x14ac:dyDescent="0.25">
      <c r="A339" s="621"/>
      <c r="B339" s="624"/>
      <c r="C339" s="641"/>
      <c r="D339" s="42" t="s">
        <v>4</v>
      </c>
      <c r="E339" s="412" t="str">
        <f>IF(P339&lt;&gt;"",E338,"")</f>
        <v/>
      </c>
      <c r="F339" s="443" t="str">
        <f>IF(P339&lt;&gt;"",F338,"")</f>
        <v/>
      </c>
      <c r="G339" s="443" t="str">
        <f>IF(Q339&lt;&gt;"",G338,"")</f>
        <v/>
      </c>
      <c r="H339" s="443" t="str">
        <f>IF(Q339&lt;&gt;"",H338,"")</f>
        <v/>
      </c>
      <c r="I339" s="443" t="str">
        <f>IF(R339&lt;&gt;"",I338,"")</f>
        <v/>
      </c>
      <c r="J339" s="443" t="str">
        <f>IF(R339&lt;&gt;"",J338,"")</f>
        <v/>
      </c>
      <c r="K339" s="443" t="str">
        <f>IF(S339&lt;&gt;"",K338,"")</f>
        <v/>
      </c>
      <c r="L339" s="416" t="str">
        <f>IF(S339&lt;&gt;"",L338,"")</f>
        <v/>
      </c>
      <c r="M339" s="416" t="str">
        <f>IF(T339&lt;&gt;"",M338,"")</f>
        <v/>
      </c>
      <c r="N339" s="62" t="str">
        <f>IF(E339&lt;&gt;"",N338,"")</f>
        <v/>
      </c>
      <c r="O339" s="487" t="str">
        <f>IF(B338="","",IF(E339="","",E339-F339+G339-H339+I339-J339+K339-L339+M339-N339))</f>
        <v/>
      </c>
      <c r="P339" s="297"/>
      <c r="Q339" s="297"/>
      <c r="R339" s="297"/>
      <c r="S339" s="297"/>
      <c r="T339" s="461"/>
      <c r="U339" s="484" t="str">
        <f>IF(B338="","",IF(E339="","",SUM(P339:T339)))</f>
        <v/>
      </c>
      <c r="V339" s="419" t="str">
        <f>IF(B338="","",IF(AF339="DQ","DQ",IF(E339="","",IF(O339+U339&lt;0,0,O339+U339))))</f>
        <v/>
      </c>
      <c r="W339" s="412"/>
      <c r="X339" s="645"/>
      <c r="Y339" s="289"/>
      <c r="Z339" s="290"/>
      <c r="AA339" s="310"/>
      <c r="AB339" s="10" t="str">
        <f>IF(Y339="","",IF(Y339=999,999,Y339*60+Z339+AA339/100))</f>
        <v/>
      </c>
      <c r="AC339" s="878"/>
      <c r="AD339" s="878"/>
      <c r="AE339" s="721"/>
      <c r="AF339" s="816"/>
    </row>
    <row r="340" spans="1:32" x14ac:dyDescent="0.25">
      <c r="A340" s="621"/>
      <c r="B340" s="624"/>
      <c r="C340" s="641"/>
      <c r="D340" s="42" t="s">
        <v>8</v>
      </c>
      <c r="E340" s="412" t="str">
        <f>IF(P340&lt;&gt;"",E338,"")</f>
        <v/>
      </c>
      <c r="F340" s="443" t="str">
        <f>IF(P340&lt;&gt;"",F338,"")</f>
        <v/>
      </c>
      <c r="G340" s="443" t="str">
        <f>IF(Q340&lt;&gt;"",G338,"")</f>
        <v/>
      </c>
      <c r="H340" s="443" t="str">
        <f>IF(Q340&lt;&gt;"",H338,"")</f>
        <v/>
      </c>
      <c r="I340" s="443" t="str">
        <f>IF(R340&lt;&gt;"",I338,"")</f>
        <v/>
      </c>
      <c r="J340" s="443" t="str">
        <f>IF(R340&lt;&gt;"",J338,"")</f>
        <v/>
      </c>
      <c r="K340" s="443" t="str">
        <f>IF(S340&lt;&gt;"",K338,"")</f>
        <v/>
      </c>
      <c r="L340" s="416" t="str">
        <f>IF(S340&lt;&gt;"",L338,"")</f>
        <v/>
      </c>
      <c r="M340" s="416" t="str">
        <f>IF(T340&lt;&gt;"",M338,"")</f>
        <v/>
      </c>
      <c r="N340" s="62" t="str">
        <f>IF(E340&lt;&gt;"",N338,"")</f>
        <v/>
      </c>
      <c r="O340" s="484" t="str">
        <f>IF(B338="","",IF(E340="","",E340-F340+G340-H340+I340-J340+K340-L340+M340-N340))</f>
        <v/>
      </c>
      <c r="P340" s="297"/>
      <c r="Q340" s="297"/>
      <c r="R340" s="297"/>
      <c r="S340" s="297"/>
      <c r="T340" s="461"/>
      <c r="U340" s="486" t="str">
        <f>IF(B338="","",IF(E340="","",SUM(P340:T340)))</f>
        <v/>
      </c>
      <c r="V340" s="435" t="str">
        <f>IF(B338="","",IF(AF340="DQ","DQ",IF(E340="","",IF(O340+U340&lt;0,0,O340+U340))))</f>
        <v/>
      </c>
      <c r="W340" s="412"/>
      <c r="X340" s="645"/>
      <c r="Y340" s="169"/>
      <c r="Z340" s="170"/>
      <c r="AA340" s="171"/>
      <c r="AB340" s="240"/>
      <c r="AC340" s="878"/>
      <c r="AD340" s="878"/>
      <c r="AE340" s="721"/>
      <c r="AF340" s="816"/>
    </row>
    <row r="341" spans="1:32" x14ac:dyDescent="0.25">
      <c r="A341" s="621"/>
      <c r="B341" s="624"/>
      <c r="C341" s="641"/>
      <c r="D341" s="42" t="s">
        <v>5</v>
      </c>
      <c r="E341" s="412" t="str">
        <f>IF(P341&lt;&gt;"",E338,"")</f>
        <v/>
      </c>
      <c r="F341" s="443" t="str">
        <f>IF(P341&lt;&gt;"",F338,"")</f>
        <v/>
      </c>
      <c r="G341" s="443" t="str">
        <f>IF(Q341&lt;&gt;"",G338,"")</f>
        <v/>
      </c>
      <c r="H341" s="443" t="str">
        <f>IF(Q341&lt;&gt;"",H338,"")</f>
        <v/>
      </c>
      <c r="I341" s="443" t="str">
        <f>IF(R341&lt;&gt;"",I338,"")</f>
        <v/>
      </c>
      <c r="J341" s="443" t="str">
        <f>IF(R341&lt;&gt;"",J338,"")</f>
        <v/>
      </c>
      <c r="K341" s="443" t="str">
        <f>IF(S341&lt;&gt;"",K338,"")</f>
        <v/>
      </c>
      <c r="L341" s="416" t="str">
        <f>IF(S341&lt;&gt;"",L338,"")</f>
        <v/>
      </c>
      <c r="M341" s="416" t="str">
        <f>IF(T341&lt;&gt;"",M338,"")</f>
        <v/>
      </c>
      <c r="N341" s="62" t="str">
        <f>IF(E341&lt;&gt;"",N338,"")</f>
        <v/>
      </c>
      <c r="O341" s="488" t="str">
        <f>IF(B338="","",IF(E341="","",E341-F341+G341-H341+I341-J341+K341-L341+M341-N341))</f>
        <v/>
      </c>
      <c r="P341" s="297"/>
      <c r="Q341" s="297"/>
      <c r="R341" s="297"/>
      <c r="S341" s="297"/>
      <c r="T341" s="461"/>
      <c r="U341" s="484" t="str">
        <f>IF(B338="","",IF(E341="","",SUM(P341:T341)))</f>
        <v/>
      </c>
      <c r="V341" s="419" t="str">
        <f>IF(B338="","",IF(AF341="DQ","DQ",IF(E341="","",IF(O341+U341&lt;0,0,O341+U341))))</f>
        <v/>
      </c>
      <c r="W341" s="412"/>
      <c r="X341" s="645"/>
      <c r="Y341" s="169"/>
      <c r="Z341" s="170"/>
      <c r="AA341" s="171"/>
      <c r="AB341" s="240"/>
      <c r="AC341" s="878"/>
      <c r="AD341" s="878"/>
      <c r="AE341" s="721"/>
      <c r="AF341" s="816"/>
    </row>
    <row r="342" spans="1:32" ht="15.75" thickBot="1" x14ac:dyDescent="0.3">
      <c r="A342" s="644"/>
      <c r="B342" s="643"/>
      <c r="C342" s="642"/>
      <c r="D342" s="85" t="s">
        <v>6</v>
      </c>
      <c r="E342" s="423" t="str">
        <f>IF(P342&lt;&gt;"",E338,"")</f>
        <v/>
      </c>
      <c r="F342" s="124" t="str">
        <f>IF(P342&lt;&gt;"",F338,"")</f>
        <v/>
      </c>
      <c r="G342" s="124" t="str">
        <f>IF(Q342&lt;&gt;"",G338,"")</f>
        <v/>
      </c>
      <c r="H342" s="124" t="str">
        <f>IF(Q342&lt;&gt;"",H338,"")</f>
        <v/>
      </c>
      <c r="I342" s="124" t="str">
        <f>IF(R342&lt;&gt;"",I338,"")</f>
        <v/>
      </c>
      <c r="J342" s="124" t="str">
        <f>IF(R342&lt;&gt;"",J338,"")</f>
        <v/>
      </c>
      <c r="K342" s="124" t="str">
        <f>IF(S342&lt;&gt;"",K338,"")</f>
        <v/>
      </c>
      <c r="L342" s="421" t="str">
        <f>IF(S342&lt;&gt;"",L338,"")</f>
        <v/>
      </c>
      <c r="M342" s="421" t="str">
        <f>IF(T342&lt;&gt;"",M338,"")</f>
        <v/>
      </c>
      <c r="N342" s="64" t="str">
        <f>IF(E342&lt;&gt;"",N338,"")</f>
        <v/>
      </c>
      <c r="O342" s="486" t="str">
        <f>IF(B338="","",IF(E342="","",E342-F342+G342-H342+I342-J342+K342-L342+M342-N342))</f>
        <v/>
      </c>
      <c r="P342" s="309"/>
      <c r="Q342" s="309"/>
      <c r="R342" s="309"/>
      <c r="S342" s="309"/>
      <c r="T342" s="462"/>
      <c r="U342" s="488" t="str">
        <f>IF(B338="","",IF(E342="","",SUM(P342:T342)))</f>
        <v/>
      </c>
      <c r="V342" s="418" t="str">
        <f>IF(B338="","",IF(AF342="DQ","DQ",IF(E342="","",IF(O342+U342&lt;0,0,O342+U342))))</f>
        <v/>
      </c>
      <c r="W342" s="423"/>
      <c r="X342" s="876"/>
      <c r="Y342" s="478"/>
      <c r="Z342" s="479"/>
      <c r="AA342" s="480"/>
      <c r="AB342" s="481"/>
      <c r="AC342" s="879"/>
      <c r="AD342" s="879"/>
      <c r="AE342" s="881"/>
      <c r="AF342" s="817"/>
    </row>
    <row r="343" spans="1:32" x14ac:dyDescent="0.25">
      <c r="A343" s="626" t="str">
        <f>IF('Names And Totals'!A72="","",'Names And Totals'!A72)</f>
        <v/>
      </c>
      <c r="B343" s="629" t="str">
        <f>IF('Names And Totals'!B72="","",'Names And Totals'!B72)</f>
        <v/>
      </c>
      <c r="C343" s="821" t="str">
        <f>IF(AE343="","",IF(AE343="DQ","DQ",RANK(AE343,$AE$8:$AE$503,0)+SUMPRODUCT(--(AE343=$AE$8:$AE$503),--(AC343&gt;$AC$8:$AC$503))))</f>
        <v/>
      </c>
      <c r="D343" s="43" t="s">
        <v>7</v>
      </c>
      <c r="E343" s="446"/>
      <c r="F343" s="447"/>
      <c r="G343" s="447"/>
      <c r="H343" s="447"/>
      <c r="I343" s="447"/>
      <c r="J343" s="447"/>
      <c r="K343" s="447"/>
      <c r="L343" s="489"/>
      <c r="M343" s="489"/>
      <c r="N343" s="313"/>
      <c r="O343" s="490" t="str">
        <f>IF(B343="","",IF(E343="","",E343-F343+G343-H343+I343-J343+K343-L343+M343-N343))</f>
        <v/>
      </c>
      <c r="P343" s="491"/>
      <c r="Q343" s="447"/>
      <c r="R343" s="447"/>
      <c r="S343" s="312"/>
      <c r="T343" s="464"/>
      <c r="U343" s="490" t="str">
        <f>IF(B343="","",IF(E343="","",SUM(P343:T343)))</f>
        <v/>
      </c>
      <c r="V343" s="403" t="str">
        <f>IF(B343="","",IF(AF343="DQ","DQ",IF(E343="","",IF(O343+U343&lt;0,0,O343+U343))))</f>
        <v/>
      </c>
      <c r="W343" s="409">
        <f>COUNTIF(E343,"=0")+COUNTIF(G343,"=0")+COUNTIF(I343,"=0")+COUNTIF(K343,"=0")+COUNTIF(M343,"=0")</f>
        <v>0</v>
      </c>
      <c r="X343" s="723" t="str">
        <f>IF(AF343="DQ","DQ",IF(V343="","",IF(V344="",V343,IF(V345="",AVERAGE(V343:V344),IF(V346="",AVERAGE(V343:V345),IF(V347="",AVERAGE(V343:V346),TRIMMEAN(V343:V347,0.4)))))))</f>
        <v/>
      </c>
      <c r="Y343" s="311"/>
      <c r="Z343" s="312"/>
      <c r="AA343" s="313"/>
      <c r="AB343" s="160" t="str">
        <f>IF(Y343="","",IF(Y343=999,999,Y343*60+Z343+AA343/100))</f>
        <v/>
      </c>
      <c r="AC343" s="872" t="str">
        <f>IF(I343="DQ","DQ",IF(AB343="","",IF(AB344="",AB343,IF(AB344=0,AB343,IF(AB343=999,999,AVERAGE(AB343:AB344))))))</f>
        <v/>
      </c>
      <c r="AD343" s="872" t="str">
        <f>IF(AF343="DQ","DQ",IF(AC343="","",IF(AVERAGE(AC343:AC463)=999,0,IF(W343&lt;&gt;0,0,IF(30-(AC343-$AE$3)/10&lt;0,0,30-(AC343-$AE$3)/10)))))</f>
        <v/>
      </c>
      <c r="AE343" s="605" t="str">
        <f>IF(B343="","",IF(AF343="DQ","DQ",IF(AC343="","",IF(SUM(X343+AD343)&gt;0,SUM(X343+AD343),0))))</f>
        <v/>
      </c>
      <c r="AF343" s="638"/>
    </row>
    <row r="344" spans="1:32" x14ac:dyDescent="0.25">
      <c r="A344" s="627"/>
      <c r="B344" s="630"/>
      <c r="C344" s="822"/>
      <c r="D344" s="44" t="s">
        <v>4</v>
      </c>
      <c r="E344" s="410" t="str">
        <f>IF(P344&lt;&gt;"",E343,"")</f>
        <v/>
      </c>
      <c r="F344" s="444" t="str">
        <f>IF(P344&lt;&gt;"",F343,"")</f>
        <v/>
      </c>
      <c r="G344" s="444" t="str">
        <f>IF(Q344&lt;&gt;"",G343,"")</f>
        <v/>
      </c>
      <c r="H344" s="444" t="str">
        <f>IF(Q344&lt;&gt;"",H343,"")</f>
        <v/>
      </c>
      <c r="I344" s="444" t="str">
        <f>IF(R344&lt;&gt;"",I343,"")</f>
        <v/>
      </c>
      <c r="J344" s="444" t="str">
        <f>IF(R344&lt;&gt;"",J343,"")</f>
        <v/>
      </c>
      <c r="K344" s="444" t="str">
        <f>IF(S344&lt;&gt;"",K343,"")</f>
        <v/>
      </c>
      <c r="L344" s="414" t="str">
        <f>IF(S344&lt;&gt;"",L343,"")</f>
        <v/>
      </c>
      <c r="M344" s="414" t="str">
        <f>IF(T344&lt;&gt;"",M343,"")</f>
        <v/>
      </c>
      <c r="N344" s="63" t="str">
        <f>IF(E344&lt;&gt;"",N343,"")</f>
        <v/>
      </c>
      <c r="O344" s="492" t="str">
        <f>IF(B343="","",IF(E344="","",E344-F344+G344-H344+I344-J344+K344-L344+M344-N344))</f>
        <v/>
      </c>
      <c r="P344" s="303"/>
      <c r="Q344" s="303"/>
      <c r="R344" s="303"/>
      <c r="S344" s="303"/>
      <c r="T344" s="463"/>
      <c r="U344" s="485" t="str">
        <f>IF(B343="","",IF(E344="","",SUM(P344:T344)))</f>
        <v/>
      </c>
      <c r="V344" s="437" t="str">
        <f>IF(B343="","",IF(AF344="DQ","DQ",IF(E344="","",IF(O344+U344&lt;0,0,O344+U344))))</f>
        <v/>
      </c>
      <c r="W344" s="410"/>
      <c r="X344" s="724"/>
      <c r="Y344" s="292"/>
      <c r="Z344" s="293"/>
      <c r="AA344" s="314"/>
      <c r="AB344" s="14" t="str">
        <f>IF(Y344="","",IF(Y344=999,999,Y344*60+Z344+AA344/100))</f>
        <v/>
      </c>
      <c r="AC344" s="873"/>
      <c r="AD344" s="873"/>
      <c r="AE344" s="606"/>
      <c r="AF344" s="639"/>
    </row>
    <row r="345" spans="1:32" x14ac:dyDescent="0.25">
      <c r="A345" s="627"/>
      <c r="B345" s="630"/>
      <c r="C345" s="822"/>
      <c r="D345" s="44" t="s">
        <v>8</v>
      </c>
      <c r="E345" s="410" t="str">
        <f>IF(P345&lt;&gt;"",E343,"")</f>
        <v/>
      </c>
      <c r="F345" s="444" t="str">
        <f>IF(P345&lt;&gt;"",F343,"")</f>
        <v/>
      </c>
      <c r="G345" s="444" t="str">
        <f>IF(Q345&lt;&gt;"",G343,"")</f>
        <v/>
      </c>
      <c r="H345" s="444" t="str">
        <f>IF(Q345&lt;&gt;"",H343,"")</f>
        <v/>
      </c>
      <c r="I345" s="444" t="str">
        <f>IF(R345&lt;&gt;"",I343,"")</f>
        <v/>
      </c>
      <c r="J345" s="444" t="str">
        <f>IF(R345&lt;&gt;"",J343,"")</f>
        <v/>
      </c>
      <c r="K345" s="444" t="str">
        <f>IF(S345&lt;&gt;"",K343,"")</f>
        <v/>
      </c>
      <c r="L345" s="414" t="str">
        <f>IF(S345&lt;&gt;"",L343,"")</f>
        <v/>
      </c>
      <c r="M345" s="414" t="str">
        <f>IF(T345&lt;&gt;"",M343,"")</f>
        <v/>
      </c>
      <c r="N345" s="63" t="str">
        <f>IF(E345&lt;&gt;"",N343,"")</f>
        <v/>
      </c>
      <c r="O345" s="485" t="str">
        <f>IF(B343="","",IF(E345="","",E345-F345+G345-H345+I345-J345+K345-L345+M345-N345))</f>
        <v/>
      </c>
      <c r="P345" s="303"/>
      <c r="Q345" s="303"/>
      <c r="R345" s="303"/>
      <c r="S345" s="303"/>
      <c r="T345" s="463"/>
      <c r="U345" s="493" t="str">
        <f>IF(B343="","",IF(E345="","",SUM(P345:T345)))</f>
        <v/>
      </c>
      <c r="V345" s="404" t="str">
        <f>IF(B343="","",IF(AF345="DQ","DQ",IF(E345="","",IF(O345+U345&lt;0,0,O345+U345))))</f>
        <v/>
      </c>
      <c r="W345" s="410"/>
      <c r="X345" s="724"/>
      <c r="Y345" s="179"/>
      <c r="Z345" s="180"/>
      <c r="AA345" s="181"/>
      <c r="AB345" s="241"/>
      <c r="AC345" s="873"/>
      <c r="AD345" s="873"/>
      <c r="AE345" s="606"/>
      <c r="AF345" s="639"/>
    </row>
    <row r="346" spans="1:32" x14ac:dyDescent="0.25">
      <c r="A346" s="627"/>
      <c r="B346" s="630"/>
      <c r="C346" s="822"/>
      <c r="D346" s="44" t="s">
        <v>5</v>
      </c>
      <c r="E346" s="410" t="str">
        <f>IF(P346&lt;&gt;"",E343,"")</f>
        <v/>
      </c>
      <c r="F346" s="444" t="str">
        <f>IF(P346&lt;&gt;"",F343,"")</f>
        <v/>
      </c>
      <c r="G346" s="444" t="str">
        <f>IF(Q346&lt;&gt;"",G343,"")</f>
        <v/>
      </c>
      <c r="H346" s="444" t="str">
        <f>IF(Q346&lt;&gt;"",H343,"")</f>
        <v/>
      </c>
      <c r="I346" s="444" t="str">
        <f>IF(R346&lt;&gt;"",I343,"")</f>
        <v/>
      </c>
      <c r="J346" s="444" t="str">
        <f>IF(R346&lt;&gt;"",J343,"")</f>
        <v/>
      </c>
      <c r="K346" s="444" t="str">
        <f>IF(S346&lt;&gt;"",K343,"")</f>
        <v/>
      </c>
      <c r="L346" s="414" t="str">
        <f>IF(S346&lt;&gt;"",L343,"")</f>
        <v/>
      </c>
      <c r="M346" s="414" t="str">
        <f>IF(T346&lt;&gt;"",M343,"")</f>
        <v/>
      </c>
      <c r="N346" s="63" t="str">
        <f>IF(E346&lt;&gt;"",N343,"")</f>
        <v/>
      </c>
      <c r="O346" s="494" t="str">
        <f>IF(B343="","",IF(E346="","",E346-F346+G346-H346+I346-J346+K346-L346+M346-N346))</f>
        <v/>
      </c>
      <c r="P346" s="303"/>
      <c r="Q346" s="303"/>
      <c r="R346" s="303"/>
      <c r="S346" s="303"/>
      <c r="T346" s="463"/>
      <c r="U346" s="485" t="str">
        <f>IF(B343="","",IF(E346="","",SUM(P346:T346)))</f>
        <v/>
      </c>
      <c r="V346" s="437" t="str">
        <f>IF(B343="","",IF(AF346="DQ","DQ",IF(E346="","",IF(O346+U346&lt;0,0,O346+U346))))</f>
        <v/>
      </c>
      <c r="W346" s="410"/>
      <c r="X346" s="724"/>
      <c r="Y346" s="179"/>
      <c r="Z346" s="180"/>
      <c r="AA346" s="181"/>
      <c r="AB346" s="241"/>
      <c r="AC346" s="873"/>
      <c r="AD346" s="873"/>
      <c r="AE346" s="606"/>
      <c r="AF346" s="639"/>
    </row>
    <row r="347" spans="1:32" ht="15.75" thickBot="1" x14ac:dyDescent="0.3">
      <c r="A347" s="628"/>
      <c r="B347" s="631"/>
      <c r="C347" s="823"/>
      <c r="D347" s="45" t="s">
        <v>6</v>
      </c>
      <c r="E347" s="411" t="str">
        <f>IF(P347&lt;&gt;"",E343,"")</f>
        <v/>
      </c>
      <c r="F347" s="445" t="str">
        <f>IF(P347&lt;&gt;"",F343,"")</f>
        <v/>
      </c>
      <c r="G347" s="445" t="str">
        <f>IF(Q347&lt;&gt;"",G343,"")</f>
        <v/>
      </c>
      <c r="H347" s="445" t="str">
        <f>IF(Q347&lt;&gt;"",H343,"")</f>
        <v/>
      </c>
      <c r="I347" s="445" t="str">
        <f>IF(R347&lt;&gt;"",I343,"")</f>
        <v/>
      </c>
      <c r="J347" s="445" t="str">
        <f>IF(R347&lt;&gt;"",J343,"")</f>
        <v/>
      </c>
      <c r="K347" s="445" t="str">
        <f>IF(S347&lt;&gt;"",K343,"")</f>
        <v/>
      </c>
      <c r="L347" s="415" t="str">
        <f>IF(S347&lt;&gt;"",L343,"")</f>
        <v/>
      </c>
      <c r="M347" s="415" t="str">
        <f>IF(T347&lt;&gt;"",M343,"")</f>
        <v/>
      </c>
      <c r="N347" s="161" t="str">
        <f>IF(E347&lt;&gt;"",N343,"")</f>
        <v/>
      </c>
      <c r="O347" s="495" t="str">
        <f>IF(B343="","",IF(E347="","",E347-F347+G347-H347+I347-J347+K347-L347+M347-N347))</f>
        <v/>
      </c>
      <c r="P347" s="305"/>
      <c r="Q347" s="305"/>
      <c r="R347" s="305"/>
      <c r="S347" s="305"/>
      <c r="T347" s="465"/>
      <c r="U347" s="495" t="str">
        <f>IF(B343="","",IF(E347="","",SUM(P347:T347)))</f>
        <v/>
      </c>
      <c r="V347" s="405" t="str">
        <f>IF(B343="","",IF(AF347="DQ","DQ",IF(E347="","",IF(O347+U347&lt;0,0,O347+U347))))</f>
        <v/>
      </c>
      <c r="W347" s="411"/>
      <c r="X347" s="725"/>
      <c r="Y347" s="183"/>
      <c r="Z347" s="184"/>
      <c r="AA347" s="185"/>
      <c r="AB347" s="242"/>
      <c r="AC347" s="874"/>
      <c r="AD347" s="874"/>
      <c r="AE347" s="607"/>
      <c r="AF347" s="640"/>
    </row>
    <row r="348" spans="1:32" x14ac:dyDescent="0.25">
      <c r="A348" s="621" t="str">
        <f>IF('Names And Totals'!A73="","",'Names And Totals'!A73)</f>
        <v/>
      </c>
      <c r="B348" s="624" t="str">
        <f>IF('Names And Totals'!B73="","",'Names And Totals'!B73)</f>
        <v/>
      </c>
      <c r="C348" s="641" t="str">
        <f>IF(AE348="","",IF(AE348="DQ","DQ",RANK(AE348,$AE$8:$AE$503,0)+SUMPRODUCT(--(AE348=$AE$8:$AE$503),--(AC348&gt;$AC$8:$AC$503))))</f>
        <v/>
      </c>
      <c r="D348" s="42" t="s">
        <v>7</v>
      </c>
      <c r="E348" s="453"/>
      <c r="F348" s="452"/>
      <c r="G348" s="452"/>
      <c r="H348" s="452"/>
      <c r="I348" s="452"/>
      <c r="J348" s="452"/>
      <c r="K348" s="452"/>
      <c r="L348" s="476"/>
      <c r="M348" s="476"/>
      <c r="N348" s="325"/>
      <c r="O348" s="483" t="str">
        <f>IF(B348="","",IF(E348="","",E348-F348+G348-H348+I348-J348+K348-L348+M348-N348))</f>
        <v/>
      </c>
      <c r="P348" s="482"/>
      <c r="Q348" s="452"/>
      <c r="R348" s="452"/>
      <c r="S348" s="334"/>
      <c r="T348" s="460"/>
      <c r="U348" s="483" t="str">
        <f>IF(B348="","",IF(E348="","",SUM(P348:T348)))</f>
        <v/>
      </c>
      <c r="V348" s="500" t="str">
        <f>IF(B348="","",IF(AF348="DQ","DQ",IF(E348="","",IF(O348+U348&lt;0,0,O348+U348))))</f>
        <v/>
      </c>
      <c r="W348" s="422">
        <f>COUNTIF(E348,"=0")+COUNTIF(G348,"=0")+COUNTIF(I348,"=0")+COUNTIF(K348,"=0")+COUNTIF(M348,"=0")</f>
        <v>0</v>
      </c>
      <c r="X348" s="875" t="str">
        <f>IF(AF348="DQ","DQ",IF(V348="","",IF(V349="",V348,IF(V350="",AVERAGE(V348:V349),IF(V351="",AVERAGE(V348:V350),IF(V352="",AVERAGE(V348:V351),TRIMMEAN(V348:V352,0.4)))))))</f>
        <v/>
      </c>
      <c r="Y348" s="324"/>
      <c r="Z348" s="334"/>
      <c r="AA348" s="325"/>
      <c r="AB348" s="164" t="str">
        <f>IF(Y348="","",IF(Y348=999,999,Y348*60+Z348+AA348/100))</f>
        <v/>
      </c>
      <c r="AC348" s="877" t="str">
        <f>IF(I348="DQ","DQ",IF(AB348="","",IF(AB349="",AB348,IF(AB349=0,AB348,IF(AB348=999,999,AVERAGE(AB348:AB349))))))</f>
        <v/>
      </c>
      <c r="AD348" s="877" t="str">
        <f>IF(AF348="DQ","DQ",IF(AC348="","",IF(AVERAGE(AC348:AC468)=999,0,IF(W348&lt;&gt;0,0,IF(30-(AC348-$AE$3)/10&lt;0,0,30-(AC348-$AE$3)/10)))))</f>
        <v/>
      </c>
      <c r="AE348" s="880" t="str">
        <f>IF(B348="","",IF(AF348="DQ","DQ",IF(AC348="","",IF(SUM(X348+AD348)&gt;0,SUM(X348+AD348),0))))</f>
        <v/>
      </c>
      <c r="AF348" s="815"/>
    </row>
    <row r="349" spans="1:32" x14ac:dyDescent="0.25">
      <c r="A349" s="621"/>
      <c r="B349" s="624"/>
      <c r="C349" s="641"/>
      <c r="D349" s="42" t="s">
        <v>4</v>
      </c>
      <c r="E349" s="412" t="str">
        <f>IF(P349&lt;&gt;"",E348,"")</f>
        <v/>
      </c>
      <c r="F349" s="443" t="str">
        <f>IF(P349&lt;&gt;"",F348,"")</f>
        <v/>
      </c>
      <c r="G349" s="443" t="str">
        <f>IF(Q349&lt;&gt;"",G348,"")</f>
        <v/>
      </c>
      <c r="H349" s="443" t="str">
        <f>IF(Q349&lt;&gt;"",H348,"")</f>
        <v/>
      </c>
      <c r="I349" s="443" t="str">
        <f>IF(R349&lt;&gt;"",I348,"")</f>
        <v/>
      </c>
      <c r="J349" s="443" t="str">
        <f>IF(R349&lt;&gt;"",J348,"")</f>
        <v/>
      </c>
      <c r="K349" s="443" t="str">
        <f>IF(S349&lt;&gt;"",K348,"")</f>
        <v/>
      </c>
      <c r="L349" s="416" t="str">
        <f>IF(S349&lt;&gt;"",L348,"")</f>
        <v/>
      </c>
      <c r="M349" s="416" t="str">
        <f>IF(T349&lt;&gt;"",M348,"")</f>
        <v/>
      </c>
      <c r="N349" s="62" t="str">
        <f>IF(E349&lt;&gt;"",N348,"")</f>
        <v/>
      </c>
      <c r="O349" s="487" t="str">
        <f>IF(B348="","",IF(E349="","",E349-F349+G349-H349+I349-J349+K349-L349+M349-N349))</f>
        <v/>
      </c>
      <c r="P349" s="297"/>
      <c r="Q349" s="297"/>
      <c r="R349" s="297"/>
      <c r="S349" s="297"/>
      <c r="T349" s="461"/>
      <c r="U349" s="484" t="str">
        <f>IF(B348="","",IF(E349="","",SUM(P349:T349)))</f>
        <v/>
      </c>
      <c r="V349" s="419" t="str">
        <f>IF(B348="","",IF(AF349="DQ","DQ",IF(E349="","",IF(O349+U349&lt;0,0,O349+U349))))</f>
        <v/>
      </c>
      <c r="W349" s="412"/>
      <c r="X349" s="645"/>
      <c r="Y349" s="289"/>
      <c r="Z349" s="290"/>
      <c r="AA349" s="310"/>
      <c r="AB349" s="10" t="str">
        <f>IF(Y349="","",IF(Y349=999,999,Y349*60+Z349+AA349/100))</f>
        <v/>
      </c>
      <c r="AC349" s="878"/>
      <c r="AD349" s="878"/>
      <c r="AE349" s="721"/>
      <c r="AF349" s="816"/>
    </row>
    <row r="350" spans="1:32" x14ac:dyDescent="0.25">
      <c r="A350" s="621"/>
      <c r="B350" s="624"/>
      <c r="C350" s="641"/>
      <c r="D350" s="42" t="s">
        <v>8</v>
      </c>
      <c r="E350" s="412" t="str">
        <f>IF(P350&lt;&gt;"",E348,"")</f>
        <v/>
      </c>
      <c r="F350" s="443" t="str">
        <f>IF(P350&lt;&gt;"",F348,"")</f>
        <v/>
      </c>
      <c r="G350" s="443" t="str">
        <f>IF(Q350&lt;&gt;"",G348,"")</f>
        <v/>
      </c>
      <c r="H350" s="443" t="str">
        <f>IF(Q350&lt;&gt;"",H348,"")</f>
        <v/>
      </c>
      <c r="I350" s="443" t="str">
        <f>IF(R350&lt;&gt;"",I348,"")</f>
        <v/>
      </c>
      <c r="J350" s="443" t="str">
        <f>IF(R350&lt;&gt;"",J348,"")</f>
        <v/>
      </c>
      <c r="K350" s="443" t="str">
        <f>IF(S350&lt;&gt;"",K348,"")</f>
        <v/>
      </c>
      <c r="L350" s="416" t="str">
        <f>IF(S350&lt;&gt;"",L348,"")</f>
        <v/>
      </c>
      <c r="M350" s="416" t="str">
        <f>IF(T350&lt;&gt;"",M348,"")</f>
        <v/>
      </c>
      <c r="N350" s="62" t="str">
        <f>IF(E350&lt;&gt;"",N348,"")</f>
        <v/>
      </c>
      <c r="O350" s="484" t="str">
        <f>IF(B348="","",IF(E350="","",E350-F350+G350-H350+I350-J350+K350-L350+M350-N350))</f>
        <v/>
      </c>
      <c r="P350" s="297"/>
      <c r="Q350" s="297"/>
      <c r="R350" s="297"/>
      <c r="S350" s="297"/>
      <c r="T350" s="461"/>
      <c r="U350" s="486" t="str">
        <f>IF(B348="","",IF(E350="","",SUM(P350:T350)))</f>
        <v/>
      </c>
      <c r="V350" s="435" t="str">
        <f>IF(B348="","",IF(AF350="DQ","DQ",IF(E350="","",IF(O350+U350&lt;0,0,O350+U350))))</f>
        <v/>
      </c>
      <c r="W350" s="412"/>
      <c r="X350" s="645"/>
      <c r="Y350" s="169"/>
      <c r="Z350" s="170"/>
      <c r="AA350" s="171"/>
      <c r="AB350" s="240"/>
      <c r="AC350" s="878"/>
      <c r="AD350" s="878"/>
      <c r="AE350" s="721"/>
      <c r="AF350" s="816"/>
    </row>
    <row r="351" spans="1:32" x14ac:dyDescent="0.25">
      <c r="A351" s="621"/>
      <c r="B351" s="624"/>
      <c r="C351" s="641"/>
      <c r="D351" s="42" t="s">
        <v>5</v>
      </c>
      <c r="E351" s="412" t="str">
        <f>IF(P351&lt;&gt;"",E348,"")</f>
        <v/>
      </c>
      <c r="F351" s="443" t="str">
        <f>IF(P351&lt;&gt;"",F348,"")</f>
        <v/>
      </c>
      <c r="G351" s="443" t="str">
        <f>IF(Q351&lt;&gt;"",G348,"")</f>
        <v/>
      </c>
      <c r="H351" s="443" t="str">
        <f>IF(Q351&lt;&gt;"",H348,"")</f>
        <v/>
      </c>
      <c r="I351" s="443" t="str">
        <f>IF(R351&lt;&gt;"",I348,"")</f>
        <v/>
      </c>
      <c r="J351" s="443" t="str">
        <f>IF(R351&lt;&gt;"",J348,"")</f>
        <v/>
      </c>
      <c r="K351" s="443" t="str">
        <f>IF(S351&lt;&gt;"",K348,"")</f>
        <v/>
      </c>
      <c r="L351" s="416" t="str">
        <f>IF(S351&lt;&gt;"",L348,"")</f>
        <v/>
      </c>
      <c r="M351" s="416" t="str">
        <f>IF(T351&lt;&gt;"",M348,"")</f>
        <v/>
      </c>
      <c r="N351" s="62" t="str">
        <f>IF(E351&lt;&gt;"",N348,"")</f>
        <v/>
      </c>
      <c r="O351" s="488" t="str">
        <f>IF(B348="","",IF(E351="","",E351-F351+G351-H351+I351-J351+K351-L351+M351-N351))</f>
        <v/>
      </c>
      <c r="P351" s="297"/>
      <c r="Q351" s="297"/>
      <c r="R351" s="297"/>
      <c r="S351" s="297"/>
      <c r="T351" s="461"/>
      <c r="U351" s="484" t="str">
        <f>IF(B348="","",IF(E351="","",SUM(P351:T351)))</f>
        <v/>
      </c>
      <c r="V351" s="419" t="str">
        <f>IF(B348="","",IF(AF351="DQ","DQ",IF(E351="","",IF(O351+U351&lt;0,0,O351+U351))))</f>
        <v/>
      </c>
      <c r="W351" s="412"/>
      <c r="X351" s="645"/>
      <c r="Y351" s="169"/>
      <c r="Z351" s="170"/>
      <c r="AA351" s="171"/>
      <c r="AB351" s="240"/>
      <c r="AC351" s="878"/>
      <c r="AD351" s="878"/>
      <c r="AE351" s="721"/>
      <c r="AF351" s="816"/>
    </row>
    <row r="352" spans="1:32" ht="15.75" thickBot="1" x14ac:dyDescent="0.3">
      <c r="A352" s="644"/>
      <c r="B352" s="643"/>
      <c r="C352" s="642"/>
      <c r="D352" s="85" t="s">
        <v>6</v>
      </c>
      <c r="E352" s="423" t="str">
        <f>IF(P352&lt;&gt;"",E348,"")</f>
        <v/>
      </c>
      <c r="F352" s="124" t="str">
        <f>IF(P352&lt;&gt;"",F348,"")</f>
        <v/>
      </c>
      <c r="G352" s="124" t="str">
        <f>IF(Q352&lt;&gt;"",G348,"")</f>
        <v/>
      </c>
      <c r="H352" s="124" t="str">
        <f>IF(Q352&lt;&gt;"",H348,"")</f>
        <v/>
      </c>
      <c r="I352" s="124" t="str">
        <f>IF(R352&lt;&gt;"",I348,"")</f>
        <v/>
      </c>
      <c r="J352" s="124" t="str">
        <f>IF(R352&lt;&gt;"",J348,"")</f>
        <v/>
      </c>
      <c r="K352" s="124" t="str">
        <f>IF(S352&lt;&gt;"",K348,"")</f>
        <v/>
      </c>
      <c r="L352" s="421" t="str">
        <f>IF(S352&lt;&gt;"",L348,"")</f>
        <v/>
      </c>
      <c r="M352" s="421" t="str">
        <f>IF(T352&lt;&gt;"",M348,"")</f>
        <v/>
      </c>
      <c r="N352" s="64" t="str">
        <f>IF(E352&lt;&gt;"",N348,"")</f>
        <v/>
      </c>
      <c r="O352" s="486" t="str">
        <f>IF(B348="","",IF(E352="","",E352-F352+G352-H352+I352-J352+K352-L352+M352-N352))</f>
        <v/>
      </c>
      <c r="P352" s="309"/>
      <c r="Q352" s="309"/>
      <c r="R352" s="309"/>
      <c r="S352" s="309"/>
      <c r="T352" s="462"/>
      <c r="U352" s="488" t="str">
        <f>IF(B348="","",IF(E352="","",SUM(P352:T352)))</f>
        <v/>
      </c>
      <c r="V352" s="418" t="str">
        <f>IF(B348="","",IF(AF352="DQ","DQ",IF(E352="","",IF(O352+U352&lt;0,0,O352+U352))))</f>
        <v/>
      </c>
      <c r="W352" s="423"/>
      <c r="X352" s="876"/>
      <c r="Y352" s="478"/>
      <c r="Z352" s="479"/>
      <c r="AA352" s="480"/>
      <c r="AB352" s="481"/>
      <c r="AC352" s="879"/>
      <c r="AD352" s="879"/>
      <c r="AE352" s="881"/>
      <c r="AF352" s="817"/>
    </row>
    <row r="353" spans="1:32" x14ac:dyDescent="0.25">
      <c r="A353" s="626" t="str">
        <f>IF('Names And Totals'!A74="","",'Names And Totals'!A74)</f>
        <v/>
      </c>
      <c r="B353" s="629" t="str">
        <f>IF('Names And Totals'!B74="","",'Names And Totals'!B74)</f>
        <v/>
      </c>
      <c r="C353" s="821" t="str">
        <f>IF(AE353="","",IF(AE353="DQ","DQ",RANK(AE353,$AE$8:$AE$503,0)+SUMPRODUCT(--(AE353=$AE$8:$AE$503),--(AC353&gt;$AC$8:$AC$503))))</f>
        <v/>
      </c>
      <c r="D353" s="43" t="s">
        <v>7</v>
      </c>
      <c r="E353" s="446"/>
      <c r="F353" s="447"/>
      <c r="G353" s="447"/>
      <c r="H353" s="447"/>
      <c r="I353" s="447"/>
      <c r="J353" s="447"/>
      <c r="K353" s="447"/>
      <c r="L353" s="489"/>
      <c r="M353" s="489"/>
      <c r="N353" s="313"/>
      <c r="O353" s="490" t="str">
        <f>IF(B353="","",IF(E353="","",E353-F353+G353-H353+I353-J353+K353-L353+M353-N353))</f>
        <v/>
      </c>
      <c r="P353" s="491"/>
      <c r="Q353" s="447"/>
      <c r="R353" s="447"/>
      <c r="S353" s="312"/>
      <c r="T353" s="464"/>
      <c r="U353" s="490" t="str">
        <f>IF(B353="","",IF(E353="","",SUM(P353:T353)))</f>
        <v/>
      </c>
      <c r="V353" s="403" t="str">
        <f>IF(B353="","",IF(AF353="DQ","DQ",IF(E353="","",IF(O353+U353&lt;0,0,O353+U353))))</f>
        <v/>
      </c>
      <c r="W353" s="409">
        <f>COUNTIF(E353,"=0")+COUNTIF(G353,"=0")+COUNTIF(I353,"=0")+COUNTIF(K353,"=0")+COUNTIF(M353,"=0")</f>
        <v>0</v>
      </c>
      <c r="X353" s="723" t="str">
        <f>IF(AF353="DQ","DQ",IF(V353="","",IF(V354="",V353,IF(V355="",AVERAGE(V353:V354),IF(V356="",AVERAGE(V353:V355),IF(V357="",AVERAGE(V353:V356),TRIMMEAN(V353:V357,0.4)))))))</f>
        <v/>
      </c>
      <c r="Y353" s="311"/>
      <c r="Z353" s="312"/>
      <c r="AA353" s="313"/>
      <c r="AB353" s="160" t="str">
        <f>IF(Y353="","",IF(Y353=999,999,Y353*60+Z353+AA353/100))</f>
        <v/>
      </c>
      <c r="AC353" s="872" t="str">
        <f>IF(I353="DQ","DQ",IF(AB353="","",IF(AB354="",AB353,IF(AB354=0,AB353,IF(AB353=999,999,AVERAGE(AB353:AB354))))))</f>
        <v/>
      </c>
      <c r="AD353" s="872" t="str">
        <f>IF(AF353="DQ","DQ",IF(AC353="","",IF(AVERAGE(AC353:AC473)=999,0,IF(W353&lt;&gt;0,0,IF(30-(AC353-$AE$3)/10&lt;0,0,30-(AC353-$AE$3)/10)))))</f>
        <v/>
      </c>
      <c r="AE353" s="605" t="str">
        <f>IF(B353="","",IF(AF353="DQ","DQ",IF(AC353="","",IF(SUM(X353+AD353)&gt;0,SUM(X353+AD353),0))))</f>
        <v/>
      </c>
      <c r="AF353" s="638"/>
    </row>
    <row r="354" spans="1:32" x14ac:dyDescent="0.25">
      <c r="A354" s="627"/>
      <c r="B354" s="630"/>
      <c r="C354" s="822"/>
      <c r="D354" s="44" t="s">
        <v>4</v>
      </c>
      <c r="E354" s="410" t="str">
        <f>IF(P354&lt;&gt;"",E353,"")</f>
        <v/>
      </c>
      <c r="F354" s="444" t="str">
        <f>IF(P354&lt;&gt;"",F353,"")</f>
        <v/>
      </c>
      <c r="G354" s="444" t="str">
        <f>IF(Q354&lt;&gt;"",G353,"")</f>
        <v/>
      </c>
      <c r="H354" s="444" t="str">
        <f>IF(Q354&lt;&gt;"",H353,"")</f>
        <v/>
      </c>
      <c r="I354" s="444" t="str">
        <f>IF(R354&lt;&gt;"",I353,"")</f>
        <v/>
      </c>
      <c r="J354" s="444" t="str">
        <f>IF(R354&lt;&gt;"",J353,"")</f>
        <v/>
      </c>
      <c r="K354" s="444" t="str">
        <f>IF(S354&lt;&gt;"",K353,"")</f>
        <v/>
      </c>
      <c r="L354" s="414" t="str">
        <f>IF(S354&lt;&gt;"",L353,"")</f>
        <v/>
      </c>
      <c r="M354" s="414" t="str">
        <f>IF(T354&lt;&gt;"",M353,"")</f>
        <v/>
      </c>
      <c r="N354" s="63" t="str">
        <f>IF(E354&lt;&gt;"",N353,"")</f>
        <v/>
      </c>
      <c r="O354" s="492" t="str">
        <f>IF(B353="","",IF(E354="","",E354-F354+G354-H354+I354-J354+K354-L354+M354-N354))</f>
        <v/>
      </c>
      <c r="P354" s="303"/>
      <c r="Q354" s="303"/>
      <c r="R354" s="303"/>
      <c r="S354" s="303"/>
      <c r="T354" s="463"/>
      <c r="U354" s="485" t="str">
        <f>IF(B353="","",IF(E354="","",SUM(P354:T354)))</f>
        <v/>
      </c>
      <c r="V354" s="437" t="str">
        <f>IF(B353="","",IF(AF354="DQ","DQ",IF(E354="","",IF(O354+U354&lt;0,0,O354+U354))))</f>
        <v/>
      </c>
      <c r="W354" s="410"/>
      <c r="X354" s="724"/>
      <c r="Y354" s="292"/>
      <c r="Z354" s="293"/>
      <c r="AA354" s="314"/>
      <c r="AB354" s="14" t="str">
        <f>IF(Y354="","",IF(Y354=999,999,Y354*60+Z354+AA354/100))</f>
        <v/>
      </c>
      <c r="AC354" s="873"/>
      <c r="AD354" s="873"/>
      <c r="AE354" s="606"/>
      <c r="AF354" s="639"/>
    </row>
    <row r="355" spans="1:32" x14ac:dyDescent="0.25">
      <c r="A355" s="627"/>
      <c r="B355" s="630"/>
      <c r="C355" s="822"/>
      <c r="D355" s="44" t="s">
        <v>8</v>
      </c>
      <c r="E355" s="410" t="str">
        <f>IF(P355&lt;&gt;"",E353,"")</f>
        <v/>
      </c>
      <c r="F355" s="444" t="str">
        <f>IF(P355&lt;&gt;"",F353,"")</f>
        <v/>
      </c>
      <c r="G355" s="444" t="str">
        <f>IF(Q355&lt;&gt;"",G353,"")</f>
        <v/>
      </c>
      <c r="H355" s="444" t="str">
        <f>IF(Q355&lt;&gt;"",H353,"")</f>
        <v/>
      </c>
      <c r="I355" s="444" t="str">
        <f>IF(R355&lt;&gt;"",I353,"")</f>
        <v/>
      </c>
      <c r="J355" s="444" t="str">
        <f>IF(R355&lt;&gt;"",J353,"")</f>
        <v/>
      </c>
      <c r="K355" s="444" t="str">
        <f>IF(S355&lt;&gt;"",K353,"")</f>
        <v/>
      </c>
      <c r="L355" s="414" t="str">
        <f>IF(S355&lt;&gt;"",L353,"")</f>
        <v/>
      </c>
      <c r="M355" s="414" t="str">
        <f>IF(T355&lt;&gt;"",M353,"")</f>
        <v/>
      </c>
      <c r="N355" s="63" t="str">
        <f>IF(E355&lt;&gt;"",N353,"")</f>
        <v/>
      </c>
      <c r="O355" s="485" t="str">
        <f>IF(B353="","",IF(E355="","",E355-F355+G355-H355+I355-J355+K355-L355+M355-N355))</f>
        <v/>
      </c>
      <c r="P355" s="303"/>
      <c r="Q355" s="303"/>
      <c r="R355" s="303"/>
      <c r="S355" s="303"/>
      <c r="T355" s="463"/>
      <c r="U355" s="493" t="str">
        <f>IF(B353="","",IF(E355="","",SUM(P355:T355)))</f>
        <v/>
      </c>
      <c r="V355" s="404" t="str">
        <f>IF(B353="","",IF(AF355="DQ","DQ",IF(E355="","",IF(O355+U355&lt;0,0,O355+U355))))</f>
        <v/>
      </c>
      <c r="W355" s="410"/>
      <c r="X355" s="724"/>
      <c r="Y355" s="179"/>
      <c r="Z355" s="180"/>
      <c r="AA355" s="181"/>
      <c r="AB355" s="241"/>
      <c r="AC355" s="873"/>
      <c r="AD355" s="873"/>
      <c r="AE355" s="606"/>
      <c r="AF355" s="639"/>
    </row>
    <row r="356" spans="1:32" x14ac:dyDescent="0.25">
      <c r="A356" s="627"/>
      <c r="B356" s="630"/>
      <c r="C356" s="822"/>
      <c r="D356" s="44" t="s">
        <v>5</v>
      </c>
      <c r="E356" s="410" t="str">
        <f>IF(P356&lt;&gt;"",E353,"")</f>
        <v/>
      </c>
      <c r="F356" s="444" t="str">
        <f>IF(P356&lt;&gt;"",F353,"")</f>
        <v/>
      </c>
      <c r="G356" s="444" t="str">
        <f>IF(Q356&lt;&gt;"",G353,"")</f>
        <v/>
      </c>
      <c r="H356" s="444" t="str">
        <f>IF(Q356&lt;&gt;"",H353,"")</f>
        <v/>
      </c>
      <c r="I356" s="444" t="str">
        <f>IF(R356&lt;&gt;"",I353,"")</f>
        <v/>
      </c>
      <c r="J356" s="444" t="str">
        <f>IF(R356&lt;&gt;"",J353,"")</f>
        <v/>
      </c>
      <c r="K356" s="444" t="str">
        <f>IF(S356&lt;&gt;"",K353,"")</f>
        <v/>
      </c>
      <c r="L356" s="414" t="str">
        <f>IF(S356&lt;&gt;"",L353,"")</f>
        <v/>
      </c>
      <c r="M356" s="414" t="str">
        <f>IF(T356&lt;&gt;"",M353,"")</f>
        <v/>
      </c>
      <c r="N356" s="63" t="str">
        <f>IF(E356&lt;&gt;"",N353,"")</f>
        <v/>
      </c>
      <c r="O356" s="494" t="str">
        <f>IF(B353="","",IF(E356="","",E356-F356+G356-H356+I356-J356+K356-L356+M356-N356))</f>
        <v/>
      </c>
      <c r="P356" s="303"/>
      <c r="Q356" s="303"/>
      <c r="R356" s="303"/>
      <c r="S356" s="303"/>
      <c r="T356" s="463"/>
      <c r="U356" s="485" t="str">
        <f>IF(B353="","",IF(E356="","",SUM(P356:T356)))</f>
        <v/>
      </c>
      <c r="V356" s="437" t="str">
        <f>IF(B353="","",IF(AF356="DQ","DQ",IF(E356="","",IF(O356+U356&lt;0,0,O356+U356))))</f>
        <v/>
      </c>
      <c r="W356" s="410"/>
      <c r="X356" s="724"/>
      <c r="Y356" s="179"/>
      <c r="Z356" s="180"/>
      <c r="AA356" s="181"/>
      <c r="AB356" s="241"/>
      <c r="AC356" s="873"/>
      <c r="AD356" s="873"/>
      <c r="AE356" s="606"/>
      <c r="AF356" s="639"/>
    </row>
    <row r="357" spans="1:32" ht="15.75" thickBot="1" x14ac:dyDescent="0.3">
      <c r="A357" s="628"/>
      <c r="B357" s="631"/>
      <c r="C357" s="823"/>
      <c r="D357" s="45" t="s">
        <v>6</v>
      </c>
      <c r="E357" s="411" t="str">
        <f>IF(P357&lt;&gt;"",E353,"")</f>
        <v/>
      </c>
      <c r="F357" s="445" t="str">
        <f>IF(P357&lt;&gt;"",F353,"")</f>
        <v/>
      </c>
      <c r="G357" s="445" t="str">
        <f>IF(Q357&lt;&gt;"",G353,"")</f>
        <v/>
      </c>
      <c r="H357" s="445" t="str">
        <f>IF(Q357&lt;&gt;"",H353,"")</f>
        <v/>
      </c>
      <c r="I357" s="445" t="str">
        <f>IF(R357&lt;&gt;"",I353,"")</f>
        <v/>
      </c>
      <c r="J357" s="445" t="str">
        <f>IF(R357&lt;&gt;"",J353,"")</f>
        <v/>
      </c>
      <c r="K357" s="445" t="str">
        <f>IF(S357&lt;&gt;"",K353,"")</f>
        <v/>
      </c>
      <c r="L357" s="415" t="str">
        <f>IF(S357&lt;&gt;"",L353,"")</f>
        <v/>
      </c>
      <c r="M357" s="415" t="str">
        <f>IF(T357&lt;&gt;"",M353,"")</f>
        <v/>
      </c>
      <c r="N357" s="161" t="str">
        <f>IF(E357&lt;&gt;"",N353,"")</f>
        <v/>
      </c>
      <c r="O357" s="495" t="str">
        <f>IF(B353="","",IF(E357="","",E357-F357+G357-H357+I357-J357+K357-L357+M357-N357))</f>
        <v/>
      </c>
      <c r="P357" s="305"/>
      <c r="Q357" s="305"/>
      <c r="R357" s="305"/>
      <c r="S357" s="305"/>
      <c r="T357" s="465"/>
      <c r="U357" s="495" t="str">
        <f>IF(B353="","",IF(E357="","",SUM(P357:T357)))</f>
        <v/>
      </c>
      <c r="V357" s="405" t="str">
        <f>IF(B353="","",IF(AF357="DQ","DQ",IF(E357="","",IF(O357+U357&lt;0,0,O357+U357))))</f>
        <v/>
      </c>
      <c r="W357" s="411"/>
      <c r="X357" s="725"/>
      <c r="Y357" s="183"/>
      <c r="Z357" s="184"/>
      <c r="AA357" s="185"/>
      <c r="AB357" s="242"/>
      <c r="AC357" s="874"/>
      <c r="AD357" s="874"/>
      <c r="AE357" s="607"/>
      <c r="AF357" s="640"/>
    </row>
    <row r="358" spans="1:32" x14ac:dyDescent="0.25">
      <c r="A358" s="621" t="str">
        <f>IF('Names And Totals'!A75="","",'Names And Totals'!A75)</f>
        <v/>
      </c>
      <c r="B358" s="624" t="str">
        <f>IF('Names And Totals'!B75="","",'Names And Totals'!B75)</f>
        <v/>
      </c>
      <c r="C358" s="641" t="str">
        <f>IF(AE358="","",IF(AE358="DQ","DQ",RANK(AE358,$AE$8:$AE$503,0)+SUMPRODUCT(--(AE358=$AE$8:$AE$503),--(AC358&gt;$AC$8:$AC$503))))</f>
        <v/>
      </c>
      <c r="D358" s="42" t="s">
        <v>7</v>
      </c>
      <c r="E358" s="453"/>
      <c r="F358" s="452"/>
      <c r="G358" s="452"/>
      <c r="H358" s="452"/>
      <c r="I358" s="452"/>
      <c r="J358" s="452"/>
      <c r="K358" s="452"/>
      <c r="L358" s="476"/>
      <c r="M358" s="476"/>
      <c r="N358" s="325"/>
      <c r="O358" s="483" t="str">
        <f>IF(B358="","",IF(E358="","",E358-F358+G358-H358+I358-J358+K358-L358+M358-N358))</f>
        <v/>
      </c>
      <c r="P358" s="482"/>
      <c r="Q358" s="452"/>
      <c r="R358" s="452"/>
      <c r="S358" s="334"/>
      <c r="T358" s="460"/>
      <c r="U358" s="483" t="str">
        <f>IF(B358="","",IF(E358="","",SUM(P358:T358)))</f>
        <v/>
      </c>
      <c r="V358" s="500" t="str">
        <f>IF(B358="","",IF(AF358="DQ","DQ",IF(E358="","",IF(O358+U358&lt;0,0,O358+U358))))</f>
        <v/>
      </c>
      <c r="W358" s="422">
        <f>COUNTIF(E358,"=0")+COUNTIF(G358,"=0")+COUNTIF(I358,"=0")+COUNTIF(K358,"=0")+COUNTIF(M358,"=0")</f>
        <v>0</v>
      </c>
      <c r="X358" s="875" t="str">
        <f>IF(AF358="DQ","DQ",IF(V358="","",IF(V359="",V358,IF(V360="",AVERAGE(V358:V359),IF(V361="",AVERAGE(V358:V360),IF(V362="",AVERAGE(V358:V361),TRIMMEAN(V358:V362,0.4)))))))</f>
        <v/>
      </c>
      <c r="Y358" s="324"/>
      <c r="Z358" s="334"/>
      <c r="AA358" s="325"/>
      <c r="AB358" s="164" t="str">
        <f>IF(Y358="","",IF(Y358=999,999,Y358*60+Z358+AA358/100))</f>
        <v/>
      </c>
      <c r="AC358" s="877" t="str">
        <f>IF(I358="DQ","DQ",IF(AB358="","",IF(AB359="",AB358,IF(AB359=0,AB358,IF(AB358=999,999,AVERAGE(AB358:AB359))))))</f>
        <v/>
      </c>
      <c r="AD358" s="877" t="str">
        <f>IF(AF358="DQ","DQ",IF(AC358="","",IF(AVERAGE(AC358:AC478)=999,0,IF(W358&lt;&gt;0,0,IF(30-(AC358-$AE$3)/10&lt;0,0,30-(AC358-$AE$3)/10)))))</f>
        <v/>
      </c>
      <c r="AE358" s="880" t="str">
        <f>IF(B358="","",IF(AF358="DQ","DQ",IF(AC358="","",IF(SUM(X358+AD358)&gt;0,SUM(X358+AD358),0))))</f>
        <v/>
      </c>
      <c r="AF358" s="815"/>
    </row>
    <row r="359" spans="1:32" x14ac:dyDescent="0.25">
      <c r="A359" s="621"/>
      <c r="B359" s="624"/>
      <c r="C359" s="641"/>
      <c r="D359" s="42" t="s">
        <v>4</v>
      </c>
      <c r="E359" s="412" t="str">
        <f>IF(P359&lt;&gt;"",E358,"")</f>
        <v/>
      </c>
      <c r="F359" s="443" t="str">
        <f>IF(P359&lt;&gt;"",F358,"")</f>
        <v/>
      </c>
      <c r="G359" s="443" t="str">
        <f>IF(Q359&lt;&gt;"",G358,"")</f>
        <v/>
      </c>
      <c r="H359" s="443" t="str">
        <f>IF(Q359&lt;&gt;"",H358,"")</f>
        <v/>
      </c>
      <c r="I359" s="443" t="str">
        <f>IF(R359&lt;&gt;"",I358,"")</f>
        <v/>
      </c>
      <c r="J359" s="443" t="str">
        <f>IF(R359&lt;&gt;"",J358,"")</f>
        <v/>
      </c>
      <c r="K359" s="443" t="str">
        <f>IF(S359&lt;&gt;"",K358,"")</f>
        <v/>
      </c>
      <c r="L359" s="416" t="str">
        <f>IF(S359&lt;&gt;"",L358,"")</f>
        <v/>
      </c>
      <c r="M359" s="416" t="str">
        <f>IF(T359&lt;&gt;"",M358,"")</f>
        <v/>
      </c>
      <c r="N359" s="62" t="str">
        <f>IF(E359&lt;&gt;"",N358,"")</f>
        <v/>
      </c>
      <c r="O359" s="487" t="str">
        <f>IF(B358="","",IF(E359="","",E359-F359+G359-H359+I359-J359+K359-L359+M359-N359))</f>
        <v/>
      </c>
      <c r="P359" s="297"/>
      <c r="Q359" s="297"/>
      <c r="R359" s="297"/>
      <c r="S359" s="297"/>
      <c r="T359" s="461"/>
      <c r="U359" s="484" t="str">
        <f>IF(B358="","",IF(E359="","",SUM(P359:T359)))</f>
        <v/>
      </c>
      <c r="V359" s="419" t="str">
        <f>IF(B358="","",IF(AF359="DQ","DQ",IF(E359="","",IF(O359+U359&lt;0,0,O359+U359))))</f>
        <v/>
      </c>
      <c r="W359" s="412"/>
      <c r="X359" s="645"/>
      <c r="Y359" s="289"/>
      <c r="Z359" s="290"/>
      <c r="AA359" s="310"/>
      <c r="AB359" s="10" t="str">
        <f>IF(Y359="","",IF(Y359=999,999,Y359*60+Z359+AA359/100))</f>
        <v/>
      </c>
      <c r="AC359" s="878"/>
      <c r="AD359" s="878"/>
      <c r="AE359" s="721"/>
      <c r="AF359" s="816"/>
    </row>
    <row r="360" spans="1:32" x14ac:dyDescent="0.25">
      <c r="A360" s="621"/>
      <c r="B360" s="624"/>
      <c r="C360" s="641"/>
      <c r="D360" s="42" t="s">
        <v>8</v>
      </c>
      <c r="E360" s="412" t="str">
        <f>IF(P360&lt;&gt;"",E358,"")</f>
        <v/>
      </c>
      <c r="F360" s="443" t="str">
        <f>IF(P360&lt;&gt;"",F358,"")</f>
        <v/>
      </c>
      <c r="G360" s="443" t="str">
        <f>IF(Q360&lt;&gt;"",G358,"")</f>
        <v/>
      </c>
      <c r="H360" s="443" t="str">
        <f>IF(Q360&lt;&gt;"",H358,"")</f>
        <v/>
      </c>
      <c r="I360" s="443" t="str">
        <f>IF(R360&lt;&gt;"",I358,"")</f>
        <v/>
      </c>
      <c r="J360" s="443" t="str">
        <f>IF(R360&lt;&gt;"",J358,"")</f>
        <v/>
      </c>
      <c r="K360" s="443" t="str">
        <f>IF(S360&lt;&gt;"",K358,"")</f>
        <v/>
      </c>
      <c r="L360" s="416" t="str">
        <f>IF(S360&lt;&gt;"",L358,"")</f>
        <v/>
      </c>
      <c r="M360" s="416" t="str">
        <f>IF(T360&lt;&gt;"",M358,"")</f>
        <v/>
      </c>
      <c r="N360" s="62" t="str">
        <f>IF(E360&lt;&gt;"",N358,"")</f>
        <v/>
      </c>
      <c r="O360" s="484" t="str">
        <f>IF(B358="","",IF(E360="","",E360-F360+G360-H360+I360-J360+K360-L360+M360-N360))</f>
        <v/>
      </c>
      <c r="P360" s="297"/>
      <c r="Q360" s="297"/>
      <c r="R360" s="297"/>
      <c r="S360" s="297"/>
      <c r="T360" s="461"/>
      <c r="U360" s="486" t="str">
        <f>IF(B358="","",IF(E360="","",SUM(P360:T360)))</f>
        <v/>
      </c>
      <c r="V360" s="435" t="str">
        <f>IF(B358="","",IF(AF360="DQ","DQ",IF(E360="","",IF(O360+U360&lt;0,0,O360+U360))))</f>
        <v/>
      </c>
      <c r="W360" s="412"/>
      <c r="X360" s="645"/>
      <c r="Y360" s="169"/>
      <c r="Z360" s="170"/>
      <c r="AA360" s="171"/>
      <c r="AB360" s="240"/>
      <c r="AC360" s="878"/>
      <c r="AD360" s="878"/>
      <c r="AE360" s="721"/>
      <c r="AF360" s="816"/>
    </row>
    <row r="361" spans="1:32" x14ac:dyDescent="0.25">
      <c r="A361" s="621"/>
      <c r="B361" s="624"/>
      <c r="C361" s="641"/>
      <c r="D361" s="42" t="s">
        <v>5</v>
      </c>
      <c r="E361" s="412" t="str">
        <f>IF(P361&lt;&gt;"",E358,"")</f>
        <v/>
      </c>
      <c r="F361" s="443" t="str">
        <f>IF(P361&lt;&gt;"",F358,"")</f>
        <v/>
      </c>
      <c r="G361" s="443" t="str">
        <f>IF(Q361&lt;&gt;"",G358,"")</f>
        <v/>
      </c>
      <c r="H361" s="443" t="str">
        <f>IF(Q361&lt;&gt;"",H358,"")</f>
        <v/>
      </c>
      <c r="I361" s="443" t="str">
        <f>IF(R361&lt;&gt;"",I358,"")</f>
        <v/>
      </c>
      <c r="J361" s="443" t="str">
        <f>IF(R361&lt;&gt;"",J358,"")</f>
        <v/>
      </c>
      <c r="K361" s="443" t="str">
        <f>IF(S361&lt;&gt;"",K358,"")</f>
        <v/>
      </c>
      <c r="L361" s="416" t="str">
        <f>IF(S361&lt;&gt;"",L358,"")</f>
        <v/>
      </c>
      <c r="M361" s="416" t="str">
        <f>IF(T361&lt;&gt;"",M358,"")</f>
        <v/>
      </c>
      <c r="N361" s="62" t="str">
        <f>IF(E361&lt;&gt;"",N358,"")</f>
        <v/>
      </c>
      <c r="O361" s="488" t="str">
        <f>IF(B358="","",IF(E361="","",E361-F361+G361-H361+I361-J361+K361-L361+M361-N361))</f>
        <v/>
      </c>
      <c r="P361" s="297"/>
      <c r="Q361" s="297"/>
      <c r="R361" s="297"/>
      <c r="S361" s="297"/>
      <c r="T361" s="461"/>
      <c r="U361" s="484" t="str">
        <f>IF(B358="","",IF(E361="","",SUM(P361:T361)))</f>
        <v/>
      </c>
      <c r="V361" s="419" t="str">
        <f>IF(B358="","",IF(AF361="DQ","DQ",IF(E361="","",IF(O361+U361&lt;0,0,O361+U361))))</f>
        <v/>
      </c>
      <c r="W361" s="412"/>
      <c r="X361" s="645"/>
      <c r="Y361" s="169"/>
      <c r="Z361" s="170"/>
      <c r="AA361" s="171"/>
      <c r="AB361" s="240"/>
      <c r="AC361" s="878"/>
      <c r="AD361" s="878"/>
      <c r="AE361" s="721"/>
      <c r="AF361" s="816"/>
    </row>
    <row r="362" spans="1:32" ht="15.75" thickBot="1" x14ac:dyDescent="0.3">
      <c r="A362" s="644"/>
      <c r="B362" s="643"/>
      <c r="C362" s="642"/>
      <c r="D362" s="85" t="s">
        <v>6</v>
      </c>
      <c r="E362" s="423" t="str">
        <f>IF(P362&lt;&gt;"",E358,"")</f>
        <v/>
      </c>
      <c r="F362" s="124" t="str">
        <f>IF(P362&lt;&gt;"",F358,"")</f>
        <v/>
      </c>
      <c r="G362" s="124" t="str">
        <f>IF(Q362&lt;&gt;"",G358,"")</f>
        <v/>
      </c>
      <c r="H362" s="124" t="str">
        <f>IF(Q362&lt;&gt;"",H358,"")</f>
        <v/>
      </c>
      <c r="I362" s="124" t="str">
        <f>IF(R362&lt;&gt;"",I358,"")</f>
        <v/>
      </c>
      <c r="J362" s="124" t="str">
        <f>IF(R362&lt;&gt;"",J358,"")</f>
        <v/>
      </c>
      <c r="K362" s="124" t="str">
        <f>IF(S362&lt;&gt;"",K358,"")</f>
        <v/>
      </c>
      <c r="L362" s="421" t="str">
        <f>IF(S362&lt;&gt;"",L358,"")</f>
        <v/>
      </c>
      <c r="M362" s="421" t="str">
        <f>IF(T362&lt;&gt;"",M358,"")</f>
        <v/>
      </c>
      <c r="N362" s="64" t="str">
        <f>IF(E362&lt;&gt;"",N358,"")</f>
        <v/>
      </c>
      <c r="O362" s="486" t="str">
        <f>IF(B358="","",IF(E362="","",E362-F362+G362-H362+I362-J362+K362-L362+M362-N362))</f>
        <v/>
      </c>
      <c r="P362" s="309"/>
      <c r="Q362" s="309"/>
      <c r="R362" s="309"/>
      <c r="S362" s="309"/>
      <c r="T362" s="462"/>
      <c r="U362" s="488" t="str">
        <f>IF(B358="","",IF(E362="","",SUM(P362:T362)))</f>
        <v/>
      </c>
      <c r="V362" s="418" t="str">
        <f>IF(B358="","",IF(AF362="DQ","DQ",IF(E362="","",IF(O362+U362&lt;0,0,O362+U362))))</f>
        <v/>
      </c>
      <c r="W362" s="423"/>
      <c r="X362" s="876"/>
      <c r="Y362" s="478"/>
      <c r="Z362" s="479"/>
      <c r="AA362" s="480"/>
      <c r="AB362" s="481"/>
      <c r="AC362" s="879"/>
      <c r="AD362" s="879"/>
      <c r="AE362" s="881"/>
      <c r="AF362" s="817"/>
    </row>
    <row r="363" spans="1:32" x14ac:dyDescent="0.25">
      <c r="A363" s="626" t="str">
        <f>IF('Names And Totals'!A76="","",'Names And Totals'!A76)</f>
        <v/>
      </c>
      <c r="B363" s="629" t="str">
        <f>IF('Names And Totals'!B76="","",'Names And Totals'!B76)</f>
        <v/>
      </c>
      <c r="C363" s="821" t="str">
        <f>IF(AE363="","",IF(AE363="DQ","DQ",RANK(AE363,$AE$8:$AE$503,0)+SUMPRODUCT(--(AE363=$AE$8:$AE$503),--(AC363&gt;$AC$8:$AC$503))))</f>
        <v/>
      </c>
      <c r="D363" s="43" t="s">
        <v>7</v>
      </c>
      <c r="E363" s="446"/>
      <c r="F363" s="447"/>
      <c r="G363" s="447"/>
      <c r="H363" s="447"/>
      <c r="I363" s="447"/>
      <c r="J363" s="447"/>
      <c r="K363" s="447"/>
      <c r="L363" s="489"/>
      <c r="M363" s="489"/>
      <c r="N363" s="313"/>
      <c r="O363" s="490" t="str">
        <f>IF(B363="","",IF(E363="","",E363-F363+G363-H363+I363-J363+K363-L363+M363-N363))</f>
        <v/>
      </c>
      <c r="P363" s="491"/>
      <c r="Q363" s="447"/>
      <c r="R363" s="447"/>
      <c r="S363" s="312"/>
      <c r="T363" s="464"/>
      <c r="U363" s="490" t="str">
        <f>IF(B363="","",IF(E363="","",SUM(P363:T363)))</f>
        <v/>
      </c>
      <c r="V363" s="403" t="str">
        <f>IF(B363="","",IF(AF363="DQ","DQ",IF(E363="","",IF(O363+U363&lt;0,0,O363+U363))))</f>
        <v/>
      </c>
      <c r="W363" s="409">
        <f>COUNTIF(E363,"=0")+COUNTIF(G363,"=0")+COUNTIF(I363,"=0")+COUNTIF(K363,"=0")+COUNTIF(M363,"=0")</f>
        <v>0</v>
      </c>
      <c r="X363" s="723" t="str">
        <f>IF(AF363="DQ","DQ",IF(V363="","",IF(V364="",V363,IF(V365="",AVERAGE(V363:V364),IF(V366="",AVERAGE(V363:V365),IF(V367="",AVERAGE(V363:V366),TRIMMEAN(V363:V367,0.4)))))))</f>
        <v/>
      </c>
      <c r="Y363" s="311"/>
      <c r="Z363" s="312"/>
      <c r="AA363" s="313"/>
      <c r="AB363" s="160" t="str">
        <f>IF(Y363="","",IF(Y363=999,999,Y363*60+Z363+AA363/100))</f>
        <v/>
      </c>
      <c r="AC363" s="872" t="str">
        <f>IF(I363="DQ","DQ",IF(AB363="","",IF(AB364="",AB363,IF(AB364=0,AB363,IF(AB363=999,999,AVERAGE(AB363:AB364))))))</f>
        <v/>
      </c>
      <c r="AD363" s="872" t="str">
        <f>IF(AF363="DQ","DQ",IF(AC363="","",IF(AVERAGE(AC363:AC483)=999,0,IF(W363&lt;&gt;0,0,IF(30-(AC363-$AE$3)/10&lt;0,0,30-(AC363-$AE$3)/10)))))</f>
        <v/>
      </c>
      <c r="AE363" s="605" t="str">
        <f>IF(B363="","",IF(AF363="DQ","DQ",IF(AC363="","",IF(SUM(X363+AD363)&gt;0,SUM(X363+AD363),0))))</f>
        <v/>
      </c>
      <c r="AF363" s="638"/>
    </row>
    <row r="364" spans="1:32" x14ac:dyDescent="0.25">
      <c r="A364" s="627"/>
      <c r="B364" s="630"/>
      <c r="C364" s="822"/>
      <c r="D364" s="44" t="s">
        <v>4</v>
      </c>
      <c r="E364" s="410" t="str">
        <f>IF(P364&lt;&gt;"",E363,"")</f>
        <v/>
      </c>
      <c r="F364" s="444" t="str">
        <f>IF(P364&lt;&gt;"",F363,"")</f>
        <v/>
      </c>
      <c r="G364" s="444" t="str">
        <f>IF(Q364&lt;&gt;"",G363,"")</f>
        <v/>
      </c>
      <c r="H364" s="444" t="str">
        <f>IF(Q364&lt;&gt;"",H363,"")</f>
        <v/>
      </c>
      <c r="I364" s="444" t="str">
        <f>IF(R364&lt;&gt;"",I363,"")</f>
        <v/>
      </c>
      <c r="J364" s="444" t="str">
        <f>IF(R364&lt;&gt;"",J363,"")</f>
        <v/>
      </c>
      <c r="K364" s="444" t="str">
        <f>IF(S364&lt;&gt;"",K363,"")</f>
        <v/>
      </c>
      <c r="L364" s="414" t="str">
        <f>IF(S364&lt;&gt;"",L363,"")</f>
        <v/>
      </c>
      <c r="M364" s="414" t="str">
        <f>IF(T364&lt;&gt;"",M363,"")</f>
        <v/>
      </c>
      <c r="N364" s="63" t="str">
        <f>IF(E364&lt;&gt;"",N363,"")</f>
        <v/>
      </c>
      <c r="O364" s="492" t="str">
        <f>IF(B363="","",IF(E364="","",E364-F364+G364-H364+I364-J364+K364-L364+M364-N364))</f>
        <v/>
      </c>
      <c r="P364" s="303"/>
      <c r="Q364" s="303"/>
      <c r="R364" s="303"/>
      <c r="S364" s="303"/>
      <c r="T364" s="463"/>
      <c r="U364" s="485" t="str">
        <f>IF(B363="","",IF(E364="","",SUM(P364:T364)))</f>
        <v/>
      </c>
      <c r="V364" s="437" t="str">
        <f>IF(B363="","",IF(AF364="DQ","DQ",IF(E364="","",IF(O364+U364&lt;0,0,O364+U364))))</f>
        <v/>
      </c>
      <c r="W364" s="410"/>
      <c r="X364" s="724"/>
      <c r="Y364" s="292"/>
      <c r="Z364" s="293"/>
      <c r="AA364" s="314"/>
      <c r="AB364" s="14" t="str">
        <f>IF(Y364="","",IF(Y364=999,999,Y364*60+Z364+AA364/100))</f>
        <v/>
      </c>
      <c r="AC364" s="873"/>
      <c r="AD364" s="873"/>
      <c r="AE364" s="606"/>
      <c r="AF364" s="639"/>
    </row>
    <row r="365" spans="1:32" x14ac:dyDescent="0.25">
      <c r="A365" s="627"/>
      <c r="B365" s="630"/>
      <c r="C365" s="822"/>
      <c r="D365" s="44" t="s">
        <v>8</v>
      </c>
      <c r="E365" s="410" t="str">
        <f>IF(P365&lt;&gt;"",E363,"")</f>
        <v/>
      </c>
      <c r="F365" s="444" t="str">
        <f>IF(P365&lt;&gt;"",F363,"")</f>
        <v/>
      </c>
      <c r="G365" s="444" t="str">
        <f>IF(Q365&lt;&gt;"",G363,"")</f>
        <v/>
      </c>
      <c r="H365" s="444" t="str">
        <f>IF(Q365&lt;&gt;"",H363,"")</f>
        <v/>
      </c>
      <c r="I365" s="444" t="str">
        <f>IF(R365&lt;&gt;"",I363,"")</f>
        <v/>
      </c>
      <c r="J365" s="444" t="str">
        <f>IF(R365&lt;&gt;"",J363,"")</f>
        <v/>
      </c>
      <c r="K365" s="444" t="str">
        <f>IF(S365&lt;&gt;"",K363,"")</f>
        <v/>
      </c>
      <c r="L365" s="414" t="str">
        <f>IF(S365&lt;&gt;"",L363,"")</f>
        <v/>
      </c>
      <c r="M365" s="414" t="str">
        <f>IF(T365&lt;&gt;"",M363,"")</f>
        <v/>
      </c>
      <c r="N365" s="63" t="str">
        <f>IF(E365&lt;&gt;"",N363,"")</f>
        <v/>
      </c>
      <c r="O365" s="485" t="str">
        <f>IF(B363="","",IF(E365="","",E365-F365+G365-H365+I365-J365+K365-L365+M365-N365))</f>
        <v/>
      </c>
      <c r="P365" s="303"/>
      <c r="Q365" s="303"/>
      <c r="R365" s="303"/>
      <c r="S365" s="303"/>
      <c r="T365" s="463"/>
      <c r="U365" s="493" t="str">
        <f>IF(B363="","",IF(E365="","",SUM(P365:T365)))</f>
        <v/>
      </c>
      <c r="V365" s="404" t="str">
        <f>IF(B363="","",IF(AF365="DQ","DQ",IF(E365="","",IF(O365+U365&lt;0,0,O365+U365))))</f>
        <v/>
      </c>
      <c r="W365" s="410"/>
      <c r="X365" s="724"/>
      <c r="Y365" s="179"/>
      <c r="Z365" s="180"/>
      <c r="AA365" s="181"/>
      <c r="AB365" s="241"/>
      <c r="AC365" s="873"/>
      <c r="AD365" s="873"/>
      <c r="AE365" s="606"/>
      <c r="AF365" s="639"/>
    </row>
    <row r="366" spans="1:32" x14ac:dyDescent="0.25">
      <c r="A366" s="627"/>
      <c r="B366" s="630"/>
      <c r="C366" s="822"/>
      <c r="D366" s="44" t="s">
        <v>5</v>
      </c>
      <c r="E366" s="410" t="str">
        <f>IF(P366&lt;&gt;"",E363,"")</f>
        <v/>
      </c>
      <c r="F366" s="444" t="str">
        <f>IF(P366&lt;&gt;"",F363,"")</f>
        <v/>
      </c>
      <c r="G366" s="444" t="str">
        <f>IF(Q366&lt;&gt;"",G363,"")</f>
        <v/>
      </c>
      <c r="H366" s="444" t="str">
        <f>IF(Q366&lt;&gt;"",H363,"")</f>
        <v/>
      </c>
      <c r="I366" s="444" t="str">
        <f>IF(R366&lt;&gt;"",I363,"")</f>
        <v/>
      </c>
      <c r="J366" s="444" t="str">
        <f>IF(R366&lt;&gt;"",J363,"")</f>
        <v/>
      </c>
      <c r="K366" s="444" t="str">
        <f>IF(S366&lt;&gt;"",K363,"")</f>
        <v/>
      </c>
      <c r="L366" s="414" t="str">
        <f>IF(S366&lt;&gt;"",L363,"")</f>
        <v/>
      </c>
      <c r="M366" s="414" t="str">
        <f>IF(T366&lt;&gt;"",M363,"")</f>
        <v/>
      </c>
      <c r="N366" s="63" t="str">
        <f>IF(E366&lt;&gt;"",N363,"")</f>
        <v/>
      </c>
      <c r="O366" s="494" t="str">
        <f>IF(B363="","",IF(E366="","",E366-F366+G366-H366+I366-J366+K366-L366+M366-N366))</f>
        <v/>
      </c>
      <c r="P366" s="303"/>
      <c r="Q366" s="303"/>
      <c r="R366" s="303"/>
      <c r="S366" s="303"/>
      <c r="T366" s="463"/>
      <c r="U366" s="485" t="str">
        <f>IF(B363="","",IF(E366="","",SUM(P366:T366)))</f>
        <v/>
      </c>
      <c r="V366" s="437" t="str">
        <f>IF(B363="","",IF(AF366="DQ","DQ",IF(E366="","",IF(O366+U366&lt;0,0,O366+U366))))</f>
        <v/>
      </c>
      <c r="W366" s="410"/>
      <c r="X366" s="724"/>
      <c r="Y366" s="179"/>
      <c r="Z366" s="180"/>
      <c r="AA366" s="181"/>
      <c r="AB366" s="241"/>
      <c r="AC366" s="873"/>
      <c r="AD366" s="873"/>
      <c r="AE366" s="606"/>
      <c r="AF366" s="639"/>
    </row>
    <row r="367" spans="1:32" ht="15.75" thickBot="1" x14ac:dyDescent="0.3">
      <c r="A367" s="628"/>
      <c r="B367" s="631"/>
      <c r="C367" s="823"/>
      <c r="D367" s="45" t="s">
        <v>6</v>
      </c>
      <c r="E367" s="411" t="str">
        <f>IF(P367&lt;&gt;"",E363,"")</f>
        <v/>
      </c>
      <c r="F367" s="445" t="str">
        <f>IF(P367&lt;&gt;"",F363,"")</f>
        <v/>
      </c>
      <c r="G367" s="445" t="str">
        <f>IF(Q367&lt;&gt;"",G363,"")</f>
        <v/>
      </c>
      <c r="H367" s="445" t="str">
        <f>IF(Q367&lt;&gt;"",H363,"")</f>
        <v/>
      </c>
      <c r="I367" s="445" t="str">
        <f>IF(R367&lt;&gt;"",I363,"")</f>
        <v/>
      </c>
      <c r="J367" s="445" t="str">
        <f>IF(R367&lt;&gt;"",J363,"")</f>
        <v/>
      </c>
      <c r="K367" s="445" t="str">
        <f>IF(S367&lt;&gt;"",K363,"")</f>
        <v/>
      </c>
      <c r="L367" s="415" t="str">
        <f>IF(S367&lt;&gt;"",L363,"")</f>
        <v/>
      </c>
      <c r="M367" s="415" t="str">
        <f>IF(T367&lt;&gt;"",M363,"")</f>
        <v/>
      </c>
      <c r="N367" s="161" t="str">
        <f>IF(E367&lt;&gt;"",N363,"")</f>
        <v/>
      </c>
      <c r="O367" s="495" t="str">
        <f>IF(B363="","",IF(E367="","",E367-F367+G367-H367+I367-J367+K367-L367+M367-N367))</f>
        <v/>
      </c>
      <c r="P367" s="305"/>
      <c r="Q367" s="305"/>
      <c r="R367" s="305"/>
      <c r="S367" s="305"/>
      <c r="T367" s="465"/>
      <c r="U367" s="495" t="str">
        <f>IF(B363="","",IF(E367="","",SUM(P367:T367)))</f>
        <v/>
      </c>
      <c r="V367" s="405" t="str">
        <f>IF(B363="","",IF(AF367="DQ","DQ",IF(E367="","",IF(O367+U367&lt;0,0,O367+U367))))</f>
        <v/>
      </c>
      <c r="W367" s="411"/>
      <c r="X367" s="725"/>
      <c r="Y367" s="183"/>
      <c r="Z367" s="184"/>
      <c r="AA367" s="185"/>
      <c r="AB367" s="242"/>
      <c r="AC367" s="874"/>
      <c r="AD367" s="874"/>
      <c r="AE367" s="607"/>
      <c r="AF367" s="640"/>
    </row>
    <row r="368" spans="1:32" x14ac:dyDescent="0.25">
      <c r="A368" s="621" t="str">
        <f>IF('Names And Totals'!A77="","",'Names And Totals'!A77)</f>
        <v/>
      </c>
      <c r="B368" s="624" t="str">
        <f>IF('Names And Totals'!B77="","",'Names And Totals'!B77)</f>
        <v/>
      </c>
      <c r="C368" s="641" t="str">
        <f>IF(AE368="","",IF(AE368="DQ","DQ",RANK(AE368,$AE$8:$AE$503,0)+SUMPRODUCT(--(AE368=$AE$8:$AE$503),--(AC368&gt;$AC$8:$AC$503))))</f>
        <v/>
      </c>
      <c r="D368" s="42" t="s">
        <v>7</v>
      </c>
      <c r="E368" s="453"/>
      <c r="F368" s="452"/>
      <c r="G368" s="452"/>
      <c r="H368" s="452"/>
      <c r="I368" s="452"/>
      <c r="J368" s="452"/>
      <c r="K368" s="452"/>
      <c r="L368" s="476"/>
      <c r="M368" s="476"/>
      <c r="N368" s="325"/>
      <c r="O368" s="483" t="str">
        <f>IF(B368="","",IF(E368="","",E368-F368+G368-H368+I368-J368+K368-L368+M368-N368))</f>
        <v/>
      </c>
      <c r="P368" s="482"/>
      <c r="Q368" s="452"/>
      <c r="R368" s="452"/>
      <c r="S368" s="334"/>
      <c r="T368" s="460"/>
      <c r="U368" s="483" t="str">
        <f>IF(B368="","",IF(E368="","",SUM(P368:T368)))</f>
        <v/>
      </c>
      <c r="V368" s="500" t="str">
        <f>IF(B368="","",IF(AF368="DQ","DQ",IF(E368="","",IF(O368+U368&lt;0,0,O368+U368))))</f>
        <v/>
      </c>
      <c r="W368" s="422">
        <f>COUNTIF(E368,"=0")+COUNTIF(G368,"=0")+COUNTIF(I368,"=0")+COUNTIF(K368,"=0")+COUNTIF(M368,"=0")</f>
        <v>0</v>
      </c>
      <c r="X368" s="875" t="str">
        <f>IF(AF368="DQ","DQ",IF(V368="","",IF(V369="",V368,IF(V370="",AVERAGE(V368:V369),IF(V371="",AVERAGE(V368:V370),IF(V372="",AVERAGE(V368:V371),TRIMMEAN(V368:V372,0.4)))))))</f>
        <v/>
      </c>
      <c r="Y368" s="324"/>
      <c r="Z368" s="334"/>
      <c r="AA368" s="325"/>
      <c r="AB368" s="164" t="str">
        <f>IF(Y368="","",IF(Y368=999,999,Y368*60+Z368+AA368/100))</f>
        <v/>
      </c>
      <c r="AC368" s="877" t="str">
        <f>IF(I368="DQ","DQ",IF(AB368="","",IF(AB369="",AB368,IF(AB369=0,AB368,IF(AB368=999,999,AVERAGE(AB368:AB369))))))</f>
        <v/>
      </c>
      <c r="AD368" s="877" t="str">
        <f>IF(AF368="DQ","DQ",IF(AC368="","",IF(AVERAGE(AC368:AC488)=999,0,IF(W368&lt;&gt;0,0,IF(30-(AC368-$AE$3)/10&lt;0,0,30-(AC368-$AE$3)/10)))))</f>
        <v/>
      </c>
      <c r="AE368" s="880" t="str">
        <f>IF(B368="","",IF(AF368="DQ","DQ",IF(AC368="","",IF(SUM(X368+AD368)&gt;0,SUM(X368+AD368),0))))</f>
        <v/>
      </c>
      <c r="AF368" s="815"/>
    </row>
    <row r="369" spans="1:32" x14ac:dyDescent="0.25">
      <c r="A369" s="621"/>
      <c r="B369" s="624"/>
      <c r="C369" s="641"/>
      <c r="D369" s="42" t="s">
        <v>4</v>
      </c>
      <c r="E369" s="412" t="str">
        <f>IF(P369&lt;&gt;"",E368,"")</f>
        <v/>
      </c>
      <c r="F369" s="443" t="str">
        <f>IF(P369&lt;&gt;"",F368,"")</f>
        <v/>
      </c>
      <c r="G369" s="443" t="str">
        <f>IF(Q369&lt;&gt;"",G368,"")</f>
        <v/>
      </c>
      <c r="H369" s="443" t="str">
        <f>IF(Q369&lt;&gt;"",H368,"")</f>
        <v/>
      </c>
      <c r="I369" s="443" t="str">
        <f>IF(R369&lt;&gt;"",I368,"")</f>
        <v/>
      </c>
      <c r="J369" s="443" t="str">
        <f>IF(R369&lt;&gt;"",J368,"")</f>
        <v/>
      </c>
      <c r="K369" s="443" t="str">
        <f>IF(S369&lt;&gt;"",K368,"")</f>
        <v/>
      </c>
      <c r="L369" s="416" t="str">
        <f>IF(S369&lt;&gt;"",L368,"")</f>
        <v/>
      </c>
      <c r="M369" s="416" t="str">
        <f>IF(T369&lt;&gt;"",M368,"")</f>
        <v/>
      </c>
      <c r="N369" s="62" t="str">
        <f>IF(E369&lt;&gt;"",N368,"")</f>
        <v/>
      </c>
      <c r="O369" s="487" t="str">
        <f>IF(B368="","",IF(E369="","",E369-F369+G369-H369+I369-J369+K369-L369+M369-N369))</f>
        <v/>
      </c>
      <c r="P369" s="297"/>
      <c r="Q369" s="297"/>
      <c r="R369" s="297"/>
      <c r="S369" s="297"/>
      <c r="T369" s="461"/>
      <c r="U369" s="484" t="str">
        <f>IF(B368="","",IF(E369="","",SUM(P369:T369)))</f>
        <v/>
      </c>
      <c r="V369" s="419" t="str">
        <f>IF(B368="","",IF(AF369="DQ","DQ",IF(E369="","",IF(O369+U369&lt;0,0,O369+U369))))</f>
        <v/>
      </c>
      <c r="W369" s="412"/>
      <c r="X369" s="645"/>
      <c r="Y369" s="289"/>
      <c r="Z369" s="290"/>
      <c r="AA369" s="310"/>
      <c r="AB369" s="10" t="str">
        <f>IF(Y369="","",IF(Y369=999,999,Y369*60+Z369+AA369/100))</f>
        <v/>
      </c>
      <c r="AC369" s="878"/>
      <c r="AD369" s="878"/>
      <c r="AE369" s="721"/>
      <c r="AF369" s="816"/>
    </row>
    <row r="370" spans="1:32" x14ac:dyDescent="0.25">
      <c r="A370" s="621"/>
      <c r="B370" s="624"/>
      <c r="C370" s="641"/>
      <c r="D370" s="42" t="s">
        <v>8</v>
      </c>
      <c r="E370" s="412" t="str">
        <f>IF(P370&lt;&gt;"",E368,"")</f>
        <v/>
      </c>
      <c r="F370" s="443" t="str">
        <f>IF(P370&lt;&gt;"",F368,"")</f>
        <v/>
      </c>
      <c r="G370" s="443" t="str">
        <f>IF(Q370&lt;&gt;"",G368,"")</f>
        <v/>
      </c>
      <c r="H370" s="443" t="str">
        <f>IF(Q370&lt;&gt;"",H368,"")</f>
        <v/>
      </c>
      <c r="I370" s="443" t="str">
        <f>IF(R370&lt;&gt;"",I368,"")</f>
        <v/>
      </c>
      <c r="J370" s="443" t="str">
        <f>IF(R370&lt;&gt;"",J368,"")</f>
        <v/>
      </c>
      <c r="K370" s="443" t="str">
        <f>IF(S370&lt;&gt;"",K368,"")</f>
        <v/>
      </c>
      <c r="L370" s="416" t="str">
        <f>IF(S370&lt;&gt;"",L368,"")</f>
        <v/>
      </c>
      <c r="M370" s="416" t="str">
        <f>IF(T370&lt;&gt;"",M368,"")</f>
        <v/>
      </c>
      <c r="N370" s="62" t="str">
        <f>IF(E370&lt;&gt;"",N368,"")</f>
        <v/>
      </c>
      <c r="O370" s="484" t="str">
        <f>IF(B368="","",IF(E370="","",E370-F370+G370-H370+I370-J370+K370-L370+M370-N370))</f>
        <v/>
      </c>
      <c r="P370" s="297"/>
      <c r="Q370" s="297"/>
      <c r="R370" s="297"/>
      <c r="S370" s="297"/>
      <c r="T370" s="461"/>
      <c r="U370" s="486" t="str">
        <f>IF(B368="","",IF(E370="","",SUM(P370:T370)))</f>
        <v/>
      </c>
      <c r="V370" s="435" t="str">
        <f>IF(B368="","",IF(AF370="DQ","DQ",IF(E370="","",IF(O370+U370&lt;0,0,O370+U370))))</f>
        <v/>
      </c>
      <c r="W370" s="412"/>
      <c r="X370" s="645"/>
      <c r="Y370" s="169"/>
      <c r="Z370" s="170"/>
      <c r="AA370" s="171"/>
      <c r="AB370" s="240"/>
      <c r="AC370" s="878"/>
      <c r="AD370" s="878"/>
      <c r="AE370" s="721"/>
      <c r="AF370" s="816"/>
    </row>
    <row r="371" spans="1:32" x14ac:dyDescent="0.25">
      <c r="A371" s="621"/>
      <c r="B371" s="624"/>
      <c r="C371" s="641"/>
      <c r="D371" s="42" t="s">
        <v>5</v>
      </c>
      <c r="E371" s="412" t="str">
        <f>IF(P371&lt;&gt;"",E368,"")</f>
        <v/>
      </c>
      <c r="F371" s="443" t="str">
        <f>IF(P371&lt;&gt;"",F368,"")</f>
        <v/>
      </c>
      <c r="G371" s="443" t="str">
        <f>IF(Q371&lt;&gt;"",G368,"")</f>
        <v/>
      </c>
      <c r="H371" s="443" t="str">
        <f>IF(Q371&lt;&gt;"",H368,"")</f>
        <v/>
      </c>
      <c r="I371" s="443" t="str">
        <f>IF(R371&lt;&gt;"",I368,"")</f>
        <v/>
      </c>
      <c r="J371" s="443" t="str">
        <f>IF(R371&lt;&gt;"",J368,"")</f>
        <v/>
      </c>
      <c r="K371" s="443" t="str">
        <f>IF(S371&lt;&gt;"",K368,"")</f>
        <v/>
      </c>
      <c r="L371" s="416" t="str">
        <f>IF(S371&lt;&gt;"",L368,"")</f>
        <v/>
      </c>
      <c r="M371" s="416" t="str">
        <f>IF(T371&lt;&gt;"",M368,"")</f>
        <v/>
      </c>
      <c r="N371" s="62" t="str">
        <f>IF(E371&lt;&gt;"",N368,"")</f>
        <v/>
      </c>
      <c r="O371" s="488" t="str">
        <f>IF(B368="","",IF(E371="","",E371-F371+G371-H371+I371-J371+K371-L371+M371-N371))</f>
        <v/>
      </c>
      <c r="P371" s="297"/>
      <c r="Q371" s="297"/>
      <c r="R371" s="297"/>
      <c r="S371" s="297"/>
      <c r="T371" s="461"/>
      <c r="U371" s="484" t="str">
        <f>IF(B368="","",IF(E371="","",SUM(P371:T371)))</f>
        <v/>
      </c>
      <c r="V371" s="419" t="str">
        <f>IF(B368="","",IF(AF371="DQ","DQ",IF(E371="","",IF(O371+U371&lt;0,0,O371+U371))))</f>
        <v/>
      </c>
      <c r="W371" s="412"/>
      <c r="X371" s="645"/>
      <c r="Y371" s="169"/>
      <c r="Z371" s="170"/>
      <c r="AA371" s="171"/>
      <c r="AB371" s="240"/>
      <c r="AC371" s="878"/>
      <c r="AD371" s="878"/>
      <c r="AE371" s="721"/>
      <c r="AF371" s="816"/>
    </row>
    <row r="372" spans="1:32" ht="15.75" thickBot="1" x14ac:dyDescent="0.3">
      <c r="A372" s="644"/>
      <c r="B372" s="643"/>
      <c r="C372" s="642"/>
      <c r="D372" s="85" t="s">
        <v>6</v>
      </c>
      <c r="E372" s="423" t="str">
        <f>IF(P372&lt;&gt;"",E368,"")</f>
        <v/>
      </c>
      <c r="F372" s="124" t="str">
        <f>IF(P372&lt;&gt;"",F368,"")</f>
        <v/>
      </c>
      <c r="G372" s="124" t="str">
        <f>IF(Q372&lt;&gt;"",G368,"")</f>
        <v/>
      </c>
      <c r="H372" s="124" t="str">
        <f>IF(Q372&lt;&gt;"",H368,"")</f>
        <v/>
      </c>
      <c r="I372" s="124" t="str">
        <f>IF(R372&lt;&gt;"",I368,"")</f>
        <v/>
      </c>
      <c r="J372" s="124" t="str">
        <f>IF(R372&lt;&gt;"",J368,"")</f>
        <v/>
      </c>
      <c r="K372" s="124" t="str">
        <f>IF(S372&lt;&gt;"",K368,"")</f>
        <v/>
      </c>
      <c r="L372" s="421" t="str">
        <f>IF(S372&lt;&gt;"",L368,"")</f>
        <v/>
      </c>
      <c r="M372" s="421" t="str">
        <f>IF(T372&lt;&gt;"",M368,"")</f>
        <v/>
      </c>
      <c r="N372" s="64" t="str">
        <f>IF(E372&lt;&gt;"",N368,"")</f>
        <v/>
      </c>
      <c r="O372" s="486" t="str">
        <f>IF(B368="","",IF(E372="","",E372-F372+G372-H372+I372-J372+K372-L372+M372-N372))</f>
        <v/>
      </c>
      <c r="P372" s="309"/>
      <c r="Q372" s="309"/>
      <c r="R372" s="309"/>
      <c r="S372" s="309"/>
      <c r="T372" s="462"/>
      <c r="U372" s="488" t="str">
        <f>IF(B368="","",IF(E372="","",SUM(P372:T372)))</f>
        <v/>
      </c>
      <c r="V372" s="418" t="str">
        <f>IF(B368="","",IF(AF372="DQ","DQ",IF(E372="","",IF(O372+U372&lt;0,0,O372+U372))))</f>
        <v/>
      </c>
      <c r="W372" s="423"/>
      <c r="X372" s="876"/>
      <c r="Y372" s="478"/>
      <c r="Z372" s="479"/>
      <c r="AA372" s="480"/>
      <c r="AB372" s="481"/>
      <c r="AC372" s="879"/>
      <c r="AD372" s="879"/>
      <c r="AE372" s="881"/>
      <c r="AF372" s="817"/>
    </row>
    <row r="373" spans="1:32" x14ac:dyDescent="0.25">
      <c r="A373" s="626" t="str">
        <f>IF('Names And Totals'!A78="","",'Names And Totals'!A78)</f>
        <v/>
      </c>
      <c r="B373" s="629" t="str">
        <f>IF('Names And Totals'!B78="","",'Names And Totals'!B78)</f>
        <v/>
      </c>
      <c r="C373" s="821" t="str">
        <f>IF(AE373="","",IF(AE373="DQ","DQ",RANK(AE373,$AE$8:$AE$503,0)+SUMPRODUCT(--(AE373=$AE$8:$AE$503),--(AC373&gt;$AC$8:$AC$503))))</f>
        <v/>
      </c>
      <c r="D373" s="43" t="s">
        <v>7</v>
      </c>
      <c r="E373" s="446"/>
      <c r="F373" s="447"/>
      <c r="G373" s="447"/>
      <c r="H373" s="447"/>
      <c r="I373" s="447"/>
      <c r="J373" s="447"/>
      <c r="K373" s="447"/>
      <c r="L373" s="489"/>
      <c r="M373" s="489"/>
      <c r="N373" s="313"/>
      <c r="O373" s="490" t="str">
        <f>IF(B373="","",IF(E373="","",E373-F373+G373-H373+I373-J373+K373-L373+M373-N373))</f>
        <v/>
      </c>
      <c r="P373" s="491"/>
      <c r="Q373" s="447"/>
      <c r="R373" s="447"/>
      <c r="S373" s="312"/>
      <c r="T373" s="464"/>
      <c r="U373" s="490" t="str">
        <f>IF(B373="","",IF(E373="","",SUM(P373:T373)))</f>
        <v/>
      </c>
      <c r="V373" s="403" t="str">
        <f>IF(B373="","",IF(AF373="DQ","DQ",IF(E373="","",IF(O373+U373&lt;0,0,O373+U373))))</f>
        <v/>
      </c>
      <c r="W373" s="409">
        <f>COUNTIF(E373,"=0")+COUNTIF(G373,"=0")+COUNTIF(I373,"=0")+COUNTIF(K373,"=0")+COUNTIF(M373,"=0")</f>
        <v>0</v>
      </c>
      <c r="X373" s="723" t="str">
        <f>IF(AF373="DQ","DQ",IF(V373="","",IF(V374="",V373,IF(V375="",AVERAGE(V373:V374),IF(V376="",AVERAGE(V373:V375),IF(V377="",AVERAGE(V373:V376),TRIMMEAN(V373:V377,0.4)))))))</f>
        <v/>
      </c>
      <c r="Y373" s="311"/>
      <c r="Z373" s="312"/>
      <c r="AA373" s="313"/>
      <c r="AB373" s="160" t="str">
        <f>IF(Y373="","",IF(Y373=999,999,Y373*60+Z373+AA373/100))</f>
        <v/>
      </c>
      <c r="AC373" s="872" t="str">
        <f>IF(I373="DQ","DQ",IF(AB373="","",IF(AB374="",AB373,IF(AB374=0,AB373,IF(AB373=999,999,AVERAGE(AB373:AB374))))))</f>
        <v/>
      </c>
      <c r="AD373" s="872" t="str">
        <f>IF(AF373="DQ","DQ",IF(AC373="","",IF(AVERAGE(AC373:AC493)=999,0,IF(W373&lt;&gt;0,0,IF(30-(AC373-$AE$3)/10&lt;0,0,30-(AC373-$AE$3)/10)))))</f>
        <v/>
      </c>
      <c r="AE373" s="605" t="str">
        <f>IF(B373="","",IF(AF373="DQ","DQ",IF(AC373="","",IF(SUM(X373+AD373)&gt;0,SUM(X373+AD373),0))))</f>
        <v/>
      </c>
      <c r="AF373" s="638"/>
    </row>
    <row r="374" spans="1:32" x14ac:dyDescent="0.25">
      <c r="A374" s="627"/>
      <c r="B374" s="630"/>
      <c r="C374" s="822"/>
      <c r="D374" s="44" t="s">
        <v>4</v>
      </c>
      <c r="E374" s="410" t="str">
        <f>IF(P374&lt;&gt;"",E373,"")</f>
        <v/>
      </c>
      <c r="F374" s="444" t="str">
        <f>IF(P374&lt;&gt;"",F373,"")</f>
        <v/>
      </c>
      <c r="G374" s="444" t="str">
        <f>IF(Q374&lt;&gt;"",G373,"")</f>
        <v/>
      </c>
      <c r="H374" s="444" t="str">
        <f>IF(Q374&lt;&gt;"",H373,"")</f>
        <v/>
      </c>
      <c r="I374" s="444" t="str">
        <f>IF(R374&lt;&gt;"",I373,"")</f>
        <v/>
      </c>
      <c r="J374" s="444" t="str">
        <f>IF(R374&lt;&gt;"",J373,"")</f>
        <v/>
      </c>
      <c r="K374" s="444" t="str">
        <f>IF(S374&lt;&gt;"",K373,"")</f>
        <v/>
      </c>
      <c r="L374" s="414" t="str">
        <f>IF(S374&lt;&gt;"",L373,"")</f>
        <v/>
      </c>
      <c r="M374" s="414" t="str">
        <f>IF(T374&lt;&gt;"",M373,"")</f>
        <v/>
      </c>
      <c r="N374" s="63" t="str">
        <f>IF(E374&lt;&gt;"",N373,"")</f>
        <v/>
      </c>
      <c r="O374" s="492" t="str">
        <f>IF(B373="","",IF(E374="","",E374-F374+G374-H374+I374-J374+K374-L374+M374-N374))</f>
        <v/>
      </c>
      <c r="P374" s="303"/>
      <c r="Q374" s="303"/>
      <c r="R374" s="303"/>
      <c r="S374" s="303"/>
      <c r="T374" s="463"/>
      <c r="U374" s="485" t="str">
        <f>IF(B373="","",IF(E374="","",SUM(P374:T374)))</f>
        <v/>
      </c>
      <c r="V374" s="437" t="str">
        <f>IF(B373="","",IF(AF374="DQ","DQ",IF(E374="","",IF(O374+U374&lt;0,0,O374+U374))))</f>
        <v/>
      </c>
      <c r="W374" s="410"/>
      <c r="X374" s="724"/>
      <c r="Y374" s="292"/>
      <c r="Z374" s="293"/>
      <c r="AA374" s="314"/>
      <c r="AB374" s="14" t="str">
        <f>IF(Y374="","",IF(Y374=999,999,Y374*60+Z374+AA374/100))</f>
        <v/>
      </c>
      <c r="AC374" s="873"/>
      <c r="AD374" s="873"/>
      <c r="AE374" s="606"/>
      <c r="AF374" s="639"/>
    </row>
    <row r="375" spans="1:32" x14ac:dyDescent="0.25">
      <c r="A375" s="627"/>
      <c r="B375" s="630"/>
      <c r="C375" s="822"/>
      <c r="D375" s="44" t="s">
        <v>8</v>
      </c>
      <c r="E375" s="410" t="str">
        <f>IF(P375&lt;&gt;"",E373,"")</f>
        <v/>
      </c>
      <c r="F375" s="444" t="str">
        <f>IF(P375&lt;&gt;"",F373,"")</f>
        <v/>
      </c>
      <c r="G375" s="444" t="str">
        <f>IF(Q375&lt;&gt;"",G373,"")</f>
        <v/>
      </c>
      <c r="H375" s="444" t="str">
        <f>IF(Q375&lt;&gt;"",H373,"")</f>
        <v/>
      </c>
      <c r="I375" s="444" t="str">
        <f>IF(R375&lt;&gt;"",I373,"")</f>
        <v/>
      </c>
      <c r="J375" s="444" t="str">
        <f>IF(R375&lt;&gt;"",J373,"")</f>
        <v/>
      </c>
      <c r="K375" s="444" t="str">
        <f>IF(S375&lt;&gt;"",K373,"")</f>
        <v/>
      </c>
      <c r="L375" s="414" t="str">
        <f>IF(S375&lt;&gt;"",L373,"")</f>
        <v/>
      </c>
      <c r="M375" s="414" t="str">
        <f>IF(T375&lt;&gt;"",M373,"")</f>
        <v/>
      </c>
      <c r="N375" s="63" t="str">
        <f>IF(E375&lt;&gt;"",N373,"")</f>
        <v/>
      </c>
      <c r="O375" s="485" t="str">
        <f>IF(B373="","",IF(E375="","",E375-F375+G375-H375+I375-J375+K375-L375+M375-N375))</f>
        <v/>
      </c>
      <c r="P375" s="303"/>
      <c r="Q375" s="303"/>
      <c r="R375" s="303"/>
      <c r="S375" s="303"/>
      <c r="T375" s="463"/>
      <c r="U375" s="493" t="str">
        <f>IF(B373="","",IF(E375="","",SUM(P375:T375)))</f>
        <v/>
      </c>
      <c r="V375" s="404" t="str">
        <f>IF(B373="","",IF(AF375="DQ","DQ",IF(E375="","",IF(O375+U375&lt;0,0,O375+U375))))</f>
        <v/>
      </c>
      <c r="W375" s="410"/>
      <c r="X375" s="724"/>
      <c r="Y375" s="179"/>
      <c r="Z375" s="180"/>
      <c r="AA375" s="181"/>
      <c r="AB375" s="241"/>
      <c r="AC375" s="873"/>
      <c r="AD375" s="873"/>
      <c r="AE375" s="606"/>
      <c r="AF375" s="639"/>
    </row>
    <row r="376" spans="1:32" x14ac:dyDescent="0.25">
      <c r="A376" s="627"/>
      <c r="B376" s="630"/>
      <c r="C376" s="822"/>
      <c r="D376" s="44" t="s">
        <v>5</v>
      </c>
      <c r="E376" s="410" t="str">
        <f>IF(P376&lt;&gt;"",E373,"")</f>
        <v/>
      </c>
      <c r="F376" s="444" t="str">
        <f>IF(P376&lt;&gt;"",F373,"")</f>
        <v/>
      </c>
      <c r="G376" s="444" t="str">
        <f>IF(Q376&lt;&gt;"",G373,"")</f>
        <v/>
      </c>
      <c r="H376" s="444" t="str">
        <f>IF(Q376&lt;&gt;"",H373,"")</f>
        <v/>
      </c>
      <c r="I376" s="444" t="str">
        <f>IF(R376&lt;&gt;"",I373,"")</f>
        <v/>
      </c>
      <c r="J376" s="444" t="str">
        <f>IF(R376&lt;&gt;"",J373,"")</f>
        <v/>
      </c>
      <c r="K376" s="444" t="str">
        <f>IF(S376&lt;&gt;"",K373,"")</f>
        <v/>
      </c>
      <c r="L376" s="414" t="str">
        <f>IF(S376&lt;&gt;"",L373,"")</f>
        <v/>
      </c>
      <c r="M376" s="414" t="str">
        <f>IF(T376&lt;&gt;"",M373,"")</f>
        <v/>
      </c>
      <c r="N376" s="63" t="str">
        <f>IF(E376&lt;&gt;"",N373,"")</f>
        <v/>
      </c>
      <c r="O376" s="494" t="str">
        <f>IF(B373="","",IF(E376="","",E376-F376+G376-H376+I376-J376+K376-L376+M376-N376))</f>
        <v/>
      </c>
      <c r="P376" s="303"/>
      <c r="Q376" s="303"/>
      <c r="R376" s="303"/>
      <c r="S376" s="303"/>
      <c r="T376" s="463"/>
      <c r="U376" s="485" t="str">
        <f>IF(B373="","",IF(E376="","",SUM(P376:T376)))</f>
        <v/>
      </c>
      <c r="V376" s="437" t="str">
        <f>IF(B373="","",IF(AF376="DQ","DQ",IF(E376="","",IF(O376+U376&lt;0,0,O376+U376))))</f>
        <v/>
      </c>
      <c r="W376" s="410"/>
      <c r="X376" s="724"/>
      <c r="Y376" s="179"/>
      <c r="Z376" s="180"/>
      <c r="AA376" s="181"/>
      <c r="AB376" s="241"/>
      <c r="AC376" s="873"/>
      <c r="AD376" s="873"/>
      <c r="AE376" s="606"/>
      <c r="AF376" s="639"/>
    </row>
    <row r="377" spans="1:32" ht="15.75" thickBot="1" x14ac:dyDescent="0.3">
      <c r="A377" s="628"/>
      <c r="B377" s="631"/>
      <c r="C377" s="823"/>
      <c r="D377" s="45" t="s">
        <v>6</v>
      </c>
      <c r="E377" s="411" t="str">
        <f>IF(P377&lt;&gt;"",E373,"")</f>
        <v/>
      </c>
      <c r="F377" s="445" t="str">
        <f>IF(P377&lt;&gt;"",F373,"")</f>
        <v/>
      </c>
      <c r="G377" s="445" t="str">
        <f>IF(Q377&lt;&gt;"",G373,"")</f>
        <v/>
      </c>
      <c r="H377" s="445" t="str">
        <f>IF(Q377&lt;&gt;"",H373,"")</f>
        <v/>
      </c>
      <c r="I377" s="445" t="str">
        <f>IF(R377&lt;&gt;"",I373,"")</f>
        <v/>
      </c>
      <c r="J377" s="445" t="str">
        <f>IF(R377&lt;&gt;"",J373,"")</f>
        <v/>
      </c>
      <c r="K377" s="445" t="str">
        <f>IF(S377&lt;&gt;"",K373,"")</f>
        <v/>
      </c>
      <c r="L377" s="415" t="str">
        <f>IF(S377&lt;&gt;"",L373,"")</f>
        <v/>
      </c>
      <c r="M377" s="415" t="str">
        <f>IF(T377&lt;&gt;"",M373,"")</f>
        <v/>
      </c>
      <c r="N377" s="161" t="str">
        <f>IF(E377&lt;&gt;"",N373,"")</f>
        <v/>
      </c>
      <c r="O377" s="495" t="str">
        <f>IF(B373="","",IF(E377="","",E377-F377+G377-H377+I377-J377+K377-L377+M377-N377))</f>
        <v/>
      </c>
      <c r="P377" s="305"/>
      <c r="Q377" s="305"/>
      <c r="R377" s="305"/>
      <c r="S377" s="305"/>
      <c r="T377" s="465"/>
      <c r="U377" s="495" t="str">
        <f>IF(B373="","",IF(E377="","",SUM(P377:T377)))</f>
        <v/>
      </c>
      <c r="V377" s="405" t="str">
        <f>IF(B373="","",IF(AF377="DQ","DQ",IF(E377="","",IF(O377+U377&lt;0,0,O377+U377))))</f>
        <v/>
      </c>
      <c r="W377" s="411"/>
      <c r="X377" s="725"/>
      <c r="Y377" s="183"/>
      <c r="Z377" s="184"/>
      <c r="AA377" s="185"/>
      <c r="AB377" s="242"/>
      <c r="AC377" s="874"/>
      <c r="AD377" s="874"/>
      <c r="AE377" s="607"/>
      <c r="AF377" s="640"/>
    </row>
    <row r="378" spans="1:32" x14ac:dyDescent="0.25">
      <c r="A378" s="621" t="str">
        <f>IF('Names And Totals'!A79="","",'Names And Totals'!A79)</f>
        <v/>
      </c>
      <c r="B378" s="624" t="str">
        <f>IF('Names And Totals'!B79="","",'Names And Totals'!B79)</f>
        <v/>
      </c>
      <c r="C378" s="641" t="str">
        <f>IF(AE378="","",IF(AE378="DQ","DQ",RANK(AE378,$AE$8:$AE$503,0)+SUMPRODUCT(--(AE378=$AE$8:$AE$503),--(AC378&gt;$AC$8:$AC$503))))</f>
        <v/>
      </c>
      <c r="D378" s="42" t="s">
        <v>7</v>
      </c>
      <c r="E378" s="453"/>
      <c r="F378" s="452"/>
      <c r="G378" s="452"/>
      <c r="H378" s="452"/>
      <c r="I378" s="452"/>
      <c r="J378" s="452"/>
      <c r="K378" s="452"/>
      <c r="L378" s="476"/>
      <c r="M378" s="476"/>
      <c r="N378" s="325"/>
      <c r="O378" s="483" t="str">
        <f>IF(B378="","",IF(E378="","",E378-F378+G378-H378+I378-J378+K378-L378+M378-N378))</f>
        <v/>
      </c>
      <c r="P378" s="482"/>
      <c r="Q378" s="452"/>
      <c r="R378" s="452"/>
      <c r="S378" s="334"/>
      <c r="T378" s="460"/>
      <c r="U378" s="483" t="str">
        <f>IF(B378="","",IF(E378="","",SUM(P378:T378)))</f>
        <v/>
      </c>
      <c r="V378" s="500" t="str">
        <f>IF(B378="","",IF(AF378="DQ","DQ",IF(E378="","",IF(O378+U378&lt;0,0,O378+U378))))</f>
        <v/>
      </c>
      <c r="W378" s="422">
        <f>COUNTIF(E378,"=0")+COUNTIF(G378,"=0")+COUNTIF(I378,"=0")+COUNTIF(K378,"=0")+COUNTIF(M378,"=0")</f>
        <v>0</v>
      </c>
      <c r="X378" s="875" t="str">
        <f>IF(AF378="DQ","DQ",IF(V378="","",IF(V379="",V378,IF(V380="",AVERAGE(V378:V379),IF(V381="",AVERAGE(V378:V380),IF(V382="",AVERAGE(V378:V381),TRIMMEAN(V378:V382,0.4)))))))</f>
        <v/>
      </c>
      <c r="Y378" s="324"/>
      <c r="Z378" s="334"/>
      <c r="AA378" s="325"/>
      <c r="AB378" s="164" t="str">
        <f>IF(Y378="","",IF(Y378=999,999,Y378*60+Z378+AA378/100))</f>
        <v/>
      </c>
      <c r="AC378" s="877" t="str">
        <f>IF(I378="DQ","DQ",IF(AB378="","",IF(AB379="",AB378,IF(AB379=0,AB378,IF(AB378=999,999,AVERAGE(AB378:AB379))))))</f>
        <v/>
      </c>
      <c r="AD378" s="877" t="str">
        <f>IF(AF378="DQ","DQ",IF(AC378="","",IF(AVERAGE(AC378:AC498)=999,0,IF(W378&lt;&gt;0,0,IF(30-(AC378-$AE$3)/10&lt;0,0,30-(AC378-$AE$3)/10)))))</f>
        <v/>
      </c>
      <c r="AE378" s="880" t="str">
        <f>IF(B378="","",IF(AF378="DQ","DQ",IF(AC378="","",IF(SUM(X378+AD378)&gt;0,SUM(X378+AD378),0))))</f>
        <v/>
      </c>
      <c r="AF378" s="815"/>
    </row>
    <row r="379" spans="1:32" x14ac:dyDescent="0.25">
      <c r="A379" s="621"/>
      <c r="B379" s="624"/>
      <c r="C379" s="641"/>
      <c r="D379" s="42" t="s">
        <v>4</v>
      </c>
      <c r="E379" s="412" t="str">
        <f>IF(P379&lt;&gt;"",E378,"")</f>
        <v/>
      </c>
      <c r="F379" s="443" t="str">
        <f>IF(P379&lt;&gt;"",F378,"")</f>
        <v/>
      </c>
      <c r="G379" s="443" t="str">
        <f>IF(Q379&lt;&gt;"",G378,"")</f>
        <v/>
      </c>
      <c r="H379" s="443" t="str">
        <f>IF(Q379&lt;&gt;"",H378,"")</f>
        <v/>
      </c>
      <c r="I379" s="443" t="str">
        <f>IF(R379&lt;&gt;"",I378,"")</f>
        <v/>
      </c>
      <c r="J379" s="443" t="str">
        <f>IF(R379&lt;&gt;"",J378,"")</f>
        <v/>
      </c>
      <c r="K379" s="443" t="str">
        <f>IF(S379&lt;&gt;"",K378,"")</f>
        <v/>
      </c>
      <c r="L379" s="416" t="str">
        <f>IF(S379&lt;&gt;"",L378,"")</f>
        <v/>
      </c>
      <c r="M379" s="416" t="str">
        <f>IF(T379&lt;&gt;"",M378,"")</f>
        <v/>
      </c>
      <c r="N379" s="62" t="str">
        <f>IF(E379&lt;&gt;"",N378,"")</f>
        <v/>
      </c>
      <c r="O379" s="487" t="str">
        <f>IF(B378="","",IF(E379="","",E379-F379+G379-H379+I379-J379+K379-L379+M379-N379))</f>
        <v/>
      </c>
      <c r="P379" s="297"/>
      <c r="Q379" s="297"/>
      <c r="R379" s="297"/>
      <c r="S379" s="297"/>
      <c r="T379" s="461"/>
      <c r="U379" s="484" t="str">
        <f>IF(B378="","",IF(E379="","",SUM(P379:T379)))</f>
        <v/>
      </c>
      <c r="V379" s="419" t="str">
        <f>IF(B378="","",IF(AF379="DQ","DQ",IF(E379="","",IF(O379+U379&lt;0,0,O379+U379))))</f>
        <v/>
      </c>
      <c r="W379" s="412"/>
      <c r="X379" s="645"/>
      <c r="Y379" s="289"/>
      <c r="Z379" s="290"/>
      <c r="AA379" s="310"/>
      <c r="AB379" s="10" t="str">
        <f>IF(Y379="","",IF(Y379=999,999,Y379*60+Z379+AA379/100))</f>
        <v/>
      </c>
      <c r="AC379" s="878"/>
      <c r="AD379" s="878"/>
      <c r="AE379" s="721"/>
      <c r="AF379" s="816"/>
    </row>
    <row r="380" spans="1:32" x14ac:dyDescent="0.25">
      <c r="A380" s="621"/>
      <c r="B380" s="624"/>
      <c r="C380" s="641"/>
      <c r="D380" s="42" t="s">
        <v>8</v>
      </c>
      <c r="E380" s="412" t="str">
        <f>IF(P380&lt;&gt;"",E378,"")</f>
        <v/>
      </c>
      <c r="F380" s="443" t="str">
        <f>IF(P380&lt;&gt;"",F378,"")</f>
        <v/>
      </c>
      <c r="G380" s="443" t="str">
        <f>IF(Q380&lt;&gt;"",G378,"")</f>
        <v/>
      </c>
      <c r="H380" s="443" t="str">
        <f>IF(Q380&lt;&gt;"",H378,"")</f>
        <v/>
      </c>
      <c r="I380" s="443" t="str">
        <f>IF(R380&lt;&gt;"",I378,"")</f>
        <v/>
      </c>
      <c r="J380" s="443" t="str">
        <f>IF(R380&lt;&gt;"",J378,"")</f>
        <v/>
      </c>
      <c r="K380" s="443" t="str">
        <f>IF(S380&lt;&gt;"",K378,"")</f>
        <v/>
      </c>
      <c r="L380" s="416" t="str">
        <f>IF(S380&lt;&gt;"",L378,"")</f>
        <v/>
      </c>
      <c r="M380" s="416" t="str">
        <f>IF(T380&lt;&gt;"",M378,"")</f>
        <v/>
      </c>
      <c r="N380" s="62" t="str">
        <f>IF(E380&lt;&gt;"",N378,"")</f>
        <v/>
      </c>
      <c r="O380" s="484" t="str">
        <f>IF(B378="","",IF(E380="","",E380-F380+G380-H380+I380-J380+K380-L380+M380-N380))</f>
        <v/>
      </c>
      <c r="P380" s="297"/>
      <c r="Q380" s="297"/>
      <c r="R380" s="297"/>
      <c r="S380" s="297"/>
      <c r="T380" s="461"/>
      <c r="U380" s="486" t="str">
        <f>IF(B378="","",IF(E380="","",SUM(P380:T380)))</f>
        <v/>
      </c>
      <c r="V380" s="435" t="str">
        <f>IF(B378="","",IF(AF380="DQ","DQ",IF(E380="","",IF(O380+U380&lt;0,0,O380+U380))))</f>
        <v/>
      </c>
      <c r="W380" s="412"/>
      <c r="X380" s="645"/>
      <c r="Y380" s="169"/>
      <c r="Z380" s="170"/>
      <c r="AA380" s="171"/>
      <c r="AB380" s="240"/>
      <c r="AC380" s="878"/>
      <c r="AD380" s="878"/>
      <c r="AE380" s="721"/>
      <c r="AF380" s="816"/>
    </row>
    <row r="381" spans="1:32" x14ac:dyDescent="0.25">
      <c r="A381" s="621"/>
      <c r="B381" s="624"/>
      <c r="C381" s="641"/>
      <c r="D381" s="42" t="s">
        <v>5</v>
      </c>
      <c r="E381" s="412" t="str">
        <f>IF(P381&lt;&gt;"",E378,"")</f>
        <v/>
      </c>
      <c r="F381" s="443" t="str">
        <f>IF(P381&lt;&gt;"",F378,"")</f>
        <v/>
      </c>
      <c r="G381" s="443" t="str">
        <f>IF(Q381&lt;&gt;"",G378,"")</f>
        <v/>
      </c>
      <c r="H381" s="443" t="str">
        <f>IF(Q381&lt;&gt;"",H378,"")</f>
        <v/>
      </c>
      <c r="I381" s="443" t="str">
        <f>IF(R381&lt;&gt;"",I378,"")</f>
        <v/>
      </c>
      <c r="J381" s="443" t="str">
        <f>IF(R381&lt;&gt;"",J378,"")</f>
        <v/>
      </c>
      <c r="K381" s="443" t="str">
        <f>IF(S381&lt;&gt;"",K378,"")</f>
        <v/>
      </c>
      <c r="L381" s="416" t="str">
        <f>IF(S381&lt;&gt;"",L378,"")</f>
        <v/>
      </c>
      <c r="M381" s="416" t="str">
        <f>IF(T381&lt;&gt;"",M378,"")</f>
        <v/>
      </c>
      <c r="N381" s="62" t="str">
        <f>IF(E381&lt;&gt;"",N378,"")</f>
        <v/>
      </c>
      <c r="O381" s="488" t="str">
        <f>IF(B378="","",IF(E381="","",E381-F381+G381-H381+I381-J381+K381-L381+M381-N381))</f>
        <v/>
      </c>
      <c r="P381" s="297"/>
      <c r="Q381" s="297"/>
      <c r="R381" s="297"/>
      <c r="S381" s="297"/>
      <c r="T381" s="461"/>
      <c r="U381" s="484" t="str">
        <f>IF(B378="","",IF(E381="","",SUM(P381:T381)))</f>
        <v/>
      </c>
      <c r="V381" s="419" t="str">
        <f>IF(B378="","",IF(AF381="DQ","DQ",IF(E381="","",IF(O381+U381&lt;0,0,O381+U381))))</f>
        <v/>
      </c>
      <c r="W381" s="412"/>
      <c r="X381" s="645"/>
      <c r="Y381" s="169"/>
      <c r="Z381" s="170"/>
      <c r="AA381" s="171"/>
      <c r="AB381" s="240"/>
      <c r="AC381" s="878"/>
      <c r="AD381" s="878"/>
      <c r="AE381" s="721"/>
      <c r="AF381" s="816"/>
    </row>
    <row r="382" spans="1:32" ht="15.75" thickBot="1" x14ac:dyDescent="0.3">
      <c r="A382" s="644"/>
      <c r="B382" s="643"/>
      <c r="C382" s="642"/>
      <c r="D382" s="85" t="s">
        <v>6</v>
      </c>
      <c r="E382" s="423" t="str">
        <f>IF(P382&lt;&gt;"",E378,"")</f>
        <v/>
      </c>
      <c r="F382" s="124" t="str">
        <f>IF(P382&lt;&gt;"",F378,"")</f>
        <v/>
      </c>
      <c r="G382" s="124" t="str">
        <f>IF(Q382&lt;&gt;"",G378,"")</f>
        <v/>
      </c>
      <c r="H382" s="124" t="str">
        <f>IF(Q382&lt;&gt;"",H378,"")</f>
        <v/>
      </c>
      <c r="I382" s="124" t="str">
        <f>IF(R382&lt;&gt;"",I378,"")</f>
        <v/>
      </c>
      <c r="J382" s="124" t="str">
        <f>IF(R382&lt;&gt;"",J378,"")</f>
        <v/>
      </c>
      <c r="K382" s="124" t="str">
        <f>IF(S382&lt;&gt;"",K378,"")</f>
        <v/>
      </c>
      <c r="L382" s="421" t="str">
        <f>IF(S382&lt;&gt;"",L378,"")</f>
        <v/>
      </c>
      <c r="M382" s="421" t="str">
        <f>IF(T382&lt;&gt;"",M378,"")</f>
        <v/>
      </c>
      <c r="N382" s="64" t="str">
        <f>IF(E382&lt;&gt;"",N378,"")</f>
        <v/>
      </c>
      <c r="O382" s="486" t="str">
        <f>IF(B378="","",IF(E382="","",E382-F382+G382-H382+I382-J382+K382-L382+M382-N382))</f>
        <v/>
      </c>
      <c r="P382" s="309"/>
      <c r="Q382" s="309"/>
      <c r="R382" s="309"/>
      <c r="S382" s="309"/>
      <c r="T382" s="462"/>
      <c r="U382" s="488" t="str">
        <f>IF(B378="","",IF(E382="","",SUM(P382:T382)))</f>
        <v/>
      </c>
      <c r="V382" s="418" t="str">
        <f>IF(B378="","",IF(AF382="DQ","DQ",IF(E382="","",IF(O382+U382&lt;0,0,O382+U382))))</f>
        <v/>
      </c>
      <c r="W382" s="423"/>
      <c r="X382" s="876"/>
      <c r="Y382" s="478"/>
      <c r="Z382" s="479"/>
      <c r="AA382" s="480"/>
      <c r="AB382" s="481"/>
      <c r="AC382" s="879"/>
      <c r="AD382" s="879"/>
      <c r="AE382" s="881"/>
      <c r="AF382" s="817"/>
    </row>
    <row r="383" spans="1:32" x14ac:dyDescent="0.25">
      <c r="A383" s="626" t="str">
        <f>IF('Names And Totals'!A80="","",'Names And Totals'!A80)</f>
        <v/>
      </c>
      <c r="B383" s="629" t="str">
        <f>IF('Names And Totals'!B80="","",'Names And Totals'!B80)</f>
        <v/>
      </c>
      <c r="C383" s="821" t="str">
        <f>IF(AE383="","",IF(AE383="DQ","DQ",RANK(AE383,$AE$8:$AE$503,0)+SUMPRODUCT(--(AE383=$AE$8:$AE$503),--(AC383&gt;$AC$8:$AC$503))))</f>
        <v/>
      </c>
      <c r="D383" s="43" t="s">
        <v>7</v>
      </c>
      <c r="E383" s="446"/>
      <c r="F383" s="447"/>
      <c r="G383" s="447"/>
      <c r="H383" s="447"/>
      <c r="I383" s="447"/>
      <c r="J383" s="447"/>
      <c r="K383" s="447"/>
      <c r="L383" s="489"/>
      <c r="M383" s="489"/>
      <c r="N383" s="313"/>
      <c r="O383" s="490" t="str">
        <f>IF(B383="","",IF(E383="","",E383-F383+G383-H383+I383-J383+K383-L383+M383-N383))</f>
        <v/>
      </c>
      <c r="P383" s="491"/>
      <c r="Q383" s="447"/>
      <c r="R383" s="447"/>
      <c r="S383" s="312"/>
      <c r="T383" s="464"/>
      <c r="U383" s="490" t="str">
        <f>IF(B383="","",IF(E383="","",SUM(P383:T383)))</f>
        <v/>
      </c>
      <c r="V383" s="403" t="str">
        <f>IF(B383="","",IF(AF383="DQ","DQ",IF(E383="","",IF(O383+U383&lt;0,0,O383+U383))))</f>
        <v/>
      </c>
      <c r="W383" s="409">
        <f>COUNTIF(E383,"=0")+COUNTIF(G383,"=0")+COUNTIF(I383,"=0")+COUNTIF(K383,"=0")+COUNTIF(M383,"=0")</f>
        <v>0</v>
      </c>
      <c r="X383" s="723" t="str">
        <f>IF(AF383="DQ","DQ",IF(V383="","",IF(V384="",V383,IF(V385="",AVERAGE(V383:V384),IF(V386="",AVERAGE(V383:V385),IF(V387="",AVERAGE(V383:V386),TRIMMEAN(V383:V387,0.4)))))))</f>
        <v/>
      </c>
      <c r="Y383" s="311"/>
      <c r="Z383" s="312"/>
      <c r="AA383" s="313"/>
      <c r="AB383" s="160" t="str">
        <f>IF(Y383="","",IF(Y383=999,999,Y383*60+Z383+AA383/100))</f>
        <v/>
      </c>
      <c r="AC383" s="872" t="str">
        <f>IF(I383="DQ","DQ",IF(AB383="","",IF(AB384="",AB383,IF(AB384=0,AB383,IF(AB383=999,999,AVERAGE(AB383:AB384))))))</f>
        <v/>
      </c>
      <c r="AD383" s="872" t="str">
        <f>IF(AF383="DQ","DQ",IF(AC383="","",IF(AVERAGE(AC383:AC503)=999,0,IF(W383&lt;&gt;0,0,IF(30-(AC383-$AE$3)/10&lt;0,0,30-(AC383-$AE$3)/10)))))</f>
        <v/>
      </c>
      <c r="AE383" s="605" t="str">
        <f>IF(B383="","",IF(AF383="DQ","DQ",IF(AC383="","",IF(SUM(X383+AD383)&gt;0,SUM(X383+AD383),0))))</f>
        <v/>
      </c>
      <c r="AF383" s="638"/>
    </row>
    <row r="384" spans="1:32" x14ac:dyDescent="0.25">
      <c r="A384" s="627"/>
      <c r="B384" s="630"/>
      <c r="C384" s="822"/>
      <c r="D384" s="44" t="s">
        <v>4</v>
      </c>
      <c r="E384" s="410" t="str">
        <f>IF(P384&lt;&gt;"",E383,"")</f>
        <v/>
      </c>
      <c r="F384" s="444" t="str">
        <f>IF(P384&lt;&gt;"",F383,"")</f>
        <v/>
      </c>
      <c r="G384" s="444" t="str">
        <f>IF(Q384&lt;&gt;"",G383,"")</f>
        <v/>
      </c>
      <c r="H384" s="444" t="str">
        <f>IF(Q384&lt;&gt;"",H383,"")</f>
        <v/>
      </c>
      <c r="I384" s="444" t="str">
        <f>IF(R384&lt;&gt;"",I383,"")</f>
        <v/>
      </c>
      <c r="J384" s="444" t="str">
        <f>IF(R384&lt;&gt;"",J383,"")</f>
        <v/>
      </c>
      <c r="K384" s="444" t="str">
        <f>IF(S384&lt;&gt;"",K383,"")</f>
        <v/>
      </c>
      <c r="L384" s="414" t="str">
        <f>IF(S384&lt;&gt;"",L383,"")</f>
        <v/>
      </c>
      <c r="M384" s="414" t="str">
        <f>IF(T384&lt;&gt;"",M383,"")</f>
        <v/>
      </c>
      <c r="N384" s="63" t="str">
        <f>IF(E384&lt;&gt;"",N383,"")</f>
        <v/>
      </c>
      <c r="O384" s="492" t="str">
        <f>IF(B383="","",IF(E384="","",E384-F384+G384-H384+I384-J384+K384-L384+M384-N384))</f>
        <v/>
      </c>
      <c r="P384" s="303"/>
      <c r="Q384" s="303"/>
      <c r="R384" s="303"/>
      <c r="S384" s="303"/>
      <c r="T384" s="463"/>
      <c r="U384" s="485" t="str">
        <f>IF(B383="","",IF(E384="","",SUM(P384:T384)))</f>
        <v/>
      </c>
      <c r="V384" s="437" t="str">
        <f>IF(B383="","",IF(AF384="DQ","DQ",IF(E384="","",IF(O384+U384&lt;0,0,O384+U384))))</f>
        <v/>
      </c>
      <c r="W384" s="410"/>
      <c r="X384" s="724"/>
      <c r="Y384" s="292"/>
      <c r="Z384" s="293"/>
      <c r="AA384" s="314"/>
      <c r="AB384" s="14" t="str">
        <f>IF(Y384="","",IF(Y384=999,999,Y384*60+Z384+AA384/100))</f>
        <v/>
      </c>
      <c r="AC384" s="873"/>
      <c r="AD384" s="873"/>
      <c r="AE384" s="606"/>
      <c r="AF384" s="639"/>
    </row>
    <row r="385" spans="1:32" x14ac:dyDescent="0.25">
      <c r="A385" s="627"/>
      <c r="B385" s="630"/>
      <c r="C385" s="822"/>
      <c r="D385" s="44" t="s">
        <v>8</v>
      </c>
      <c r="E385" s="410" t="str">
        <f>IF(P385&lt;&gt;"",E383,"")</f>
        <v/>
      </c>
      <c r="F385" s="444" t="str">
        <f>IF(P385&lt;&gt;"",F383,"")</f>
        <v/>
      </c>
      <c r="G385" s="444" t="str">
        <f>IF(Q385&lt;&gt;"",G383,"")</f>
        <v/>
      </c>
      <c r="H385" s="444" t="str">
        <f>IF(Q385&lt;&gt;"",H383,"")</f>
        <v/>
      </c>
      <c r="I385" s="444" t="str">
        <f>IF(R385&lt;&gt;"",I383,"")</f>
        <v/>
      </c>
      <c r="J385" s="444" t="str">
        <f>IF(R385&lt;&gt;"",J383,"")</f>
        <v/>
      </c>
      <c r="K385" s="444" t="str">
        <f>IF(S385&lt;&gt;"",K383,"")</f>
        <v/>
      </c>
      <c r="L385" s="414" t="str">
        <f>IF(S385&lt;&gt;"",L383,"")</f>
        <v/>
      </c>
      <c r="M385" s="414" t="str">
        <f>IF(T385&lt;&gt;"",M383,"")</f>
        <v/>
      </c>
      <c r="N385" s="63" t="str">
        <f>IF(E385&lt;&gt;"",N383,"")</f>
        <v/>
      </c>
      <c r="O385" s="485" t="str">
        <f>IF(B383="","",IF(E385="","",E385-F385+G385-H385+I385-J385+K385-L385+M385-N385))</f>
        <v/>
      </c>
      <c r="P385" s="303"/>
      <c r="Q385" s="303"/>
      <c r="R385" s="303"/>
      <c r="S385" s="303"/>
      <c r="T385" s="463"/>
      <c r="U385" s="493" t="str">
        <f>IF(B383="","",IF(E385="","",SUM(P385:T385)))</f>
        <v/>
      </c>
      <c r="V385" s="404" t="str">
        <f>IF(B383="","",IF(AF385="DQ","DQ",IF(E385="","",IF(O385+U385&lt;0,0,O385+U385))))</f>
        <v/>
      </c>
      <c r="W385" s="410"/>
      <c r="X385" s="724"/>
      <c r="Y385" s="179"/>
      <c r="Z385" s="180"/>
      <c r="AA385" s="181"/>
      <c r="AB385" s="241"/>
      <c r="AC385" s="873"/>
      <c r="AD385" s="873"/>
      <c r="AE385" s="606"/>
      <c r="AF385" s="639"/>
    </row>
    <row r="386" spans="1:32" x14ac:dyDescent="0.25">
      <c r="A386" s="627"/>
      <c r="B386" s="630"/>
      <c r="C386" s="822"/>
      <c r="D386" s="44" t="s">
        <v>5</v>
      </c>
      <c r="E386" s="410" t="str">
        <f>IF(P386&lt;&gt;"",E383,"")</f>
        <v/>
      </c>
      <c r="F386" s="444" t="str">
        <f>IF(P386&lt;&gt;"",F383,"")</f>
        <v/>
      </c>
      <c r="G386" s="444" t="str">
        <f>IF(Q386&lt;&gt;"",G383,"")</f>
        <v/>
      </c>
      <c r="H386" s="444" t="str">
        <f>IF(Q386&lt;&gt;"",H383,"")</f>
        <v/>
      </c>
      <c r="I386" s="444" t="str">
        <f>IF(R386&lt;&gt;"",I383,"")</f>
        <v/>
      </c>
      <c r="J386" s="444" t="str">
        <f>IF(R386&lt;&gt;"",J383,"")</f>
        <v/>
      </c>
      <c r="K386" s="444" t="str">
        <f>IF(S386&lt;&gt;"",K383,"")</f>
        <v/>
      </c>
      <c r="L386" s="414" t="str">
        <f>IF(S386&lt;&gt;"",L383,"")</f>
        <v/>
      </c>
      <c r="M386" s="414" t="str">
        <f>IF(T386&lt;&gt;"",M383,"")</f>
        <v/>
      </c>
      <c r="N386" s="63" t="str">
        <f>IF(E386&lt;&gt;"",N383,"")</f>
        <v/>
      </c>
      <c r="O386" s="494" t="str">
        <f>IF(B383="","",IF(E386="","",E386-F386+G386-H386+I386-J386+K386-L386+M386-N386))</f>
        <v/>
      </c>
      <c r="P386" s="303"/>
      <c r="Q386" s="303"/>
      <c r="R386" s="303"/>
      <c r="S386" s="303"/>
      <c r="T386" s="463"/>
      <c r="U386" s="485" t="str">
        <f>IF(B383="","",IF(E386="","",SUM(P386:T386)))</f>
        <v/>
      </c>
      <c r="V386" s="437" t="str">
        <f>IF(B383="","",IF(AF386="DQ","DQ",IF(E386="","",IF(O386+U386&lt;0,0,O386+U386))))</f>
        <v/>
      </c>
      <c r="W386" s="410"/>
      <c r="X386" s="724"/>
      <c r="Y386" s="179"/>
      <c r="Z386" s="180"/>
      <c r="AA386" s="181"/>
      <c r="AB386" s="241"/>
      <c r="AC386" s="873"/>
      <c r="AD386" s="873"/>
      <c r="AE386" s="606"/>
      <c r="AF386" s="639"/>
    </row>
    <row r="387" spans="1:32" ht="15.75" thickBot="1" x14ac:dyDescent="0.3">
      <c r="A387" s="628"/>
      <c r="B387" s="631"/>
      <c r="C387" s="823"/>
      <c r="D387" s="45" t="s">
        <v>6</v>
      </c>
      <c r="E387" s="411" t="str">
        <f>IF(P387&lt;&gt;"",E383,"")</f>
        <v/>
      </c>
      <c r="F387" s="445" t="str">
        <f>IF(P387&lt;&gt;"",F383,"")</f>
        <v/>
      </c>
      <c r="G387" s="445" t="str">
        <f>IF(Q387&lt;&gt;"",G383,"")</f>
        <v/>
      </c>
      <c r="H387" s="445" t="str">
        <f>IF(Q387&lt;&gt;"",H383,"")</f>
        <v/>
      </c>
      <c r="I387" s="445" t="str">
        <f>IF(R387&lt;&gt;"",I383,"")</f>
        <v/>
      </c>
      <c r="J387" s="445" t="str">
        <f>IF(R387&lt;&gt;"",J383,"")</f>
        <v/>
      </c>
      <c r="K387" s="445" t="str">
        <f>IF(S387&lt;&gt;"",K383,"")</f>
        <v/>
      </c>
      <c r="L387" s="415" t="str">
        <f>IF(S387&lt;&gt;"",L383,"")</f>
        <v/>
      </c>
      <c r="M387" s="415" t="str">
        <f>IF(T387&lt;&gt;"",M383,"")</f>
        <v/>
      </c>
      <c r="N387" s="161" t="str">
        <f>IF(E387&lt;&gt;"",N383,"")</f>
        <v/>
      </c>
      <c r="O387" s="495" t="str">
        <f>IF(B383="","",IF(E387="","",E387-F387+G387-H387+I387-J387+K387-L387+M387-N387))</f>
        <v/>
      </c>
      <c r="P387" s="305"/>
      <c r="Q387" s="305"/>
      <c r="R387" s="305"/>
      <c r="S387" s="305"/>
      <c r="T387" s="465"/>
      <c r="U387" s="495" t="str">
        <f>IF(B383="","",IF(E387="","",SUM(P387:T387)))</f>
        <v/>
      </c>
      <c r="V387" s="405" t="str">
        <f>IF(B383="","",IF(AF387="DQ","DQ",IF(E387="","",IF(O387+U387&lt;0,0,O387+U387))))</f>
        <v/>
      </c>
      <c r="W387" s="411"/>
      <c r="X387" s="725"/>
      <c r="Y387" s="183"/>
      <c r="Z387" s="184"/>
      <c r="AA387" s="185"/>
      <c r="AB387" s="242"/>
      <c r="AC387" s="874"/>
      <c r="AD387" s="874"/>
      <c r="AE387" s="607"/>
      <c r="AF387" s="640"/>
    </row>
    <row r="388" spans="1:32" x14ac:dyDescent="0.25">
      <c r="A388" s="621" t="str">
        <f>IF('Names And Totals'!A81="","",'Names And Totals'!A81)</f>
        <v/>
      </c>
      <c r="B388" s="624" t="str">
        <f>IF('Names And Totals'!B81="","",'Names And Totals'!B81)</f>
        <v/>
      </c>
      <c r="C388" s="641" t="str">
        <f>IF(AE388="","",IF(AE388="DQ","DQ",RANK(AE388,$AE$8:$AE$503,0)+SUMPRODUCT(--(AE388=$AE$8:$AE$503),--(AC388&gt;$AC$8:$AC$503))))</f>
        <v/>
      </c>
      <c r="D388" s="42" t="s">
        <v>7</v>
      </c>
      <c r="E388" s="453"/>
      <c r="F388" s="452"/>
      <c r="G388" s="452"/>
      <c r="H388" s="452"/>
      <c r="I388" s="452"/>
      <c r="J388" s="452"/>
      <c r="K388" s="452"/>
      <c r="L388" s="476"/>
      <c r="M388" s="476"/>
      <c r="N388" s="325"/>
      <c r="O388" s="483" t="str">
        <f>IF(B388="","",IF(E388="","",E388-F388+G388-H388+I388-J388+K388-L388+M388-N388))</f>
        <v/>
      </c>
      <c r="P388" s="482"/>
      <c r="Q388" s="452"/>
      <c r="R388" s="452"/>
      <c r="S388" s="334"/>
      <c r="T388" s="460"/>
      <c r="U388" s="483" t="str">
        <f>IF(B388="","",IF(E388="","",SUM(P388:T388)))</f>
        <v/>
      </c>
      <c r="V388" s="500" t="str">
        <f>IF(B388="","",IF(AF388="DQ","DQ",IF(E388="","",IF(O388+U388&lt;0,0,O388+U388))))</f>
        <v/>
      </c>
      <c r="W388" s="422">
        <f>COUNTIF(E388,"=0")+COUNTIF(G388,"=0")+COUNTIF(I388,"=0")+COUNTIF(K388,"=0")+COUNTIF(M388,"=0")</f>
        <v>0</v>
      </c>
      <c r="X388" s="875" t="str">
        <f>IF(AF388="DQ","DQ",IF(V388="","",IF(V389="",V388,IF(V390="",AVERAGE(V388:V389),IF(V391="",AVERAGE(V388:V390),IF(V392="",AVERAGE(V388:V391),TRIMMEAN(V388:V392,0.4)))))))</f>
        <v/>
      </c>
      <c r="Y388" s="324"/>
      <c r="Z388" s="334"/>
      <c r="AA388" s="325"/>
      <c r="AB388" s="164" t="str">
        <f>IF(Y388="","",IF(Y388=999,999,Y388*60+Z388+AA388/100))</f>
        <v/>
      </c>
      <c r="AC388" s="877" t="str">
        <f>IF(I388="DQ","DQ",IF(AB388="","",IF(AB389="",AB388,IF(AB389=0,AB388,IF(AB388=999,999,AVERAGE(AB388:AB389))))))</f>
        <v/>
      </c>
      <c r="AD388" s="877" t="str">
        <f>IF(AF388="DQ","DQ",IF(AC388="","",IF(AVERAGE(AC388:AC508)=999,0,IF(W388&lt;&gt;0,0,IF(30-(AC388-$AE$3)/10&lt;0,0,30-(AC388-$AE$3)/10)))))</f>
        <v/>
      </c>
      <c r="AE388" s="880" t="str">
        <f>IF(B388="","",IF(AF388="DQ","DQ",IF(AC388="","",IF(SUM(X388+AD388)&gt;0,SUM(X388+AD388),0))))</f>
        <v/>
      </c>
      <c r="AF388" s="815"/>
    </row>
    <row r="389" spans="1:32" x14ac:dyDescent="0.25">
      <c r="A389" s="621"/>
      <c r="B389" s="624"/>
      <c r="C389" s="641"/>
      <c r="D389" s="42" t="s">
        <v>4</v>
      </c>
      <c r="E389" s="412" t="str">
        <f>IF(P389&lt;&gt;"",E388,"")</f>
        <v/>
      </c>
      <c r="F389" s="443" t="str">
        <f>IF(P389&lt;&gt;"",F388,"")</f>
        <v/>
      </c>
      <c r="G389" s="443" t="str">
        <f>IF(Q389&lt;&gt;"",G388,"")</f>
        <v/>
      </c>
      <c r="H389" s="443" t="str">
        <f>IF(Q389&lt;&gt;"",H388,"")</f>
        <v/>
      </c>
      <c r="I389" s="443" t="str">
        <f>IF(R389&lt;&gt;"",I388,"")</f>
        <v/>
      </c>
      <c r="J389" s="443" t="str">
        <f>IF(R389&lt;&gt;"",J388,"")</f>
        <v/>
      </c>
      <c r="K389" s="443" t="str">
        <f>IF(S389&lt;&gt;"",K388,"")</f>
        <v/>
      </c>
      <c r="L389" s="416" t="str">
        <f>IF(S389&lt;&gt;"",L388,"")</f>
        <v/>
      </c>
      <c r="M389" s="416" t="str">
        <f>IF(T389&lt;&gt;"",M388,"")</f>
        <v/>
      </c>
      <c r="N389" s="62" t="str">
        <f>IF(E389&lt;&gt;"",N388,"")</f>
        <v/>
      </c>
      <c r="O389" s="487" t="str">
        <f>IF(B388="","",IF(E389="","",E389-F389+G389-H389+I389-J389+K389-L389+M389-N389))</f>
        <v/>
      </c>
      <c r="P389" s="297"/>
      <c r="Q389" s="297"/>
      <c r="R389" s="297"/>
      <c r="S389" s="297"/>
      <c r="T389" s="461"/>
      <c r="U389" s="484" t="str">
        <f>IF(B388="","",IF(E389="","",SUM(P389:T389)))</f>
        <v/>
      </c>
      <c r="V389" s="419" t="str">
        <f>IF(B388="","",IF(AF389="DQ","DQ",IF(E389="","",IF(O389+U389&lt;0,0,O389+U389))))</f>
        <v/>
      </c>
      <c r="W389" s="412"/>
      <c r="X389" s="645"/>
      <c r="Y389" s="289"/>
      <c r="Z389" s="290"/>
      <c r="AA389" s="310"/>
      <c r="AB389" s="10" t="str">
        <f>IF(Y389="","",IF(Y389=999,999,Y389*60+Z389+AA389/100))</f>
        <v/>
      </c>
      <c r="AC389" s="878"/>
      <c r="AD389" s="878"/>
      <c r="AE389" s="721"/>
      <c r="AF389" s="816"/>
    </row>
    <row r="390" spans="1:32" x14ac:dyDescent="0.25">
      <c r="A390" s="621"/>
      <c r="B390" s="624"/>
      <c r="C390" s="641"/>
      <c r="D390" s="42" t="s">
        <v>8</v>
      </c>
      <c r="E390" s="412" t="str">
        <f>IF(P390&lt;&gt;"",E388,"")</f>
        <v/>
      </c>
      <c r="F390" s="443" t="str">
        <f>IF(P390&lt;&gt;"",F388,"")</f>
        <v/>
      </c>
      <c r="G390" s="443" t="str">
        <f>IF(Q390&lt;&gt;"",G388,"")</f>
        <v/>
      </c>
      <c r="H390" s="443" t="str">
        <f>IF(Q390&lt;&gt;"",H388,"")</f>
        <v/>
      </c>
      <c r="I390" s="443" t="str">
        <f>IF(R390&lt;&gt;"",I388,"")</f>
        <v/>
      </c>
      <c r="J390" s="443" t="str">
        <f>IF(R390&lt;&gt;"",J388,"")</f>
        <v/>
      </c>
      <c r="K390" s="443" t="str">
        <f>IF(S390&lt;&gt;"",K388,"")</f>
        <v/>
      </c>
      <c r="L390" s="416" t="str">
        <f>IF(S390&lt;&gt;"",L388,"")</f>
        <v/>
      </c>
      <c r="M390" s="416" t="str">
        <f>IF(T390&lt;&gt;"",M388,"")</f>
        <v/>
      </c>
      <c r="N390" s="62" t="str">
        <f>IF(E390&lt;&gt;"",N388,"")</f>
        <v/>
      </c>
      <c r="O390" s="484" t="str">
        <f>IF(B388="","",IF(E390="","",E390-F390+G390-H390+I390-J390+K390-L390+M390-N390))</f>
        <v/>
      </c>
      <c r="P390" s="297"/>
      <c r="Q390" s="297"/>
      <c r="R390" s="297"/>
      <c r="S390" s="297"/>
      <c r="T390" s="461"/>
      <c r="U390" s="486" t="str">
        <f>IF(B388="","",IF(E390="","",SUM(P390:T390)))</f>
        <v/>
      </c>
      <c r="V390" s="435" t="str">
        <f>IF(B388="","",IF(AF390="DQ","DQ",IF(E390="","",IF(O390+U390&lt;0,0,O390+U390))))</f>
        <v/>
      </c>
      <c r="W390" s="412"/>
      <c r="X390" s="645"/>
      <c r="Y390" s="169"/>
      <c r="Z390" s="170"/>
      <c r="AA390" s="171"/>
      <c r="AB390" s="240"/>
      <c r="AC390" s="878"/>
      <c r="AD390" s="878"/>
      <c r="AE390" s="721"/>
      <c r="AF390" s="816"/>
    </row>
    <row r="391" spans="1:32" x14ac:dyDescent="0.25">
      <c r="A391" s="621"/>
      <c r="B391" s="624"/>
      <c r="C391" s="641"/>
      <c r="D391" s="42" t="s">
        <v>5</v>
      </c>
      <c r="E391" s="412" t="str">
        <f>IF(P391&lt;&gt;"",E388,"")</f>
        <v/>
      </c>
      <c r="F391" s="443" t="str">
        <f>IF(P391&lt;&gt;"",F388,"")</f>
        <v/>
      </c>
      <c r="G391" s="443" t="str">
        <f>IF(Q391&lt;&gt;"",G388,"")</f>
        <v/>
      </c>
      <c r="H391" s="443" t="str">
        <f>IF(Q391&lt;&gt;"",H388,"")</f>
        <v/>
      </c>
      <c r="I391" s="443" t="str">
        <f>IF(R391&lt;&gt;"",I388,"")</f>
        <v/>
      </c>
      <c r="J391" s="443" t="str">
        <f>IF(R391&lt;&gt;"",J388,"")</f>
        <v/>
      </c>
      <c r="K391" s="443" t="str">
        <f>IF(S391&lt;&gt;"",K388,"")</f>
        <v/>
      </c>
      <c r="L391" s="416" t="str">
        <f>IF(S391&lt;&gt;"",L388,"")</f>
        <v/>
      </c>
      <c r="M391" s="416" t="str">
        <f>IF(T391&lt;&gt;"",M388,"")</f>
        <v/>
      </c>
      <c r="N391" s="62" t="str">
        <f>IF(E391&lt;&gt;"",N388,"")</f>
        <v/>
      </c>
      <c r="O391" s="488" t="str">
        <f>IF(B388="","",IF(E391="","",E391-F391+G391-H391+I391-J391+K391-L391+M391-N391))</f>
        <v/>
      </c>
      <c r="P391" s="297"/>
      <c r="Q391" s="297"/>
      <c r="R391" s="297"/>
      <c r="S391" s="297"/>
      <c r="T391" s="461"/>
      <c r="U391" s="484" t="str">
        <f>IF(B388="","",IF(E391="","",SUM(P391:T391)))</f>
        <v/>
      </c>
      <c r="V391" s="419" t="str">
        <f>IF(B388="","",IF(AF391="DQ","DQ",IF(E391="","",IF(O391+U391&lt;0,0,O391+U391))))</f>
        <v/>
      </c>
      <c r="W391" s="412"/>
      <c r="X391" s="645"/>
      <c r="Y391" s="169"/>
      <c r="Z391" s="170"/>
      <c r="AA391" s="171"/>
      <c r="AB391" s="240"/>
      <c r="AC391" s="878"/>
      <c r="AD391" s="878"/>
      <c r="AE391" s="721"/>
      <c r="AF391" s="816"/>
    </row>
    <row r="392" spans="1:32" ht="15.75" thickBot="1" x14ac:dyDescent="0.3">
      <c r="A392" s="644"/>
      <c r="B392" s="643"/>
      <c r="C392" s="642"/>
      <c r="D392" s="85" t="s">
        <v>6</v>
      </c>
      <c r="E392" s="423" t="str">
        <f>IF(P392&lt;&gt;"",E388,"")</f>
        <v/>
      </c>
      <c r="F392" s="124" t="str">
        <f>IF(P392&lt;&gt;"",F388,"")</f>
        <v/>
      </c>
      <c r="G392" s="124" t="str">
        <f>IF(Q392&lt;&gt;"",G388,"")</f>
        <v/>
      </c>
      <c r="H392" s="124" t="str">
        <f>IF(Q392&lt;&gt;"",H388,"")</f>
        <v/>
      </c>
      <c r="I392" s="124" t="str">
        <f>IF(R392&lt;&gt;"",I388,"")</f>
        <v/>
      </c>
      <c r="J392" s="124" t="str">
        <f>IF(R392&lt;&gt;"",J388,"")</f>
        <v/>
      </c>
      <c r="K392" s="124" t="str">
        <f>IF(S392&lt;&gt;"",K388,"")</f>
        <v/>
      </c>
      <c r="L392" s="421" t="str">
        <f>IF(S392&lt;&gt;"",L388,"")</f>
        <v/>
      </c>
      <c r="M392" s="421" t="str">
        <f>IF(T392&lt;&gt;"",M388,"")</f>
        <v/>
      </c>
      <c r="N392" s="64" t="str">
        <f>IF(E392&lt;&gt;"",N388,"")</f>
        <v/>
      </c>
      <c r="O392" s="486" t="str">
        <f>IF(B388="","",IF(E392="","",E392-F392+G392-H392+I392-J392+K392-L392+M392-N392))</f>
        <v/>
      </c>
      <c r="P392" s="309"/>
      <c r="Q392" s="309"/>
      <c r="R392" s="309"/>
      <c r="S392" s="309"/>
      <c r="T392" s="462"/>
      <c r="U392" s="488" t="str">
        <f>IF(B388="","",IF(E392="","",SUM(P392:T392)))</f>
        <v/>
      </c>
      <c r="V392" s="418" t="str">
        <f>IF(B388="","",IF(AF392="DQ","DQ",IF(E392="","",IF(O392+U392&lt;0,0,O392+U392))))</f>
        <v/>
      </c>
      <c r="W392" s="423"/>
      <c r="X392" s="876"/>
      <c r="Y392" s="478"/>
      <c r="Z392" s="479"/>
      <c r="AA392" s="480"/>
      <c r="AB392" s="481"/>
      <c r="AC392" s="879"/>
      <c r="AD392" s="879"/>
      <c r="AE392" s="881"/>
      <c r="AF392" s="817"/>
    </row>
    <row r="393" spans="1:32" x14ac:dyDescent="0.25">
      <c r="A393" s="626" t="str">
        <f>IF('Names And Totals'!A82="","",'Names And Totals'!A82)</f>
        <v/>
      </c>
      <c r="B393" s="629" t="str">
        <f>IF('Names And Totals'!B82="","",'Names And Totals'!B82)</f>
        <v/>
      </c>
      <c r="C393" s="821" t="str">
        <f>IF(AE393="","",IF(AE393="DQ","DQ",RANK(AE393,$AE$8:$AE$503,0)+SUMPRODUCT(--(AE393=$AE$8:$AE$503),--(AC393&gt;$AC$8:$AC$503))))</f>
        <v/>
      </c>
      <c r="D393" s="43" t="s">
        <v>7</v>
      </c>
      <c r="E393" s="446"/>
      <c r="F393" s="447"/>
      <c r="G393" s="447"/>
      <c r="H393" s="447"/>
      <c r="I393" s="447"/>
      <c r="J393" s="447"/>
      <c r="K393" s="447"/>
      <c r="L393" s="489"/>
      <c r="M393" s="489"/>
      <c r="N393" s="313"/>
      <c r="O393" s="490" t="str">
        <f>IF(B393="","",IF(E393="","",E393-F393+G393-H393+I393-J393+K393-L393+M393-N393))</f>
        <v/>
      </c>
      <c r="P393" s="491"/>
      <c r="Q393" s="447"/>
      <c r="R393" s="447"/>
      <c r="S393" s="312"/>
      <c r="T393" s="464"/>
      <c r="U393" s="490" t="str">
        <f>IF(B393="","",IF(E393="","",SUM(P393:T393)))</f>
        <v/>
      </c>
      <c r="V393" s="403" t="str">
        <f>IF(B393="","",IF(AF393="DQ","DQ",IF(E393="","",IF(O393+U393&lt;0,0,O393+U393))))</f>
        <v/>
      </c>
      <c r="W393" s="409">
        <f>COUNTIF(E393,"=0")+COUNTIF(G393,"=0")+COUNTIF(I393,"=0")+COUNTIF(K393,"=0")+COUNTIF(M393,"=0")</f>
        <v>0</v>
      </c>
      <c r="X393" s="723" t="str">
        <f>IF(AF393="DQ","DQ",IF(V393="","",IF(V394="",V393,IF(V395="",AVERAGE(V393:V394),IF(V396="",AVERAGE(V393:V395),IF(V397="",AVERAGE(V393:V396),TRIMMEAN(V393:V397,0.4)))))))</f>
        <v/>
      </c>
      <c r="Y393" s="311"/>
      <c r="Z393" s="312"/>
      <c r="AA393" s="313"/>
      <c r="AB393" s="160" t="str">
        <f>IF(Y393="","",IF(Y393=999,999,Y393*60+Z393+AA393/100))</f>
        <v/>
      </c>
      <c r="AC393" s="872" t="str">
        <f>IF(I393="DQ","DQ",IF(AB393="","",IF(AB394="",AB393,IF(AB394=0,AB393,IF(AB393=999,999,AVERAGE(AB393:AB394))))))</f>
        <v/>
      </c>
      <c r="AD393" s="872" t="str">
        <f>IF(AF393="DQ","DQ",IF(AC393="","",IF(AVERAGE(AC393:AC513)=999,0,IF(W393&lt;&gt;0,0,IF(30-(AC393-$AE$3)/10&lt;0,0,30-(AC393-$AE$3)/10)))))</f>
        <v/>
      </c>
      <c r="AE393" s="605" t="str">
        <f>IF(B393="","",IF(AF393="DQ","DQ",IF(AC393="","",IF(SUM(X393+AD393)&gt;0,SUM(X393+AD393),0))))</f>
        <v/>
      </c>
      <c r="AF393" s="638"/>
    </row>
    <row r="394" spans="1:32" x14ac:dyDescent="0.25">
      <c r="A394" s="627"/>
      <c r="B394" s="630"/>
      <c r="C394" s="822"/>
      <c r="D394" s="44" t="s">
        <v>4</v>
      </c>
      <c r="E394" s="410" t="str">
        <f>IF(P394&lt;&gt;"",E393,"")</f>
        <v/>
      </c>
      <c r="F394" s="444" t="str">
        <f>IF(P394&lt;&gt;"",F393,"")</f>
        <v/>
      </c>
      <c r="G394" s="444" t="str">
        <f>IF(Q394&lt;&gt;"",G393,"")</f>
        <v/>
      </c>
      <c r="H394" s="444" t="str">
        <f>IF(Q394&lt;&gt;"",H393,"")</f>
        <v/>
      </c>
      <c r="I394" s="444" t="str">
        <f>IF(R394&lt;&gt;"",I393,"")</f>
        <v/>
      </c>
      <c r="J394" s="444" t="str">
        <f>IF(R394&lt;&gt;"",J393,"")</f>
        <v/>
      </c>
      <c r="K394" s="444" t="str">
        <f>IF(S394&lt;&gt;"",K393,"")</f>
        <v/>
      </c>
      <c r="L394" s="414" t="str">
        <f>IF(S394&lt;&gt;"",L393,"")</f>
        <v/>
      </c>
      <c r="M394" s="414" t="str">
        <f>IF(T394&lt;&gt;"",M393,"")</f>
        <v/>
      </c>
      <c r="N394" s="63" t="str">
        <f>IF(E394&lt;&gt;"",N393,"")</f>
        <v/>
      </c>
      <c r="O394" s="492" t="str">
        <f>IF(B393="","",IF(E394="","",E394-F394+G394-H394+I394-J394+K394-L394+M394-N394))</f>
        <v/>
      </c>
      <c r="P394" s="303"/>
      <c r="Q394" s="303"/>
      <c r="R394" s="303"/>
      <c r="S394" s="303"/>
      <c r="T394" s="463"/>
      <c r="U394" s="485" t="str">
        <f>IF(B393="","",IF(E394="","",SUM(P394:T394)))</f>
        <v/>
      </c>
      <c r="V394" s="437" t="str">
        <f>IF(B393="","",IF(AF394="DQ","DQ",IF(E394="","",IF(O394+U394&lt;0,0,O394+U394))))</f>
        <v/>
      </c>
      <c r="W394" s="410"/>
      <c r="X394" s="724"/>
      <c r="Y394" s="292"/>
      <c r="Z394" s="293"/>
      <c r="AA394" s="314"/>
      <c r="AB394" s="14" t="str">
        <f>IF(Y394="","",IF(Y394=999,999,Y394*60+Z394+AA394/100))</f>
        <v/>
      </c>
      <c r="AC394" s="873"/>
      <c r="AD394" s="873"/>
      <c r="AE394" s="606"/>
      <c r="AF394" s="639"/>
    </row>
    <row r="395" spans="1:32" x14ac:dyDescent="0.25">
      <c r="A395" s="627"/>
      <c r="B395" s="630"/>
      <c r="C395" s="822"/>
      <c r="D395" s="44" t="s">
        <v>8</v>
      </c>
      <c r="E395" s="410" t="str">
        <f>IF(P395&lt;&gt;"",E393,"")</f>
        <v/>
      </c>
      <c r="F395" s="444" t="str">
        <f>IF(P395&lt;&gt;"",F393,"")</f>
        <v/>
      </c>
      <c r="G395" s="444" t="str">
        <f>IF(Q395&lt;&gt;"",G393,"")</f>
        <v/>
      </c>
      <c r="H395" s="444" t="str">
        <f>IF(Q395&lt;&gt;"",H393,"")</f>
        <v/>
      </c>
      <c r="I395" s="444" t="str">
        <f>IF(R395&lt;&gt;"",I393,"")</f>
        <v/>
      </c>
      <c r="J395" s="444" t="str">
        <f>IF(R395&lt;&gt;"",J393,"")</f>
        <v/>
      </c>
      <c r="K395" s="444" t="str">
        <f>IF(S395&lt;&gt;"",K393,"")</f>
        <v/>
      </c>
      <c r="L395" s="414" t="str">
        <f>IF(S395&lt;&gt;"",L393,"")</f>
        <v/>
      </c>
      <c r="M395" s="414" t="str">
        <f>IF(T395&lt;&gt;"",M393,"")</f>
        <v/>
      </c>
      <c r="N395" s="63" t="str">
        <f>IF(E395&lt;&gt;"",N393,"")</f>
        <v/>
      </c>
      <c r="O395" s="485" t="str">
        <f>IF(B393="","",IF(E395="","",E395-F395+G395-H395+I395-J395+K395-L395+M395-N395))</f>
        <v/>
      </c>
      <c r="P395" s="303"/>
      <c r="Q395" s="303"/>
      <c r="R395" s="303"/>
      <c r="S395" s="303"/>
      <c r="T395" s="463"/>
      <c r="U395" s="493" t="str">
        <f>IF(B393="","",IF(E395="","",SUM(P395:T395)))</f>
        <v/>
      </c>
      <c r="V395" s="404" t="str">
        <f>IF(B393="","",IF(AF395="DQ","DQ",IF(E395="","",IF(O395+U395&lt;0,0,O395+U395))))</f>
        <v/>
      </c>
      <c r="W395" s="410"/>
      <c r="X395" s="724"/>
      <c r="Y395" s="179"/>
      <c r="Z395" s="180"/>
      <c r="AA395" s="181"/>
      <c r="AB395" s="241"/>
      <c r="AC395" s="873"/>
      <c r="AD395" s="873"/>
      <c r="AE395" s="606"/>
      <c r="AF395" s="639"/>
    </row>
    <row r="396" spans="1:32" x14ac:dyDescent="0.25">
      <c r="A396" s="627"/>
      <c r="B396" s="630"/>
      <c r="C396" s="822"/>
      <c r="D396" s="44" t="s">
        <v>5</v>
      </c>
      <c r="E396" s="410" t="str">
        <f>IF(P396&lt;&gt;"",E393,"")</f>
        <v/>
      </c>
      <c r="F396" s="444" t="str">
        <f>IF(P396&lt;&gt;"",F393,"")</f>
        <v/>
      </c>
      <c r="G396" s="444" t="str">
        <f>IF(Q396&lt;&gt;"",G393,"")</f>
        <v/>
      </c>
      <c r="H396" s="444" t="str">
        <f>IF(Q396&lt;&gt;"",H393,"")</f>
        <v/>
      </c>
      <c r="I396" s="444" t="str">
        <f>IF(R396&lt;&gt;"",I393,"")</f>
        <v/>
      </c>
      <c r="J396" s="444" t="str">
        <f>IF(R396&lt;&gt;"",J393,"")</f>
        <v/>
      </c>
      <c r="K396" s="444" t="str">
        <f>IF(S396&lt;&gt;"",K393,"")</f>
        <v/>
      </c>
      <c r="L396" s="414" t="str">
        <f>IF(S396&lt;&gt;"",L393,"")</f>
        <v/>
      </c>
      <c r="M396" s="414" t="str">
        <f>IF(T396&lt;&gt;"",M393,"")</f>
        <v/>
      </c>
      <c r="N396" s="63" t="str">
        <f>IF(E396&lt;&gt;"",N393,"")</f>
        <v/>
      </c>
      <c r="O396" s="494" t="str">
        <f>IF(B393="","",IF(E396="","",E396-F396+G396-H396+I396-J396+K396-L396+M396-N396))</f>
        <v/>
      </c>
      <c r="P396" s="303"/>
      <c r="Q396" s="303"/>
      <c r="R396" s="303"/>
      <c r="S396" s="303"/>
      <c r="T396" s="463"/>
      <c r="U396" s="485" t="str">
        <f>IF(B393="","",IF(E396="","",SUM(P396:T396)))</f>
        <v/>
      </c>
      <c r="V396" s="437" t="str">
        <f>IF(B393="","",IF(AF396="DQ","DQ",IF(E396="","",IF(O396+U396&lt;0,0,O396+U396))))</f>
        <v/>
      </c>
      <c r="W396" s="410"/>
      <c r="X396" s="724"/>
      <c r="Y396" s="179"/>
      <c r="Z396" s="180"/>
      <c r="AA396" s="181"/>
      <c r="AB396" s="241"/>
      <c r="AC396" s="873"/>
      <c r="AD396" s="873"/>
      <c r="AE396" s="606"/>
      <c r="AF396" s="639"/>
    </row>
    <row r="397" spans="1:32" ht="15.75" thickBot="1" x14ac:dyDescent="0.3">
      <c r="A397" s="628"/>
      <c r="B397" s="631"/>
      <c r="C397" s="823"/>
      <c r="D397" s="45" t="s">
        <v>6</v>
      </c>
      <c r="E397" s="411" t="str">
        <f>IF(P397&lt;&gt;"",E393,"")</f>
        <v/>
      </c>
      <c r="F397" s="445" t="str">
        <f>IF(P397&lt;&gt;"",F393,"")</f>
        <v/>
      </c>
      <c r="G397" s="445" t="str">
        <f>IF(Q397&lt;&gt;"",G393,"")</f>
        <v/>
      </c>
      <c r="H397" s="445" t="str">
        <f>IF(Q397&lt;&gt;"",H393,"")</f>
        <v/>
      </c>
      <c r="I397" s="445" t="str">
        <f>IF(R397&lt;&gt;"",I393,"")</f>
        <v/>
      </c>
      <c r="J397" s="445" t="str">
        <f>IF(R397&lt;&gt;"",J393,"")</f>
        <v/>
      </c>
      <c r="K397" s="445" t="str">
        <f>IF(S397&lt;&gt;"",K393,"")</f>
        <v/>
      </c>
      <c r="L397" s="415" t="str">
        <f>IF(S397&lt;&gt;"",L393,"")</f>
        <v/>
      </c>
      <c r="M397" s="415" t="str">
        <f>IF(T397&lt;&gt;"",M393,"")</f>
        <v/>
      </c>
      <c r="N397" s="161" t="str">
        <f>IF(E397&lt;&gt;"",N393,"")</f>
        <v/>
      </c>
      <c r="O397" s="495" t="str">
        <f>IF(B393="","",IF(E397="","",E397-F397+G397-H397+I397-J397+K397-L397+M397-N397))</f>
        <v/>
      </c>
      <c r="P397" s="305"/>
      <c r="Q397" s="305"/>
      <c r="R397" s="305"/>
      <c r="S397" s="305"/>
      <c r="T397" s="465"/>
      <c r="U397" s="495" t="str">
        <f>IF(B393="","",IF(E397="","",SUM(P397:T397)))</f>
        <v/>
      </c>
      <c r="V397" s="405" t="str">
        <f>IF(B393="","",IF(AF397="DQ","DQ",IF(E397="","",IF(O397+U397&lt;0,0,O397+U397))))</f>
        <v/>
      </c>
      <c r="W397" s="411"/>
      <c r="X397" s="725"/>
      <c r="Y397" s="183"/>
      <c r="Z397" s="184"/>
      <c r="AA397" s="185"/>
      <c r="AB397" s="242"/>
      <c r="AC397" s="874"/>
      <c r="AD397" s="874"/>
      <c r="AE397" s="607"/>
      <c r="AF397" s="640"/>
    </row>
    <row r="398" spans="1:32" x14ac:dyDescent="0.25">
      <c r="A398" s="621" t="str">
        <f>IF('Names And Totals'!A83="","",'Names And Totals'!A83)</f>
        <v/>
      </c>
      <c r="B398" s="624" t="str">
        <f>IF('Names And Totals'!B83="","",'Names And Totals'!B83)</f>
        <v/>
      </c>
      <c r="C398" s="641" t="str">
        <f>IF(AE398="","",IF(AE398="DQ","DQ",RANK(AE398,$AE$8:$AE$503,0)+SUMPRODUCT(--(AE398=$AE$8:$AE$503),--(AC398&gt;$AC$8:$AC$503))))</f>
        <v/>
      </c>
      <c r="D398" s="42" t="s">
        <v>7</v>
      </c>
      <c r="E398" s="453"/>
      <c r="F398" s="452"/>
      <c r="G398" s="452"/>
      <c r="H398" s="452"/>
      <c r="I398" s="452"/>
      <c r="J398" s="452"/>
      <c r="K398" s="452"/>
      <c r="L398" s="476"/>
      <c r="M398" s="476"/>
      <c r="N398" s="325"/>
      <c r="O398" s="483" t="str">
        <f>IF(B398="","",IF(E398="","",E398-F398+G398-H398+I398-J398+K398-L398+M398-N398))</f>
        <v/>
      </c>
      <c r="P398" s="482"/>
      <c r="Q398" s="452"/>
      <c r="R398" s="452"/>
      <c r="S398" s="334"/>
      <c r="T398" s="460"/>
      <c r="U398" s="483" t="str">
        <f>IF(B398="","",IF(E398="","",SUM(P398:T398)))</f>
        <v/>
      </c>
      <c r="V398" s="500" t="str">
        <f>IF(B398="","",IF(AF398="DQ","DQ",IF(E398="","",IF(O398+U398&lt;0,0,O398+U398))))</f>
        <v/>
      </c>
      <c r="W398" s="422">
        <f>COUNTIF(E398,"=0")+COUNTIF(G398,"=0")+COUNTIF(I398,"=0")+COUNTIF(K398,"=0")+COUNTIF(M398,"=0")</f>
        <v>0</v>
      </c>
      <c r="X398" s="875" t="str">
        <f>IF(AF398="DQ","DQ",IF(V398="","",IF(V399="",V398,IF(V400="",AVERAGE(V398:V399),IF(V401="",AVERAGE(V398:V400),IF(V402="",AVERAGE(V398:V401),TRIMMEAN(V398:V402,0.4)))))))</f>
        <v/>
      </c>
      <c r="Y398" s="324"/>
      <c r="Z398" s="334"/>
      <c r="AA398" s="325"/>
      <c r="AB398" s="164" t="str">
        <f>IF(Y398="","",IF(Y398=999,999,Y398*60+Z398+AA398/100))</f>
        <v/>
      </c>
      <c r="AC398" s="877" t="str">
        <f>IF(I398="DQ","DQ",IF(AB398="","",IF(AB399="",AB398,IF(AB399=0,AB398,IF(AB398=999,999,AVERAGE(AB398:AB399))))))</f>
        <v/>
      </c>
      <c r="AD398" s="877" t="str">
        <f>IF(AF398="DQ","DQ",IF(AC398="","",IF(AVERAGE(AC398:AC518)=999,0,IF(W398&lt;&gt;0,0,IF(30-(AC398-$AE$3)/10&lt;0,0,30-(AC398-$AE$3)/10)))))</f>
        <v/>
      </c>
      <c r="AE398" s="880" t="str">
        <f>IF(B398="","",IF(AF398="DQ","DQ",IF(AC398="","",IF(SUM(X398+AD398)&gt;0,SUM(X398+AD398),0))))</f>
        <v/>
      </c>
      <c r="AF398" s="815"/>
    </row>
    <row r="399" spans="1:32" x14ac:dyDescent="0.25">
      <c r="A399" s="621"/>
      <c r="B399" s="624"/>
      <c r="C399" s="641"/>
      <c r="D399" s="42" t="s">
        <v>4</v>
      </c>
      <c r="E399" s="412" t="str">
        <f>IF(P399&lt;&gt;"",E398,"")</f>
        <v/>
      </c>
      <c r="F399" s="443" t="str">
        <f>IF(P399&lt;&gt;"",F398,"")</f>
        <v/>
      </c>
      <c r="G399" s="443" t="str">
        <f>IF(Q399&lt;&gt;"",G398,"")</f>
        <v/>
      </c>
      <c r="H399" s="443" t="str">
        <f>IF(Q399&lt;&gt;"",H398,"")</f>
        <v/>
      </c>
      <c r="I399" s="443" t="str">
        <f>IF(R399&lt;&gt;"",I398,"")</f>
        <v/>
      </c>
      <c r="J399" s="443" t="str">
        <f>IF(R399&lt;&gt;"",J398,"")</f>
        <v/>
      </c>
      <c r="K399" s="443" t="str">
        <f>IF(S399&lt;&gt;"",K398,"")</f>
        <v/>
      </c>
      <c r="L399" s="416" t="str">
        <f>IF(S399&lt;&gt;"",L398,"")</f>
        <v/>
      </c>
      <c r="M399" s="416" t="str">
        <f>IF(T399&lt;&gt;"",M398,"")</f>
        <v/>
      </c>
      <c r="N399" s="62" t="str">
        <f>IF(E399&lt;&gt;"",N398,"")</f>
        <v/>
      </c>
      <c r="O399" s="487" t="str">
        <f>IF(B398="","",IF(E399="","",E399-F399+G399-H399+I399-J399+K399-L399+M399-N399))</f>
        <v/>
      </c>
      <c r="P399" s="297"/>
      <c r="Q399" s="297"/>
      <c r="R399" s="297"/>
      <c r="S399" s="297"/>
      <c r="T399" s="461"/>
      <c r="U399" s="484" t="str">
        <f>IF(B398="","",IF(E399="","",SUM(P399:T399)))</f>
        <v/>
      </c>
      <c r="V399" s="419" t="str">
        <f>IF(B398="","",IF(AF399="DQ","DQ",IF(E399="","",IF(O399+U399&lt;0,0,O399+U399))))</f>
        <v/>
      </c>
      <c r="W399" s="412"/>
      <c r="X399" s="645"/>
      <c r="Y399" s="289"/>
      <c r="Z399" s="290"/>
      <c r="AA399" s="310"/>
      <c r="AB399" s="10" t="str">
        <f>IF(Y399="","",IF(Y399=999,999,Y399*60+Z399+AA399/100))</f>
        <v/>
      </c>
      <c r="AC399" s="878"/>
      <c r="AD399" s="878"/>
      <c r="AE399" s="721"/>
      <c r="AF399" s="816"/>
    </row>
    <row r="400" spans="1:32" x14ac:dyDescent="0.25">
      <c r="A400" s="621"/>
      <c r="B400" s="624"/>
      <c r="C400" s="641"/>
      <c r="D400" s="42" t="s">
        <v>8</v>
      </c>
      <c r="E400" s="412" t="str">
        <f>IF(P400&lt;&gt;"",E398,"")</f>
        <v/>
      </c>
      <c r="F400" s="443" t="str">
        <f>IF(P400&lt;&gt;"",F398,"")</f>
        <v/>
      </c>
      <c r="G400" s="443" t="str">
        <f>IF(Q400&lt;&gt;"",G398,"")</f>
        <v/>
      </c>
      <c r="H400" s="443" t="str">
        <f>IF(Q400&lt;&gt;"",H398,"")</f>
        <v/>
      </c>
      <c r="I400" s="443" t="str">
        <f>IF(R400&lt;&gt;"",I398,"")</f>
        <v/>
      </c>
      <c r="J400" s="443" t="str">
        <f>IF(R400&lt;&gt;"",J398,"")</f>
        <v/>
      </c>
      <c r="K400" s="443" t="str">
        <f>IF(S400&lt;&gt;"",K398,"")</f>
        <v/>
      </c>
      <c r="L400" s="416" t="str">
        <f>IF(S400&lt;&gt;"",L398,"")</f>
        <v/>
      </c>
      <c r="M400" s="416" t="str">
        <f>IF(T400&lt;&gt;"",M398,"")</f>
        <v/>
      </c>
      <c r="N400" s="62" t="str">
        <f>IF(E400&lt;&gt;"",N398,"")</f>
        <v/>
      </c>
      <c r="O400" s="484" t="str">
        <f>IF(B398="","",IF(E400="","",E400-F400+G400-H400+I400-J400+K400-L400+M400-N400))</f>
        <v/>
      </c>
      <c r="P400" s="297"/>
      <c r="Q400" s="297"/>
      <c r="R400" s="297"/>
      <c r="S400" s="297"/>
      <c r="T400" s="461"/>
      <c r="U400" s="486" t="str">
        <f>IF(B398="","",IF(E400="","",SUM(P400:T400)))</f>
        <v/>
      </c>
      <c r="V400" s="435" t="str">
        <f>IF(B398="","",IF(AF400="DQ","DQ",IF(E400="","",IF(O400+U400&lt;0,0,O400+U400))))</f>
        <v/>
      </c>
      <c r="W400" s="412"/>
      <c r="X400" s="645"/>
      <c r="Y400" s="169"/>
      <c r="Z400" s="170"/>
      <c r="AA400" s="171"/>
      <c r="AB400" s="240"/>
      <c r="AC400" s="878"/>
      <c r="AD400" s="878"/>
      <c r="AE400" s="721"/>
      <c r="AF400" s="816"/>
    </row>
    <row r="401" spans="1:32" x14ac:dyDescent="0.25">
      <c r="A401" s="621"/>
      <c r="B401" s="624"/>
      <c r="C401" s="641"/>
      <c r="D401" s="42" t="s">
        <v>5</v>
      </c>
      <c r="E401" s="412" t="str">
        <f>IF(P401&lt;&gt;"",E398,"")</f>
        <v/>
      </c>
      <c r="F401" s="443" t="str">
        <f>IF(P401&lt;&gt;"",F398,"")</f>
        <v/>
      </c>
      <c r="G401" s="443" t="str">
        <f>IF(Q401&lt;&gt;"",G398,"")</f>
        <v/>
      </c>
      <c r="H401" s="443" t="str">
        <f>IF(Q401&lt;&gt;"",H398,"")</f>
        <v/>
      </c>
      <c r="I401" s="443" t="str">
        <f>IF(R401&lt;&gt;"",I398,"")</f>
        <v/>
      </c>
      <c r="J401" s="443" t="str">
        <f>IF(R401&lt;&gt;"",J398,"")</f>
        <v/>
      </c>
      <c r="K401" s="443" t="str">
        <f>IF(S401&lt;&gt;"",K398,"")</f>
        <v/>
      </c>
      <c r="L401" s="416" t="str">
        <f>IF(S401&lt;&gt;"",L398,"")</f>
        <v/>
      </c>
      <c r="M401" s="416" t="str">
        <f>IF(T401&lt;&gt;"",M398,"")</f>
        <v/>
      </c>
      <c r="N401" s="62" t="str">
        <f>IF(E401&lt;&gt;"",N398,"")</f>
        <v/>
      </c>
      <c r="O401" s="488" t="str">
        <f>IF(B398="","",IF(E401="","",E401-F401+G401-H401+I401-J401+K401-L401+M401-N401))</f>
        <v/>
      </c>
      <c r="P401" s="297"/>
      <c r="Q401" s="297"/>
      <c r="R401" s="297"/>
      <c r="S401" s="297"/>
      <c r="T401" s="461"/>
      <c r="U401" s="484" t="str">
        <f>IF(B398="","",IF(E401="","",SUM(P401:T401)))</f>
        <v/>
      </c>
      <c r="V401" s="419" t="str">
        <f>IF(B398="","",IF(AF401="DQ","DQ",IF(E401="","",IF(O401+U401&lt;0,0,O401+U401))))</f>
        <v/>
      </c>
      <c r="W401" s="412"/>
      <c r="X401" s="645"/>
      <c r="Y401" s="169"/>
      <c r="Z401" s="170"/>
      <c r="AA401" s="171"/>
      <c r="AB401" s="240"/>
      <c r="AC401" s="878"/>
      <c r="AD401" s="878"/>
      <c r="AE401" s="721"/>
      <c r="AF401" s="816"/>
    </row>
    <row r="402" spans="1:32" ht="15.75" thickBot="1" x14ac:dyDescent="0.3">
      <c r="A402" s="644"/>
      <c r="B402" s="643"/>
      <c r="C402" s="642"/>
      <c r="D402" s="85" t="s">
        <v>6</v>
      </c>
      <c r="E402" s="423" t="str">
        <f>IF(P402&lt;&gt;"",E398,"")</f>
        <v/>
      </c>
      <c r="F402" s="124" t="str">
        <f>IF(P402&lt;&gt;"",F398,"")</f>
        <v/>
      </c>
      <c r="G402" s="124" t="str">
        <f>IF(Q402&lt;&gt;"",G398,"")</f>
        <v/>
      </c>
      <c r="H402" s="124" t="str">
        <f>IF(Q402&lt;&gt;"",H398,"")</f>
        <v/>
      </c>
      <c r="I402" s="124" t="str">
        <f>IF(R402&lt;&gt;"",I398,"")</f>
        <v/>
      </c>
      <c r="J402" s="124" t="str">
        <f>IF(R402&lt;&gt;"",J398,"")</f>
        <v/>
      </c>
      <c r="K402" s="124" t="str">
        <f>IF(S402&lt;&gt;"",K398,"")</f>
        <v/>
      </c>
      <c r="L402" s="421" t="str">
        <f>IF(S402&lt;&gt;"",L398,"")</f>
        <v/>
      </c>
      <c r="M402" s="421" t="str">
        <f>IF(T402&lt;&gt;"",M398,"")</f>
        <v/>
      </c>
      <c r="N402" s="64" t="str">
        <f>IF(E402&lt;&gt;"",N398,"")</f>
        <v/>
      </c>
      <c r="O402" s="486" t="str">
        <f>IF(B398="","",IF(E402="","",E402-F402+G402-H402+I402-J402+K402-L402+M402-N402))</f>
        <v/>
      </c>
      <c r="P402" s="309"/>
      <c r="Q402" s="309"/>
      <c r="R402" s="309"/>
      <c r="S402" s="309"/>
      <c r="T402" s="462"/>
      <c r="U402" s="488" t="str">
        <f>IF(B398="","",IF(E402="","",SUM(P402:T402)))</f>
        <v/>
      </c>
      <c r="V402" s="418" t="str">
        <f>IF(B398="","",IF(AF402="DQ","DQ",IF(E402="","",IF(O402+U402&lt;0,0,O402+U402))))</f>
        <v/>
      </c>
      <c r="W402" s="423"/>
      <c r="X402" s="876"/>
      <c r="Y402" s="478"/>
      <c r="Z402" s="479"/>
      <c r="AA402" s="480"/>
      <c r="AB402" s="481"/>
      <c r="AC402" s="879"/>
      <c r="AD402" s="879"/>
      <c r="AE402" s="881"/>
      <c r="AF402" s="817"/>
    </row>
    <row r="403" spans="1:32" x14ac:dyDescent="0.25">
      <c r="A403" s="626" t="str">
        <f>IF('Names And Totals'!A84="","",'Names And Totals'!A84)</f>
        <v/>
      </c>
      <c r="B403" s="629" t="str">
        <f>IF('Names And Totals'!B84="","",'Names And Totals'!B84)</f>
        <v/>
      </c>
      <c r="C403" s="821" t="str">
        <f>IF(AE403="","",IF(AE403="DQ","DQ",RANK(AE403,$AE$8:$AE$503,0)+SUMPRODUCT(--(AE403=$AE$8:$AE$503),--(AC403&gt;$AC$8:$AC$503))))</f>
        <v/>
      </c>
      <c r="D403" s="43" t="s">
        <v>7</v>
      </c>
      <c r="E403" s="446"/>
      <c r="F403" s="447"/>
      <c r="G403" s="447"/>
      <c r="H403" s="447"/>
      <c r="I403" s="447"/>
      <c r="J403" s="447"/>
      <c r="K403" s="447"/>
      <c r="L403" s="489"/>
      <c r="M403" s="489"/>
      <c r="N403" s="313"/>
      <c r="O403" s="490" t="str">
        <f>IF(B403="","",IF(E403="","",E403-F403+G403-H403+I403-J403+K403-L403+M403-N403))</f>
        <v/>
      </c>
      <c r="P403" s="491"/>
      <c r="Q403" s="447"/>
      <c r="R403" s="447"/>
      <c r="S403" s="312"/>
      <c r="T403" s="464"/>
      <c r="U403" s="490" t="str">
        <f>IF(B403="","",IF(E403="","",SUM(P403:T403)))</f>
        <v/>
      </c>
      <c r="V403" s="403" t="str">
        <f>IF(B403="","",IF(AF403="DQ","DQ",IF(E403="","",IF(O403+U403&lt;0,0,O403+U403))))</f>
        <v/>
      </c>
      <c r="W403" s="409">
        <f>COUNTIF(E403,"=0")+COUNTIF(G403,"=0")+COUNTIF(I403,"=0")+COUNTIF(K403,"=0")+COUNTIF(M403,"=0")</f>
        <v>0</v>
      </c>
      <c r="X403" s="723" t="str">
        <f>IF(AF403="DQ","DQ",IF(V403="","",IF(V404="",V403,IF(V405="",AVERAGE(V403:V404),IF(V406="",AVERAGE(V403:V405),IF(V407="",AVERAGE(V403:V406),TRIMMEAN(V403:V407,0.4)))))))</f>
        <v/>
      </c>
      <c r="Y403" s="311"/>
      <c r="Z403" s="312"/>
      <c r="AA403" s="313"/>
      <c r="AB403" s="160" t="str">
        <f>IF(Y403="","",IF(Y403=999,999,Y403*60+Z403+AA403/100))</f>
        <v/>
      </c>
      <c r="AC403" s="872" t="str">
        <f>IF(I403="DQ","DQ",IF(AB403="","",IF(AB404="",AB403,IF(AB404=0,AB403,IF(AB403=999,999,AVERAGE(AB403:AB404))))))</f>
        <v/>
      </c>
      <c r="AD403" s="872" t="str">
        <f>IF(AF403="DQ","DQ",IF(AC403="","",IF(AVERAGE(AC403:AC523)=999,0,IF(W403&lt;&gt;0,0,IF(30-(AC403-$AE$3)/10&lt;0,0,30-(AC403-$AE$3)/10)))))</f>
        <v/>
      </c>
      <c r="AE403" s="605" t="str">
        <f>IF(B403="","",IF(AF403="DQ","DQ",IF(AC403="","",IF(SUM(X403+AD403)&gt;0,SUM(X403+AD403),0))))</f>
        <v/>
      </c>
      <c r="AF403" s="638"/>
    </row>
    <row r="404" spans="1:32" x14ac:dyDescent="0.25">
      <c r="A404" s="627"/>
      <c r="B404" s="630"/>
      <c r="C404" s="822"/>
      <c r="D404" s="44" t="s">
        <v>4</v>
      </c>
      <c r="E404" s="410" t="str">
        <f>IF(P404&lt;&gt;"",E403,"")</f>
        <v/>
      </c>
      <c r="F404" s="444" t="str">
        <f>IF(P404&lt;&gt;"",F403,"")</f>
        <v/>
      </c>
      <c r="G404" s="444" t="str">
        <f>IF(Q404&lt;&gt;"",G403,"")</f>
        <v/>
      </c>
      <c r="H404" s="444" t="str">
        <f>IF(Q404&lt;&gt;"",H403,"")</f>
        <v/>
      </c>
      <c r="I404" s="444" t="str">
        <f>IF(R404&lt;&gt;"",I403,"")</f>
        <v/>
      </c>
      <c r="J404" s="444" t="str">
        <f>IF(R404&lt;&gt;"",J403,"")</f>
        <v/>
      </c>
      <c r="K404" s="444" t="str">
        <f>IF(S404&lt;&gt;"",K403,"")</f>
        <v/>
      </c>
      <c r="L404" s="414" t="str">
        <f>IF(S404&lt;&gt;"",L403,"")</f>
        <v/>
      </c>
      <c r="M404" s="414" t="str">
        <f>IF(T404&lt;&gt;"",M403,"")</f>
        <v/>
      </c>
      <c r="N404" s="63" t="str">
        <f>IF(E404&lt;&gt;"",N403,"")</f>
        <v/>
      </c>
      <c r="O404" s="492" t="str">
        <f>IF(B403="","",IF(E404="","",E404-F404+G404-H404+I404-J404+K404-L404+M404-N404))</f>
        <v/>
      </c>
      <c r="P404" s="303"/>
      <c r="Q404" s="303"/>
      <c r="R404" s="303"/>
      <c r="S404" s="303"/>
      <c r="T404" s="463"/>
      <c r="U404" s="485" t="str">
        <f>IF(B403="","",IF(E404="","",SUM(P404:T404)))</f>
        <v/>
      </c>
      <c r="V404" s="437" t="str">
        <f>IF(B403="","",IF(AF404="DQ","DQ",IF(E404="","",IF(O404+U404&lt;0,0,O404+U404))))</f>
        <v/>
      </c>
      <c r="W404" s="410"/>
      <c r="X404" s="724"/>
      <c r="Y404" s="292"/>
      <c r="Z404" s="293"/>
      <c r="AA404" s="314"/>
      <c r="AB404" s="14" t="str">
        <f>IF(Y404="","",IF(Y404=999,999,Y404*60+Z404+AA404/100))</f>
        <v/>
      </c>
      <c r="AC404" s="873"/>
      <c r="AD404" s="873"/>
      <c r="AE404" s="606"/>
      <c r="AF404" s="639"/>
    </row>
    <row r="405" spans="1:32" x14ac:dyDescent="0.25">
      <c r="A405" s="627"/>
      <c r="B405" s="630"/>
      <c r="C405" s="822"/>
      <c r="D405" s="44" t="s">
        <v>8</v>
      </c>
      <c r="E405" s="410" t="str">
        <f>IF(P405&lt;&gt;"",E403,"")</f>
        <v/>
      </c>
      <c r="F405" s="444" t="str">
        <f>IF(P405&lt;&gt;"",F403,"")</f>
        <v/>
      </c>
      <c r="G405" s="444" t="str">
        <f>IF(Q405&lt;&gt;"",G403,"")</f>
        <v/>
      </c>
      <c r="H405" s="444" t="str">
        <f>IF(Q405&lt;&gt;"",H403,"")</f>
        <v/>
      </c>
      <c r="I405" s="444" t="str">
        <f>IF(R405&lt;&gt;"",I403,"")</f>
        <v/>
      </c>
      <c r="J405" s="444" t="str">
        <f>IF(R405&lt;&gt;"",J403,"")</f>
        <v/>
      </c>
      <c r="K405" s="444" t="str">
        <f>IF(S405&lt;&gt;"",K403,"")</f>
        <v/>
      </c>
      <c r="L405" s="414" t="str">
        <f>IF(S405&lt;&gt;"",L403,"")</f>
        <v/>
      </c>
      <c r="M405" s="414" t="str">
        <f>IF(T405&lt;&gt;"",M403,"")</f>
        <v/>
      </c>
      <c r="N405" s="63" t="str">
        <f>IF(E405&lt;&gt;"",N403,"")</f>
        <v/>
      </c>
      <c r="O405" s="485" t="str">
        <f>IF(B403="","",IF(E405="","",E405-F405+G405-H405+I405-J405+K405-L405+M405-N405))</f>
        <v/>
      </c>
      <c r="P405" s="303"/>
      <c r="Q405" s="303"/>
      <c r="R405" s="303"/>
      <c r="S405" s="303"/>
      <c r="T405" s="463"/>
      <c r="U405" s="493" t="str">
        <f>IF(B403="","",IF(E405="","",SUM(P405:T405)))</f>
        <v/>
      </c>
      <c r="V405" s="404" t="str">
        <f>IF(B403="","",IF(AF405="DQ","DQ",IF(E405="","",IF(O405+U405&lt;0,0,O405+U405))))</f>
        <v/>
      </c>
      <c r="W405" s="410"/>
      <c r="X405" s="724"/>
      <c r="Y405" s="179"/>
      <c r="Z405" s="180"/>
      <c r="AA405" s="181"/>
      <c r="AB405" s="241"/>
      <c r="AC405" s="873"/>
      <c r="AD405" s="873"/>
      <c r="AE405" s="606"/>
      <c r="AF405" s="639"/>
    </row>
    <row r="406" spans="1:32" x14ac:dyDescent="0.25">
      <c r="A406" s="627"/>
      <c r="B406" s="630"/>
      <c r="C406" s="822"/>
      <c r="D406" s="44" t="s">
        <v>5</v>
      </c>
      <c r="E406" s="410" t="str">
        <f>IF(P406&lt;&gt;"",E403,"")</f>
        <v/>
      </c>
      <c r="F406" s="444" t="str">
        <f>IF(P406&lt;&gt;"",F403,"")</f>
        <v/>
      </c>
      <c r="G406" s="444" t="str">
        <f>IF(Q406&lt;&gt;"",G403,"")</f>
        <v/>
      </c>
      <c r="H406" s="444" t="str">
        <f>IF(Q406&lt;&gt;"",H403,"")</f>
        <v/>
      </c>
      <c r="I406" s="444" t="str">
        <f>IF(R406&lt;&gt;"",I403,"")</f>
        <v/>
      </c>
      <c r="J406" s="444" t="str">
        <f>IF(R406&lt;&gt;"",J403,"")</f>
        <v/>
      </c>
      <c r="K406" s="444" t="str">
        <f>IF(S406&lt;&gt;"",K403,"")</f>
        <v/>
      </c>
      <c r="L406" s="414" t="str">
        <f>IF(S406&lt;&gt;"",L403,"")</f>
        <v/>
      </c>
      <c r="M406" s="414" t="str">
        <f>IF(T406&lt;&gt;"",M403,"")</f>
        <v/>
      </c>
      <c r="N406" s="63" t="str">
        <f>IF(E406&lt;&gt;"",N403,"")</f>
        <v/>
      </c>
      <c r="O406" s="494" t="str">
        <f>IF(B403="","",IF(E406="","",E406-F406+G406-H406+I406-J406+K406-L406+M406-N406))</f>
        <v/>
      </c>
      <c r="P406" s="303"/>
      <c r="Q406" s="303"/>
      <c r="R406" s="303"/>
      <c r="S406" s="303"/>
      <c r="T406" s="463"/>
      <c r="U406" s="485" t="str">
        <f>IF(B403="","",IF(E406="","",SUM(P406:T406)))</f>
        <v/>
      </c>
      <c r="V406" s="437" t="str">
        <f>IF(B403="","",IF(AF406="DQ","DQ",IF(E406="","",IF(O406+U406&lt;0,0,O406+U406))))</f>
        <v/>
      </c>
      <c r="W406" s="410"/>
      <c r="X406" s="724"/>
      <c r="Y406" s="179"/>
      <c r="Z406" s="180"/>
      <c r="AA406" s="181"/>
      <c r="AB406" s="241"/>
      <c r="AC406" s="873"/>
      <c r="AD406" s="873"/>
      <c r="AE406" s="606"/>
      <c r="AF406" s="639"/>
    </row>
    <row r="407" spans="1:32" ht="15.75" thickBot="1" x14ac:dyDescent="0.3">
      <c r="A407" s="628"/>
      <c r="B407" s="631"/>
      <c r="C407" s="823"/>
      <c r="D407" s="45" t="s">
        <v>6</v>
      </c>
      <c r="E407" s="411" t="str">
        <f>IF(P407&lt;&gt;"",E403,"")</f>
        <v/>
      </c>
      <c r="F407" s="445" t="str">
        <f>IF(P407&lt;&gt;"",F403,"")</f>
        <v/>
      </c>
      <c r="G407" s="445" t="str">
        <f>IF(Q407&lt;&gt;"",G403,"")</f>
        <v/>
      </c>
      <c r="H407" s="445" t="str">
        <f>IF(Q407&lt;&gt;"",H403,"")</f>
        <v/>
      </c>
      <c r="I407" s="445" t="str">
        <f>IF(R407&lt;&gt;"",I403,"")</f>
        <v/>
      </c>
      <c r="J407" s="445" t="str">
        <f>IF(R407&lt;&gt;"",J403,"")</f>
        <v/>
      </c>
      <c r="K407" s="445" t="str">
        <f>IF(S407&lt;&gt;"",K403,"")</f>
        <v/>
      </c>
      <c r="L407" s="415" t="str">
        <f>IF(S407&lt;&gt;"",L403,"")</f>
        <v/>
      </c>
      <c r="M407" s="415" t="str">
        <f>IF(T407&lt;&gt;"",M403,"")</f>
        <v/>
      </c>
      <c r="N407" s="161" t="str">
        <f>IF(E407&lt;&gt;"",N403,"")</f>
        <v/>
      </c>
      <c r="O407" s="495" t="str">
        <f>IF(B403="","",IF(E407="","",E407-F407+G407-H407+I407-J407+K407-L407+M407-N407))</f>
        <v/>
      </c>
      <c r="P407" s="305"/>
      <c r="Q407" s="305"/>
      <c r="R407" s="305"/>
      <c r="S407" s="305"/>
      <c r="T407" s="465"/>
      <c r="U407" s="495" t="str">
        <f>IF(B403="","",IF(E407="","",SUM(P407:T407)))</f>
        <v/>
      </c>
      <c r="V407" s="405" t="str">
        <f>IF(B403="","",IF(AF407="DQ","DQ",IF(E407="","",IF(O407+U407&lt;0,0,O407+U407))))</f>
        <v/>
      </c>
      <c r="W407" s="411"/>
      <c r="X407" s="725"/>
      <c r="Y407" s="183"/>
      <c r="Z407" s="184"/>
      <c r="AA407" s="185"/>
      <c r="AB407" s="242"/>
      <c r="AC407" s="874"/>
      <c r="AD407" s="874"/>
      <c r="AE407" s="607"/>
      <c r="AF407" s="640"/>
    </row>
    <row r="408" spans="1:32" x14ac:dyDescent="0.25">
      <c r="A408" s="621" t="str">
        <f>IF('Names And Totals'!A85="","",'Names And Totals'!A85)</f>
        <v/>
      </c>
      <c r="B408" s="624" t="str">
        <f>IF('Names And Totals'!B85="","",'Names And Totals'!B85)</f>
        <v/>
      </c>
      <c r="C408" s="641" t="str">
        <f>IF(AE408="","",IF(AE408="DQ","DQ",RANK(AE408,$AE$8:$AE$503,0)+SUMPRODUCT(--(AE408=$AE$8:$AE$503),--(AC408&gt;$AC$8:$AC$503))))</f>
        <v/>
      </c>
      <c r="D408" s="42" t="s">
        <v>7</v>
      </c>
      <c r="E408" s="453"/>
      <c r="F408" s="452"/>
      <c r="G408" s="452"/>
      <c r="H408" s="452"/>
      <c r="I408" s="452"/>
      <c r="J408" s="452"/>
      <c r="K408" s="452"/>
      <c r="L408" s="476"/>
      <c r="M408" s="476"/>
      <c r="N408" s="325"/>
      <c r="O408" s="483" t="str">
        <f>IF(B408="","",IF(E408="","",E408-F408+G408-H408+I408-J408+K408-L408+M408-N408))</f>
        <v/>
      </c>
      <c r="P408" s="482"/>
      <c r="Q408" s="452"/>
      <c r="R408" s="452"/>
      <c r="S408" s="334"/>
      <c r="T408" s="460"/>
      <c r="U408" s="483" t="str">
        <f>IF(B408="","",IF(E408="","",SUM(P408:T408)))</f>
        <v/>
      </c>
      <c r="V408" s="500" t="str">
        <f>IF(B408="","",IF(AF408="DQ","DQ",IF(E408="","",IF(O408+U408&lt;0,0,O408+U408))))</f>
        <v/>
      </c>
      <c r="W408" s="422">
        <f>COUNTIF(E408,"=0")+COUNTIF(G408,"=0")+COUNTIF(I408,"=0")+COUNTIF(K408,"=0")+COUNTIF(M408,"=0")</f>
        <v>0</v>
      </c>
      <c r="X408" s="875" t="str">
        <f>IF(AF408="DQ","DQ",IF(V408="","",IF(V409="",V408,IF(V410="",AVERAGE(V408:V409),IF(V411="",AVERAGE(V408:V410),IF(V412="",AVERAGE(V408:V411),TRIMMEAN(V408:V412,0.4)))))))</f>
        <v/>
      </c>
      <c r="Y408" s="324"/>
      <c r="Z408" s="334"/>
      <c r="AA408" s="325"/>
      <c r="AB408" s="164" t="str">
        <f>IF(Y408="","",IF(Y408=999,999,Y408*60+Z408+AA408/100))</f>
        <v/>
      </c>
      <c r="AC408" s="877" t="str">
        <f>IF(I408="DQ","DQ",IF(AB408="","",IF(AB409="",AB408,IF(AB409=0,AB408,IF(AB408=999,999,AVERAGE(AB408:AB409))))))</f>
        <v/>
      </c>
      <c r="AD408" s="877" t="str">
        <f>IF(AF408="DQ","DQ",IF(AC408="","",IF(AVERAGE(AC408:AC528)=999,0,IF(W408&lt;&gt;0,0,IF(30-(AC408-$AE$3)/10&lt;0,0,30-(AC408-$AE$3)/10)))))</f>
        <v/>
      </c>
      <c r="AE408" s="880" t="str">
        <f>IF(B408="","",IF(AF408="DQ","DQ",IF(AC408="","",IF(SUM(X408+AD408)&gt;0,SUM(X408+AD408),0))))</f>
        <v/>
      </c>
      <c r="AF408" s="815"/>
    </row>
    <row r="409" spans="1:32" x14ac:dyDescent="0.25">
      <c r="A409" s="621"/>
      <c r="B409" s="624"/>
      <c r="C409" s="641"/>
      <c r="D409" s="42" t="s">
        <v>4</v>
      </c>
      <c r="E409" s="412" t="str">
        <f>IF(P409&lt;&gt;"",E408,"")</f>
        <v/>
      </c>
      <c r="F409" s="443" t="str">
        <f>IF(P409&lt;&gt;"",F408,"")</f>
        <v/>
      </c>
      <c r="G409" s="443" t="str">
        <f>IF(Q409&lt;&gt;"",G408,"")</f>
        <v/>
      </c>
      <c r="H409" s="443" t="str">
        <f>IF(Q409&lt;&gt;"",H408,"")</f>
        <v/>
      </c>
      <c r="I409" s="443" t="str">
        <f>IF(R409&lt;&gt;"",I408,"")</f>
        <v/>
      </c>
      <c r="J409" s="443" t="str">
        <f>IF(R409&lt;&gt;"",J408,"")</f>
        <v/>
      </c>
      <c r="K409" s="443" t="str">
        <f>IF(S409&lt;&gt;"",K408,"")</f>
        <v/>
      </c>
      <c r="L409" s="416" t="str">
        <f>IF(S409&lt;&gt;"",L408,"")</f>
        <v/>
      </c>
      <c r="M409" s="416" t="str">
        <f>IF(T409&lt;&gt;"",M408,"")</f>
        <v/>
      </c>
      <c r="N409" s="62" t="str">
        <f>IF(E409&lt;&gt;"",N408,"")</f>
        <v/>
      </c>
      <c r="O409" s="487" t="str">
        <f>IF(B408="","",IF(E409="","",E409-F409+G409-H409+I409-J409+K409-L409+M409-N409))</f>
        <v/>
      </c>
      <c r="P409" s="297"/>
      <c r="Q409" s="297"/>
      <c r="R409" s="297"/>
      <c r="S409" s="297"/>
      <c r="T409" s="461"/>
      <c r="U409" s="484" t="str">
        <f>IF(B408="","",IF(E409="","",SUM(P409:T409)))</f>
        <v/>
      </c>
      <c r="V409" s="419" t="str">
        <f>IF(B408="","",IF(AF409="DQ","DQ",IF(E409="","",IF(O409+U409&lt;0,0,O409+U409))))</f>
        <v/>
      </c>
      <c r="W409" s="412"/>
      <c r="X409" s="645"/>
      <c r="Y409" s="289"/>
      <c r="Z409" s="290"/>
      <c r="AA409" s="310"/>
      <c r="AB409" s="10" t="str">
        <f>IF(Y409="","",IF(Y409=999,999,Y409*60+Z409+AA409/100))</f>
        <v/>
      </c>
      <c r="AC409" s="878"/>
      <c r="AD409" s="878"/>
      <c r="AE409" s="721"/>
      <c r="AF409" s="816"/>
    </row>
    <row r="410" spans="1:32" x14ac:dyDescent="0.25">
      <c r="A410" s="621"/>
      <c r="B410" s="624"/>
      <c r="C410" s="641"/>
      <c r="D410" s="42" t="s">
        <v>8</v>
      </c>
      <c r="E410" s="412" t="str">
        <f>IF(P410&lt;&gt;"",E408,"")</f>
        <v/>
      </c>
      <c r="F410" s="443" t="str">
        <f>IF(P410&lt;&gt;"",F408,"")</f>
        <v/>
      </c>
      <c r="G410" s="443" t="str">
        <f>IF(Q410&lt;&gt;"",G408,"")</f>
        <v/>
      </c>
      <c r="H410" s="443" t="str">
        <f>IF(Q410&lt;&gt;"",H408,"")</f>
        <v/>
      </c>
      <c r="I410" s="443" t="str">
        <f>IF(R410&lt;&gt;"",I408,"")</f>
        <v/>
      </c>
      <c r="J410" s="443" t="str">
        <f>IF(R410&lt;&gt;"",J408,"")</f>
        <v/>
      </c>
      <c r="K410" s="443" t="str">
        <f>IF(S410&lt;&gt;"",K408,"")</f>
        <v/>
      </c>
      <c r="L410" s="416" t="str">
        <f>IF(S410&lt;&gt;"",L408,"")</f>
        <v/>
      </c>
      <c r="M410" s="416" t="str">
        <f>IF(T410&lt;&gt;"",M408,"")</f>
        <v/>
      </c>
      <c r="N410" s="62" t="str">
        <f>IF(E410&lt;&gt;"",N408,"")</f>
        <v/>
      </c>
      <c r="O410" s="484" t="str">
        <f>IF(B408="","",IF(E410="","",E410-F410+G410-H410+I410-J410+K410-L410+M410-N410))</f>
        <v/>
      </c>
      <c r="P410" s="297"/>
      <c r="Q410" s="297"/>
      <c r="R410" s="297"/>
      <c r="S410" s="297"/>
      <c r="T410" s="461"/>
      <c r="U410" s="486" t="str">
        <f>IF(B408="","",IF(E410="","",SUM(P410:T410)))</f>
        <v/>
      </c>
      <c r="V410" s="435" t="str">
        <f>IF(B408="","",IF(AF410="DQ","DQ",IF(E410="","",IF(O410+U410&lt;0,0,O410+U410))))</f>
        <v/>
      </c>
      <c r="W410" s="412"/>
      <c r="X410" s="645"/>
      <c r="Y410" s="169"/>
      <c r="Z410" s="170"/>
      <c r="AA410" s="171"/>
      <c r="AB410" s="240"/>
      <c r="AC410" s="878"/>
      <c r="AD410" s="878"/>
      <c r="AE410" s="721"/>
      <c r="AF410" s="816"/>
    </row>
    <row r="411" spans="1:32" x14ac:dyDescent="0.25">
      <c r="A411" s="621"/>
      <c r="B411" s="624"/>
      <c r="C411" s="641"/>
      <c r="D411" s="42" t="s">
        <v>5</v>
      </c>
      <c r="E411" s="412" t="str">
        <f>IF(P411&lt;&gt;"",E408,"")</f>
        <v/>
      </c>
      <c r="F411" s="443" t="str">
        <f>IF(P411&lt;&gt;"",F408,"")</f>
        <v/>
      </c>
      <c r="G411" s="443" t="str">
        <f>IF(Q411&lt;&gt;"",G408,"")</f>
        <v/>
      </c>
      <c r="H411" s="443" t="str">
        <f>IF(Q411&lt;&gt;"",H408,"")</f>
        <v/>
      </c>
      <c r="I411" s="443" t="str">
        <f>IF(R411&lt;&gt;"",I408,"")</f>
        <v/>
      </c>
      <c r="J411" s="443" t="str">
        <f>IF(R411&lt;&gt;"",J408,"")</f>
        <v/>
      </c>
      <c r="K411" s="443" t="str">
        <f>IF(S411&lt;&gt;"",K408,"")</f>
        <v/>
      </c>
      <c r="L411" s="416" t="str">
        <f>IF(S411&lt;&gt;"",L408,"")</f>
        <v/>
      </c>
      <c r="M411" s="416" t="str">
        <f>IF(T411&lt;&gt;"",M408,"")</f>
        <v/>
      </c>
      <c r="N411" s="62" t="str">
        <f>IF(E411&lt;&gt;"",N408,"")</f>
        <v/>
      </c>
      <c r="O411" s="488" t="str">
        <f>IF(B408="","",IF(E411="","",E411-F411+G411-H411+I411-J411+K411-L411+M411-N411))</f>
        <v/>
      </c>
      <c r="P411" s="297"/>
      <c r="Q411" s="297"/>
      <c r="R411" s="297"/>
      <c r="S411" s="297"/>
      <c r="T411" s="461"/>
      <c r="U411" s="484" t="str">
        <f>IF(B408="","",IF(E411="","",SUM(P411:T411)))</f>
        <v/>
      </c>
      <c r="V411" s="419" t="str">
        <f>IF(B408="","",IF(AF411="DQ","DQ",IF(E411="","",IF(O411+U411&lt;0,0,O411+U411))))</f>
        <v/>
      </c>
      <c r="W411" s="412"/>
      <c r="X411" s="645"/>
      <c r="Y411" s="169"/>
      <c r="Z411" s="170"/>
      <c r="AA411" s="171"/>
      <c r="AB411" s="240"/>
      <c r="AC411" s="878"/>
      <c r="AD411" s="878"/>
      <c r="AE411" s="721"/>
      <c r="AF411" s="816"/>
    </row>
    <row r="412" spans="1:32" ht="15.75" thickBot="1" x14ac:dyDescent="0.3">
      <c r="A412" s="644"/>
      <c r="B412" s="643"/>
      <c r="C412" s="642"/>
      <c r="D412" s="85" t="s">
        <v>6</v>
      </c>
      <c r="E412" s="423" t="str">
        <f>IF(P412&lt;&gt;"",E408,"")</f>
        <v/>
      </c>
      <c r="F412" s="124" t="str">
        <f>IF(P412&lt;&gt;"",F408,"")</f>
        <v/>
      </c>
      <c r="G412" s="124" t="str">
        <f>IF(Q412&lt;&gt;"",G408,"")</f>
        <v/>
      </c>
      <c r="H412" s="124" t="str">
        <f>IF(Q412&lt;&gt;"",H408,"")</f>
        <v/>
      </c>
      <c r="I412" s="124" t="str">
        <f>IF(R412&lt;&gt;"",I408,"")</f>
        <v/>
      </c>
      <c r="J412" s="124" t="str">
        <f>IF(R412&lt;&gt;"",J408,"")</f>
        <v/>
      </c>
      <c r="K412" s="124" t="str">
        <f>IF(S412&lt;&gt;"",K408,"")</f>
        <v/>
      </c>
      <c r="L412" s="421" t="str">
        <f>IF(S412&lt;&gt;"",L408,"")</f>
        <v/>
      </c>
      <c r="M412" s="421" t="str">
        <f>IF(T412&lt;&gt;"",M408,"")</f>
        <v/>
      </c>
      <c r="N412" s="64" t="str">
        <f>IF(E412&lt;&gt;"",N408,"")</f>
        <v/>
      </c>
      <c r="O412" s="486" t="str">
        <f>IF(B408="","",IF(E412="","",E412-F412+G412-H412+I412-J412+K412-L412+M412-N412))</f>
        <v/>
      </c>
      <c r="P412" s="309"/>
      <c r="Q412" s="309"/>
      <c r="R412" s="309"/>
      <c r="S412" s="309"/>
      <c r="T412" s="462"/>
      <c r="U412" s="488" t="str">
        <f>IF(B408="","",IF(E412="","",SUM(P412:T412)))</f>
        <v/>
      </c>
      <c r="V412" s="418" t="str">
        <f>IF(B408="","",IF(AF412="DQ","DQ",IF(E412="","",IF(O412+U412&lt;0,0,O412+U412))))</f>
        <v/>
      </c>
      <c r="W412" s="423"/>
      <c r="X412" s="876"/>
      <c r="Y412" s="478"/>
      <c r="Z412" s="479"/>
      <c r="AA412" s="480"/>
      <c r="AB412" s="481"/>
      <c r="AC412" s="879"/>
      <c r="AD412" s="879"/>
      <c r="AE412" s="881"/>
      <c r="AF412" s="817"/>
    </row>
    <row r="413" spans="1:32" x14ac:dyDescent="0.25">
      <c r="A413" s="626" t="str">
        <f>IF('Names And Totals'!A86="","",'Names And Totals'!A86)</f>
        <v/>
      </c>
      <c r="B413" s="629" t="str">
        <f>IF('Names And Totals'!B86="","",'Names And Totals'!B86)</f>
        <v/>
      </c>
      <c r="C413" s="821" t="str">
        <f>IF(AE413="","",IF(AE413="DQ","DQ",RANK(AE413,$AE$8:$AE$503,0)+SUMPRODUCT(--(AE413=$AE$8:$AE$503),--(AC413&gt;$AC$8:$AC$503))))</f>
        <v/>
      </c>
      <c r="D413" s="43" t="s">
        <v>7</v>
      </c>
      <c r="E413" s="446"/>
      <c r="F413" s="447"/>
      <c r="G413" s="447"/>
      <c r="H413" s="447"/>
      <c r="I413" s="447"/>
      <c r="J413" s="447"/>
      <c r="K413" s="447"/>
      <c r="L413" s="489"/>
      <c r="M413" s="489"/>
      <c r="N413" s="313"/>
      <c r="O413" s="490" t="str">
        <f>IF(B413="","",IF(E413="","",E413-F413+G413-H413+I413-J413+K413-L413+M413-N413))</f>
        <v/>
      </c>
      <c r="P413" s="491"/>
      <c r="Q413" s="447"/>
      <c r="R413" s="447"/>
      <c r="S413" s="312"/>
      <c r="T413" s="464"/>
      <c r="U413" s="490" t="str">
        <f>IF(B413="","",IF(E413="","",SUM(P413:T413)))</f>
        <v/>
      </c>
      <c r="V413" s="403" t="str">
        <f>IF(B413="","",IF(AF413="DQ","DQ",IF(E413="","",IF(O413+U413&lt;0,0,O413+U413))))</f>
        <v/>
      </c>
      <c r="W413" s="409">
        <f>COUNTIF(E413,"=0")+COUNTIF(G413,"=0")+COUNTIF(I413,"=0")+COUNTIF(K413,"=0")+COUNTIF(M413,"=0")</f>
        <v>0</v>
      </c>
      <c r="X413" s="723" t="str">
        <f>IF(AF413="DQ","DQ",IF(V413="","",IF(V414="",V413,IF(V415="",AVERAGE(V413:V414),IF(V416="",AVERAGE(V413:V415),IF(V417="",AVERAGE(V413:V416),TRIMMEAN(V413:V417,0.4)))))))</f>
        <v/>
      </c>
      <c r="Y413" s="311"/>
      <c r="Z413" s="312"/>
      <c r="AA413" s="313"/>
      <c r="AB413" s="160" t="str">
        <f>IF(Y413="","",IF(Y413=999,999,Y413*60+Z413+AA413/100))</f>
        <v/>
      </c>
      <c r="AC413" s="872" t="str">
        <f>IF(I413="DQ","DQ",IF(AB413="","",IF(AB414="",AB413,IF(AB414=0,AB413,IF(AB413=999,999,AVERAGE(AB413:AB414))))))</f>
        <v/>
      </c>
      <c r="AD413" s="872" t="str">
        <f>IF(AF413="DQ","DQ",IF(AC413="","",IF(AVERAGE(AC413:AC533)=999,0,IF(W413&lt;&gt;0,0,IF(30-(AC413-$AE$3)/10&lt;0,0,30-(AC413-$AE$3)/10)))))</f>
        <v/>
      </c>
      <c r="AE413" s="605" t="str">
        <f>IF(B413="","",IF(AF413="DQ","DQ",IF(AC413="","",IF(SUM(X413+AD413)&gt;0,SUM(X413+AD413),0))))</f>
        <v/>
      </c>
      <c r="AF413" s="638"/>
    </row>
    <row r="414" spans="1:32" x14ac:dyDescent="0.25">
      <c r="A414" s="627"/>
      <c r="B414" s="630"/>
      <c r="C414" s="822"/>
      <c r="D414" s="44" t="s">
        <v>4</v>
      </c>
      <c r="E414" s="410" t="str">
        <f>IF(P414&lt;&gt;"",E413,"")</f>
        <v/>
      </c>
      <c r="F414" s="444" t="str">
        <f>IF(P414&lt;&gt;"",F413,"")</f>
        <v/>
      </c>
      <c r="G414" s="444" t="str">
        <f>IF(Q414&lt;&gt;"",G413,"")</f>
        <v/>
      </c>
      <c r="H414" s="444" t="str">
        <f>IF(Q414&lt;&gt;"",H413,"")</f>
        <v/>
      </c>
      <c r="I414" s="444" t="str">
        <f>IF(R414&lt;&gt;"",I413,"")</f>
        <v/>
      </c>
      <c r="J414" s="444" t="str">
        <f>IF(R414&lt;&gt;"",J413,"")</f>
        <v/>
      </c>
      <c r="K414" s="444" t="str">
        <f>IF(S414&lt;&gt;"",K413,"")</f>
        <v/>
      </c>
      <c r="L414" s="414" t="str">
        <f>IF(S414&lt;&gt;"",L413,"")</f>
        <v/>
      </c>
      <c r="M414" s="414" t="str">
        <f>IF(T414&lt;&gt;"",M413,"")</f>
        <v/>
      </c>
      <c r="N414" s="63" t="str">
        <f>IF(E414&lt;&gt;"",N413,"")</f>
        <v/>
      </c>
      <c r="O414" s="492" t="str">
        <f>IF(B413="","",IF(E414="","",E414-F414+G414-H414+I414-J414+K414-L414+M414-N414))</f>
        <v/>
      </c>
      <c r="P414" s="303"/>
      <c r="Q414" s="303"/>
      <c r="R414" s="303"/>
      <c r="S414" s="303"/>
      <c r="T414" s="463"/>
      <c r="U414" s="485" t="str">
        <f>IF(B413="","",IF(E414="","",SUM(P414:T414)))</f>
        <v/>
      </c>
      <c r="V414" s="437" t="str">
        <f>IF(B413="","",IF(AF414="DQ","DQ",IF(E414="","",IF(O414+U414&lt;0,0,O414+U414))))</f>
        <v/>
      </c>
      <c r="W414" s="410"/>
      <c r="X414" s="724"/>
      <c r="Y414" s="292"/>
      <c r="Z414" s="293"/>
      <c r="AA414" s="314"/>
      <c r="AB414" s="14" t="str">
        <f>IF(Y414="","",IF(Y414=999,999,Y414*60+Z414+AA414/100))</f>
        <v/>
      </c>
      <c r="AC414" s="873"/>
      <c r="AD414" s="873"/>
      <c r="AE414" s="606"/>
      <c r="AF414" s="639"/>
    </row>
    <row r="415" spans="1:32" x14ac:dyDescent="0.25">
      <c r="A415" s="627"/>
      <c r="B415" s="630"/>
      <c r="C415" s="822"/>
      <c r="D415" s="44" t="s">
        <v>8</v>
      </c>
      <c r="E415" s="410" t="str">
        <f>IF(P415&lt;&gt;"",E413,"")</f>
        <v/>
      </c>
      <c r="F415" s="444" t="str">
        <f>IF(P415&lt;&gt;"",F413,"")</f>
        <v/>
      </c>
      <c r="G415" s="444" t="str">
        <f>IF(Q415&lt;&gt;"",G413,"")</f>
        <v/>
      </c>
      <c r="H415" s="444" t="str">
        <f>IF(Q415&lt;&gt;"",H413,"")</f>
        <v/>
      </c>
      <c r="I415" s="444" t="str">
        <f>IF(R415&lt;&gt;"",I413,"")</f>
        <v/>
      </c>
      <c r="J415" s="444" t="str">
        <f>IF(R415&lt;&gt;"",J413,"")</f>
        <v/>
      </c>
      <c r="K415" s="444" t="str">
        <f>IF(S415&lt;&gt;"",K413,"")</f>
        <v/>
      </c>
      <c r="L415" s="414" t="str">
        <f>IF(S415&lt;&gt;"",L413,"")</f>
        <v/>
      </c>
      <c r="M415" s="414" t="str">
        <f>IF(T415&lt;&gt;"",M413,"")</f>
        <v/>
      </c>
      <c r="N415" s="63" t="str">
        <f>IF(E415&lt;&gt;"",N413,"")</f>
        <v/>
      </c>
      <c r="O415" s="485" t="str">
        <f>IF(B413="","",IF(E415="","",E415-F415+G415-H415+I415-J415+K415-L415+M415-N415))</f>
        <v/>
      </c>
      <c r="P415" s="303"/>
      <c r="Q415" s="303"/>
      <c r="R415" s="303"/>
      <c r="S415" s="303"/>
      <c r="T415" s="463"/>
      <c r="U415" s="493" t="str">
        <f>IF(B413="","",IF(E415="","",SUM(P415:T415)))</f>
        <v/>
      </c>
      <c r="V415" s="404" t="str">
        <f>IF(B413="","",IF(AF415="DQ","DQ",IF(E415="","",IF(O415+U415&lt;0,0,O415+U415))))</f>
        <v/>
      </c>
      <c r="W415" s="410"/>
      <c r="X415" s="724"/>
      <c r="Y415" s="179"/>
      <c r="Z415" s="180"/>
      <c r="AA415" s="181"/>
      <c r="AB415" s="241"/>
      <c r="AC415" s="873"/>
      <c r="AD415" s="873"/>
      <c r="AE415" s="606"/>
      <c r="AF415" s="639"/>
    </row>
    <row r="416" spans="1:32" x14ac:dyDescent="0.25">
      <c r="A416" s="627"/>
      <c r="B416" s="630"/>
      <c r="C416" s="822"/>
      <c r="D416" s="44" t="s">
        <v>5</v>
      </c>
      <c r="E416" s="410" t="str">
        <f>IF(P416&lt;&gt;"",E413,"")</f>
        <v/>
      </c>
      <c r="F416" s="444" t="str">
        <f>IF(P416&lt;&gt;"",F413,"")</f>
        <v/>
      </c>
      <c r="G416" s="444" t="str">
        <f>IF(Q416&lt;&gt;"",G413,"")</f>
        <v/>
      </c>
      <c r="H416" s="444" t="str">
        <f>IF(Q416&lt;&gt;"",H413,"")</f>
        <v/>
      </c>
      <c r="I416" s="444" t="str">
        <f>IF(R416&lt;&gt;"",I413,"")</f>
        <v/>
      </c>
      <c r="J416" s="444" t="str">
        <f>IF(R416&lt;&gt;"",J413,"")</f>
        <v/>
      </c>
      <c r="K416" s="444" t="str">
        <f>IF(S416&lt;&gt;"",K413,"")</f>
        <v/>
      </c>
      <c r="L416" s="414" t="str">
        <f>IF(S416&lt;&gt;"",L413,"")</f>
        <v/>
      </c>
      <c r="M416" s="414" t="str">
        <f>IF(T416&lt;&gt;"",M413,"")</f>
        <v/>
      </c>
      <c r="N416" s="63" t="str">
        <f>IF(E416&lt;&gt;"",N413,"")</f>
        <v/>
      </c>
      <c r="O416" s="494" t="str">
        <f>IF(B413="","",IF(E416="","",E416-F416+G416-H416+I416-J416+K416-L416+M416-N416))</f>
        <v/>
      </c>
      <c r="P416" s="303"/>
      <c r="Q416" s="303"/>
      <c r="R416" s="303"/>
      <c r="S416" s="303"/>
      <c r="T416" s="463"/>
      <c r="U416" s="485" t="str">
        <f>IF(B413="","",IF(E416="","",SUM(P416:T416)))</f>
        <v/>
      </c>
      <c r="V416" s="437" t="str">
        <f>IF(B413="","",IF(AF416="DQ","DQ",IF(E416="","",IF(O416+U416&lt;0,0,O416+U416))))</f>
        <v/>
      </c>
      <c r="W416" s="410"/>
      <c r="X416" s="724"/>
      <c r="Y416" s="179"/>
      <c r="Z416" s="180"/>
      <c r="AA416" s="181"/>
      <c r="AB416" s="241"/>
      <c r="AC416" s="873"/>
      <c r="AD416" s="873"/>
      <c r="AE416" s="606"/>
      <c r="AF416" s="639"/>
    </row>
    <row r="417" spans="1:32" ht="15.75" thickBot="1" x14ac:dyDescent="0.3">
      <c r="A417" s="628"/>
      <c r="B417" s="631"/>
      <c r="C417" s="823"/>
      <c r="D417" s="45" t="s">
        <v>6</v>
      </c>
      <c r="E417" s="411" t="str">
        <f>IF(P417&lt;&gt;"",E413,"")</f>
        <v/>
      </c>
      <c r="F417" s="445" t="str">
        <f>IF(P417&lt;&gt;"",F413,"")</f>
        <v/>
      </c>
      <c r="G417" s="445" t="str">
        <f>IF(Q417&lt;&gt;"",G413,"")</f>
        <v/>
      </c>
      <c r="H417" s="445" t="str">
        <f>IF(Q417&lt;&gt;"",H413,"")</f>
        <v/>
      </c>
      <c r="I417" s="445" t="str">
        <f>IF(R417&lt;&gt;"",I413,"")</f>
        <v/>
      </c>
      <c r="J417" s="445" t="str">
        <f>IF(R417&lt;&gt;"",J413,"")</f>
        <v/>
      </c>
      <c r="K417" s="445" t="str">
        <f>IF(S417&lt;&gt;"",K413,"")</f>
        <v/>
      </c>
      <c r="L417" s="415" t="str">
        <f>IF(S417&lt;&gt;"",L413,"")</f>
        <v/>
      </c>
      <c r="M417" s="415" t="str">
        <f>IF(T417&lt;&gt;"",M413,"")</f>
        <v/>
      </c>
      <c r="N417" s="161" t="str">
        <f>IF(E417&lt;&gt;"",N413,"")</f>
        <v/>
      </c>
      <c r="O417" s="495" t="str">
        <f>IF(B413="","",IF(E417="","",E417-F417+G417-H417+I417-J417+K417-L417+M417-N417))</f>
        <v/>
      </c>
      <c r="P417" s="305"/>
      <c r="Q417" s="305"/>
      <c r="R417" s="305"/>
      <c r="S417" s="305"/>
      <c r="T417" s="465"/>
      <c r="U417" s="495" t="str">
        <f>IF(B413="","",IF(E417="","",SUM(P417:T417)))</f>
        <v/>
      </c>
      <c r="V417" s="405" t="str">
        <f>IF(B413="","",IF(AF417="DQ","DQ",IF(E417="","",IF(O417+U417&lt;0,0,O417+U417))))</f>
        <v/>
      </c>
      <c r="W417" s="411"/>
      <c r="X417" s="725"/>
      <c r="Y417" s="183"/>
      <c r="Z417" s="184"/>
      <c r="AA417" s="185"/>
      <c r="AB417" s="242"/>
      <c r="AC417" s="874"/>
      <c r="AD417" s="874"/>
      <c r="AE417" s="607"/>
      <c r="AF417" s="640"/>
    </row>
    <row r="418" spans="1:32" x14ac:dyDescent="0.25">
      <c r="A418" s="621" t="str">
        <f>IF('Names And Totals'!A87="","",'Names And Totals'!A87)</f>
        <v/>
      </c>
      <c r="B418" s="624" t="str">
        <f>IF('Names And Totals'!B87="","",'Names And Totals'!B87)</f>
        <v/>
      </c>
      <c r="C418" s="641" t="str">
        <f>IF(AE418="","",IF(AE418="DQ","DQ",RANK(AE418,$AE$8:$AE$503,0)+SUMPRODUCT(--(AE418=$AE$8:$AE$503),--(AC418&gt;$AC$8:$AC$503))))</f>
        <v/>
      </c>
      <c r="D418" s="42" t="s">
        <v>7</v>
      </c>
      <c r="E418" s="453"/>
      <c r="F418" s="452"/>
      <c r="G418" s="452"/>
      <c r="H418" s="452"/>
      <c r="I418" s="452"/>
      <c r="J418" s="452"/>
      <c r="K418" s="452"/>
      <c r="L418" s="476"/>
      <c r="M418" s="476"/>
      <c r="N418" s="325"/>
      <c r="O418" s="483" t="str">
        <f>IF(B418="","",IF(E418="","",E418-F418+G418-H418+I418-J418+K418-L418+M418-N418))</f>
        <v/>
      </c>
      <c r="P418" s="482"/>
      <c r="Q418" s="452"/>
      <c r="R418" s="452"/>
      <c r="S418" s="334"/>
      <c r="T418" s="460"/>
      <c r="U418" s="483" t="str">
        <f>IF(B418="","",IF(E418="","",SUM(P418:T418)))</f>
        <v/>
      </c>
      <c r="V418" s="500" t="str">
        <f>IF(B418="","",IF(AF418="DQ","DQ",IF(E418="","",IF(O418+U418&lt;0,0,O418+U418))))</f>
        <v/>
      </c>
      <c r="W418" s="422">
        <f>COUNTIF(E418,"=0")+COUNTIF(G418,"=0")+COUNTIF(I418,"=0")+COUNTIF(K418,"=0")+COUNTIF(M418,"=0")</f>
        <v>0</v>
      </c>
      <c r="X418" s="875" t="str">
        <f>IF(AF418="DQ","DQ",IF(V418="","",IF(V419="",V418,IF(V420="",AVERAGE(V418:V419),IF(V421="",AVERAGE(V418:V420),IF(V422="",AVERAGE(V418:V421),TRIMMEAN(V418:V422,0.4)))))))</f>
        <v/>
      </c>
      <c r="Y418" s="324"/>
      <c r="Z418" s="334"/>
      <c r="AA418" s="325"/>
      <c r="AB418" s="164" t="str">
        <f>IF(Y418="","",IF(Y418=999,999,Y418*60+Z418+AA418/100))</f>
        <v/>
      </c>
      <c r="AC418" s="877" t="str">
        <f>IF(I418="DQ","DQ",IF(AB418="","",IF(AB419="",AB418,IF(AB419=0,AB418,IF(AB418=999,999,AVERAGE(AB418:AB419))))))</f>
        <v/>
      </c>
      <c r="AD418" s="877" t="str">
        <f>IF(AF418="DQ","DQ",IF(AC418="","",IF(AVERAGE(AC418:AC538)=999,0,IF(W418&lt;&gt;0,0,IF(30-(AC418-$AE$3)/10&lt;0,0,30-(AC418-$AE$3)/10)))))</f>
        <v/>
      </c>
      <c r="AE418" s="880" t="str">
        <f>IF(B418="","",IF(AF418="DQ","DQ",IF(AC418="","",IF(SUM(X418+AD418)&gt;0,SUM(X418+AD418),0))))</f>
        <v/>
      </c>
      <c r="AF418" s="815"/>
    </row>
    <row r="419" spans="1:32" x14ac:dyDescent="0.25">
      <c r="A419" s="621"/>
      <c r="B419" s="624"/>
      <c r="C419" s="641"/>
      <c r="D419" s="42" t="s">
        <v>4</v>
      </c>
      <c r="E419" s="412" t="str">
        <f>IF(P419&lt;&gt;"",E418,"")</f>
        <v/>
      </c>
      <c r="F419" s="443" t="str">
        <f>IF(P419&lt;&gt;"",F418,"")</f>
        <v/>
      </c>
      <c r="G419" s="443" t="str">
        <f>IF(Q419&lt;&gt;"",G418,"")</f>
        <v/>
      </c>
      <c r="H419" s="443" t="str">
        <f>IF(Q419&lt;&gt;"",H418,"")</f>
        <v/>
      </c>
      <c r="I419" s="443" t="str">
        <f>IF(R419&lt;&gt;"",I418,"")</f>
        <v/>
      </c>
      <c r="J419" s="443" t="str">
        <f>IF(R419&lt;&gt;"",J418,"")</f>
        <v/>
      </c>
      <c r="K419" s="443" t="str">
        <f>IF(S419&lt;&gt;"",K418,"")</f>
        <v/>
      </c>
      <c r="L419" s="416" t="str">
        <f>IF(S419&lt;&gt;"",L418,"")</f>
        <v/>
      </c>
      <c r="M419" s="416" t="str">
        <f>IF(T419&lt;&gt;"",M418,"")</f>
        <v/>
      </c>
      <c r="N419" s="62" t="str">
        <f>IF(E419&lt;&gt;"",N418,"")</f>
        <v/>
      </c>
      <c r="O419" s="487" t="str">
        <f>IF(B418="","",IF(E419="","",E419-F419+G419-H419+I419-J419+K419-L419+M419-N419))</f>
        <v/>
      </c>
      <c r="P419" s="297"/>
      <c r="Q419" s="297"/>
      <c r="R419" s="297"/>
      <c r="S419" s="297"/>
      <c r="T419" s="461"/>
      <c r="U419" s="484" t="str">
        <f>IF(B418="","",IF(E419="","",SUM(P419:T419)))</f>
        <v/>
      </c>
      <c r="V419" s="419" t="str">
        <f>IF(B418="","",IF(AF419="DQ","DQ",IF(E419="","",IF(O419+U419&lt;0,0,O419+U419))))</f>
        <v/>
      </c>
      <c r="W419" s="412"/>
      <c r="X419" s="645"/>
      <c r="Y419" s="289"/>
      <c r="Z419" s="290"/>
      <c r="AA419" s="310"/>
      <c r="AB419" s="10" t="str">
        <f>IF(Y419="","",IF(Y419=999,999,Y419*60+Z419+AA419/100))</f>
        <v/>
      </c>
      <c r="AC419" s="878"/>
      <c r="AD419" s="878"/>
      <c r="AE419" s="721"/>
      <c r="AF419" s="816"/>
    </row>
    <row r="420" spans="1:32" x14ac:dyDescent="0.25">
      <c r="A420" s="621"/>
      <c r="B420" s="624"/>
      <c r="C420" s="641"/>
      <c r="D420" s="42" t="s">
        <v>8</v>
      </c>
      <c r="E420" s="412" t="str">
        <f>IF(P420&lt;&gt;"",E418,"")</f>
        <v/>
      </c>
      <c r="F420" s="443" t="str">
        <f>IF(P420&lt;&gt;"",F418,"")</f>
        <v/>
      </c>
      <c r="G420" s="443" t="str">
        <f>IF(Q420&lt;&gt;"",G418,"")</f>
        <v/>
      </c>
      <c r="H420" s="443" t="str">
        <f>IF(Q420&lt;&gt;"",H418,"")</f>
        <v/>
      </c>
      <c r="I420" s="443" t="str">
        <f>IF(R420&lt;&gt;"",I418,"")</f>
        <v/>
      </c>
      <c r="J420" s="443" t="str">
        <f>IF(R420&lt;&gt;"",J418,"")</f>
        <v/>
      </c>
      <c r="K420" s="443" t="str">
        <f>IF(S420&lt;&gt;"",K418,"")</f>
        <v/>
      </c>
      <c r="L420" s="416" t="str">
        <f>IF(S420&lt;&gt;"",L418,"")</f>
        <v/>
      </c>
      <c r="M420" s="416" t="str">
        <f>IF(T420&lt;&gt;"",M418,"")</f>
        <v/>
      </c>
      <c r="N420" s="62" t="str">
        <f>IF(E420&lt;&gt;"",N418,"")</f>
        <v/>
      </c>
      <c r="O420" s="484" t="str">
        <f>IF(B418="","",IF(E420="","",E420-F420+G420-H420+I420-J420+K420-L420+M420-N420))</f>
        <v/>
      </c>
      <c r="P420" s="297"/>
      <c r="Q420" s="297"/>
      <c r="R420" s="297"/>
      <c r="S420" s="297"/>
      <c r="T420" s="461"/>
      <c r="U420" s="486" t="str">
        <f>IF(B418="","",IF(E420="","",SUM(P420:T420)))</f>
        <v/>
      </c>
      <c r="V420" s="435" t="str">
        <f>IF(B418="","",IF(AF420="DQ","DQ",IF(E420="","",IF(O420+U420&lt;0,0,O420+U420))))</f>
        <v/>
      </c>
      <c r="W420" s="412"/>
      <c r="X420" s="645"/>
      <c r="Y420" s="169"/>
      <c r="Z420" s="170"/>
      <c r="AA420" s="171"/>
      <c r="AB420" s="240"/>
      <c r="AC420" s="878"/>
      <c r="AD420" s="878"/>
      <c r="AE420" s="721"/>
      <c r="AF420" s="816"/>
    </row>
    <row r="421" spans="1:32" x14ac:dyDescent="0.25">
      <c r="A421" s="621"/>
      <c r="B421" s="624"/>
      <c r="C421" s="641"/>
      <c r="D421" s="42" t="s">
        <v>5</v>
      </c>
      <c r="E421" s="412" t="str">
        <f>IF(P421&lt;&gt;"",E418,"")</f>
        <v/>
      </c>
      <c r="F421" s="443" t="str">
        <f>IF(P421&lt;&gt;"",F418,"")</f>
        <v/>
      </c>
      <c r="G421" s="443" t="str">
        <f>IF(Q421&lt;&gt;"",G418,"")</f>
        <v/>
      </c>
      <c r="H421" s="443" t="str">
        <f>IF(Q421&lt;&gt;"",H418,"")</f>
        <v/>
      </c>
      <c r="I421" s="443" t="str">
        <f>IF(R421&lt;&gt;"",I418,"")</f>
        <v/>
      </c>
      <c r="J421" s="443" t="str">
        <f>IF(R421&lt;&gt;"",J418,"")</f>
        <v/>
      </c>
      <c r="K421" s="443" t="str">
        <f>IF(S421&lt;&gt;"",K418,"")</f>
        <v/>
      </c>
      <c r="L421" s="416" t="str">
        <f>IF(S421&lt;&gt;"",L418,"")</f>
        <v/>
      </c>
      <c r="M421" s="416" t="str">
        <f>IF(T421&lt;&gt;"",M418,"")</f>
        <v/>
      </c>
      <c r="N421" s="62" t="str">
        <f>IF(E421&lt;&gt;"",N418,"")</f>
        <v/>
      </c>
      <c r="O421" s="488" t="str">
        <f>IF(B418="","",IF(E421="","",E421-F421+G421-H421+I421-J421+K421-L421+M421-N421))</f>
        <v/>
      </c>
      <c r="P421" s="297"/>
      <c r="Q421" s="297"/>
      <c r="R421" s="297"/>
      <c r="S421" s="297"/>
      <c r="T421" s="461"/>
      <c r="U421" s="484" t="str">
        <f>IF(B418="","",IF(E421="","",SUM(P421:T421)))</f>
        <v/>
      </c>
      <c r="V421" s="419" t="str">
        <f>IF(B418="","",IF(AF421="DQ","DQ",IF(E421="","",IF(O421+U421&lt;0,0,O421+U421))))</f>
        <v/>
      </c>
      <c r="W421" s="412"/>
      <c r="X421" s="645"/>
      <c r="Y421" s="169"/>
      <c r="Z421" s="170"/>
      <c r="AA421" s="171"/>
      <c r="AB421" s="240"/>
      <c r="AC421" s="878"/>
      <c r="AD421" s="878"/>
      <c r="AE421" s="721"/>
      <c r="AF421" s="816"/>
    </row>
    <row r="422" spans="1:32" ht="15.75" thickBot="1" x14ac:dyDescent="0.3">
      <c r="A422" s="644"/>
      <c r="B422" s="643"/>
      <c r="C422" s="642"/>
      <c r="D422" s="85" t="s">
        <v>6</v>
      </c>
      <c r="E422" s="423" t="str">
        <f>IF(P422&lt;&gt;"",E418,"")</f>
        <v/>
      </c>
      <c r="F422" s="124" t="str">
        <f>IF(P422&lt;&gt;"",F418,"")</f>
        <v/>
      </c>
      <c r="G422" s="124" t="str">
        <f>IF(Q422&lt;&gt;"",G418,"")</f>
        <v/>
      </c>
      <c r="H422" s="124" t="str">
        <f>IF(Q422&lt;&gt;"",H418,"")</f>
        <v/>
      </c>
      <c r="I422" s="124" t="str">
        <f>IF(R422&lt;&gt;"",I418,"")</f>
        <v/>
      </c>
      <c r="J422" s="124" t="str">
        <f>IF(R422&lt;&gt;"",J418,"")</f>
        <v/>
      </c>
      <c r="K422" s="124" t="str">
        <f>IF(S422&lt;&gt;"",K418,"")</f>
        <v/>
      </c>
      <c r="L422" s="421" t="str">
        <f>IF(S422&lt;&gt;"",L418,"")</f>
        <v/>
      </c>
      <c r="M422" s="421" t="str">
        <f>IF(T422&lt;&gt;"",M418,"")</f>
        <v/>
      </c>
      <c r="N422" s="64" t="str">
        <f>IF(E422&lt;&gt;"",N418,"")</f>
        <v/>
      </c>
      <c r="O422" s="486" t="str">
        <f>IF(B418="","",IF(E422="","",E422-F422+G422-H422+I422-J422+K422-L422+M422-N422))</f>
        <v/>
      </c>
      <c r="P422" s="309"/>
      <c r="Q422" s="309"/>
      <c r="R422" s="309"/>
      <c r="S422" s="309"/>
      <c r="T422" s="462"/>
      <c r="U422" s="488" t="str">
        <f>IF(B418="","",IF(E422="","",SUM(P422:T422)))</f>
        <v/>
      </c>
      <c r="V422" s="418" t="str">
        <f>IF(B418="","",IF(AF422="DQ","DQ",IF(E422="","",IF(O422+U422&lt;0,0,O422+U422))))</f>
        <v/>
      </c>
      <c r="W422" s="423"/>
      <c r="X422" s="876"/>
      <c r="Y422" s="478"/>
      <c r="Z422" s="479"/>
      <c r="AA422" s="480"/>
      <c r="AB422" s="481"/>
      <c r="AC422" s="879"/>
      <c r="AD422" s="879"/>
      <c r="AE422" s="881"/>
      <c r="AF422" s="817"/>
    </row>
    <row r="423" spans="1:32" x14ac:dyDescent="0.25">
      <c r="A423" s="626" t="str">
        <f>IF('Names And Totals'!A88="","",'Names And Totals'!A88)</f>
        <v/>
      </c>
      <c r="B423" s="629" t="str">
        <f>IF('Names And Totals'!B88="","",'Names And Totals'!B88)</f>
        <v/>
      </c>
      <c r="C423" s="821" t="str">
        <f>IF(AE423="","",IF(AE423="DQ","DQ",RANK(AE423,$AE$8:$AE$503,0)+SUMPRODUCT(--(AE423=$AE$8:$AE$503),--(AC423&gt;$AC$8:$AC$503))))</f>
        <v/>
      </c>
      <c r="D423" s="43" t="s">
        <v>7</v>
      </c>
      <c r="E423" s="446"/>
      <c r="F423" s="447"/>
      <c r="G423" s="447"/>
      <c r="H423" s="447"/>
      <c r="I423" s="447"/>
      <c r="J423" s="447"/>
      <c r="K423" s="447"/>
      <c r="L423" s="489"/>
      <c r="M423" s="489"/>
      <c r="N423" s="313"/>
      <c r="O423" s="490" t="str">
        <f>IF(B423="","",IF(E423="","",E423-F423+G423-H423+I423-J423+K423-L423+M423-N423))</f>
        <v/>
      </c>
      <c r="P423" s="491"/>
      <c r="Q423" s="447"/>
      <c r="R423" s="447"/>
      <c r="S423" s="312"/>
      <c r="T423" s="464"/>
      <c r="U423" s="490" t="str">
        <f>IF(B423="","",IF(E423="","",SUM(P423:T423)))</f>
        <v/>
      </c>
      <c r="V423" s="403" t="str">
        <f>IF(B423="","",IF(AF423="DQ","DQ",IF(E423="","",IF(O423+U423&lt;0,0,O423+U423))))</f>
        <v/>
      </c>
      <c r="W423" s="409">
        <f>COUNTIF(E423,"=0")+COUNTIF(G423,"=0")+COUNTIF(I423,"=0")+COUNTIF(K423,"=0")+COUNTIF(M423,"=0")</f>
        <v>0</v>
      </c>
      <c r="X423" s="723" t="str">
        <f>IF(AF423="DQ","DQ",IF(V423="","",IF(V424="",V423,IF(V425="",AVERAGE(V423:V424),IF(V426="",AVERAGE(V423:V425),IF(V427="",AVERAGE(V423:V426),TRIMMEAN(V423:V427,0.4)))))))</f>
        <v/>
      </c>
      <c r="Y423" s="311"/>
      <c r="Z423" s="312"/>
      <c r="AA423" s="313"/>
      <c r="AB423" s="160" t="str">
        <f>IF(Y423="","",IF(Y423=999,999,Y423*60+Z423+AA423/100))</f>
        <v/>
      </c>
      <c r="AC423" s="872" t="str">
        <f>IF(I423="DQ","DQ",IF(AB423="","",IF(AB424="",AB423,IF(AB424=0,AB423,IF(AB423=999,999,AVERAGE(AB423:AB424))))))</f>
        <v/>
      </c>
      <c r="AD423" s="872" t="str">
        <f>IF(AF423="DQ","DQ",IF(AC423="","",IF(AVERAGE(AC423:AC543)=999,0,IF(W423&lt;&gt;0,0,IF(30-(AC423-$AE$3)/10&lt;0,0,30-(AC423-$AE$3)/10)))))</f>
        <v/>
      </c>
      <c r="AE423" s="605" t="str">
        <f>IF(B423="","",IF(AF423="DQ","DQ",IF(AC423="","",IF(SUM(X423+AD423)&gt;0,SUM(X423+AD423),0))))</f>
        <v/>
      </c>
      <c r="AF423" s="638"/>
    </row>
    <row r="424" spans="1:32" x14ac:dyDescent="0.25">
      <c r="A424" s="627"/>
      <c r="B424" s="630"/>
      <c r="C424" s="822"/>
      <c r="D424" s="44" t="s">
        <v>4</v>
      </c>
      <c r="E424" s="410" t="str">
        <f>IF(P424&lt;&gt;"",E423,"")</f>
        <v/>
      </c>
      <c r="F424" s="444" t="str">
        <f>IF(P424&lt;&gt;"",F423,"")</f>
        <v/>
      </c>
      <c r="G424" s="444" t="str">
        <f>IF(Q424&lt;&gt;"",G423,"")</f>
        <v/>
      </c>
      <c r="H424" s="444" t="str">
        <f>IF(Q424&lt;&gt;"",H423,"")</f>
        <v/>
      </c>
      <c r="I424" s="444" t="str">
        <f>IF(R424&lt;&gt;"",I423,"")</f>
        <v/>
      </c>
      <c r="J424" s="444" t="str">
        <f>IF(R424&lt;&gt;"",J423,"")</f>
        <v/>
      </c>
      <c r="K424" s="444" t="str">
        <f>IF(S424&lt;&gt;"",K423,"")</f>
        <v/>
      </c>
      <c r="L424" s="414" t="str">
        <f>IF(S424&lt;&gt;"",L423,"")</f>
        <v/>
      </c>
      <c r="M424" s="414" t="str">
        <f>IF(T424&lt;&gt;"",M423,"")</f>
        <v/>
      </c>
      <c r="N424" s="63" t="str">
        <f>IF(E424&lt;&gt;"",N423,"")</f>
        <v/>
      </c>
      <c r="O424" s="492" t="str">
        <f>IF(B423="","",IF(E424="","",E424-F424+G424-H424+I424-J424+K424-L424+M424-N424))</f>
        <v/>
      </c>
      <c r="P424" s="303"/>
      <c r="Q424" s="303"/>
      <c r="R424" s="303"/>
      <c r="S424" s="303"/>
      <c r="T424" s="463"/>
      <c r="U424" s="485" t="str">
        <f>IF(B423="","",IF(E424="","",SUM(P424:T424)))</f>
        <v/>
      </c>
      <c r="V424" s="437" t="str">
        <f>IF(B423="","",IF(AF424="DQ","DQ",IF(E424="","",IF(O424+U424&lt;0,0,O424+U424))))</f>
        <v/>
      </c>
      <c r="W424" s="410"/>
      <c r="X424" s="724"/>
      <c r="Y424" s="292"/>
      <c r="Z424" s="293"/>
      <c r="AA424" s="314"/>
      <c r="AB424" s="14" t="str">
        <f>IF(Y424="","",IF(Y424=999,999,Y424*60+Z424+AA424/100))</f>
        <v/>
      </c>
      <c r="AC424" s="873"/>
      <c r="AD424" s="873"/>
      <c r="AE424" s="606"/>
      <c r="AF424" s="639"/>
    </row>
    <row r="425" spans="1:32" x14ac:dyDescent="0.25">
      <c r="A425" s="627"/>
      <c r="B425" s="630"/>
      <c r="C425" s="822"/>
      <c r="D425" s="44" t="s">
        <v>8</v>
      </c>
      <c r="E425" s="410" t="str">
        <f>IF(P425&lt;&gt;"",E423,"")</f>
        <v/>
      </c>
      <c r="F425" s="444" t="str">
        <f>IF(P425&lt;&gt;"",F423,"")</f>
        <v/>
      </c>
      <c r="G425" s="444" t="str">
        <f>IF(Q425&lt;&gt;"",G423,"")</f>
        <v/>
      </c>
      <c r="H425" s="444" t="str">
        <f>IF(Q425&lt;&gt;"",H423,"")</f>
        <v/>
      </c>
      <c r="I425" s="444" t="str">
        <f>IF(R425&lt;&gt;"",I423,"")</f>
        <v/>
      </c>
      <c r="J425" s="444" t="str">
        <f>IF(R425&lt;&gt;"",J423,"")</f>
        <v/>
      </c>
      <c r="K425" s="444" t="str">
        <f>IF(S425&lt;&gt;"",K423,"")</f>
        <v/>
      </c>
      <c r="L425" s="414" t="str">
        <f>IF(S425&lt;&gt;"",L423,"")</f>
        <v/>
      </c>
      <c r="M425" s="414" t="str">
        <f>IF(T425&lt;&gt;"",M423,"")</f>
        <v/>
      </c>
      <c r="N425" s="63" t="str">
        <f>IF(E425&lt;&gt;"",N423,"")</f>
        <v/>
      </c>
      <c r="O425" s="485" t="str">
        <f>IF(B423="","",IF(E425="","",E425-F425+G425-H425+I425-J425+K425-L425+M425-N425))</f>
        <v/>
      </c>
      <c r="P425" s="303"/>
      <c r="Q425" s="303"/>
      <c r="R425" s="303"/>
      <c r="S425" s="303"/>
      <c r="T425" s="463"/>
      <c r="U425" s="493" t="str">
        <f>IF(B423="","",IF(E425="","",SUM(P425:T425)))</f>
        <v/>
      </c>
      <c r="V425" s="404" t="str">
        <f>IF(B423="","",IF(AF425="DQ","DQ",IF(E425="","",IF(O425+U425&lt;0,0,O425+U425))))</f>
        <v/>
      </c>
      <c r="W425" s="410"/>
      <c r="X425" s="724"/>
      <c r="Y425" s="179"/>
      <c r="Z425" s="180"/>
      <c r="AA425" s="181"/>
      <c r="AB425" s="241"/>
      <c r="AC425" s="873"/>
      <c r="AD425" s="873"/>
      <c r="AE425" s="606"/>
      <c r="AF425" s="639"/>
    </row>
    <row r="426" spans="1:32" x14ac:dyDescent="0.25">
      <c r="A426" s="627"/>
      <c r="B426" s="630"/>
      <c r="C426" s="822"/>
      <c r="D426" s="44" t="s">
        <v>5</v>
      </c>
      <c r="E426" s="410" t="str">
        <f>IF(P426&lt;&gt;"",E423,"")</f>
        <v/>
      </c>
      <c r="F426" s="444" t="str">
        <f>IF(P426&lt;&gt;"",F423,"")</f>
        <v/>
      </c>
      <c r="G426" s="444" t="str">
        <f>IF(Q426&lt;&gt;"",G423,"")</f>
        <v/>
      </c>
      <c r="H426" s="444" t="str">
        <f>IF(Q426&lt;&gt;"",H423,"")</f>
        <v/>
      </c>
      <c r="I426" s="444" t="str">
        <f>IF(R426&lt;&gt;"",I423,"")</f>
        <v/>
      </c>
      <c r="J426" s="444" t="str">
        <f>IF(R426&lt;&gt;"",J423,"")</f>
        <v/>
      </c>
      <c r="K426" s="444" t="str">
        <f>IF(S426&lt;&gt;"",K423,"")</f>
        <v/>
      </c>
      <c r="L426" s="414" t="str">
        <f>IF(S426&lt;&gt;"",L423,"")</f>
        <v/>
      </c>
      <c r="M426" s="414" t="str">
        <f>IF(T426&lt;&gt;"",M423,"")</f>
        <v/>
      </c>
      <c r="N426" s="63" t="str">
        <f>IF(E426&lt;&gt;"",N423,"")</f>
        <v/>
      </c>
      <c r="O426" s="494" t="str">
        <f>IF(B423="","",IF(E426="","",E426-F426+G426-H426+I426-J426+K426-L426+M426-N426))</f>
        <v/>
      </c>
      <c r="P426" s="303"/>
      <c r="Q426" s="303"/>
      <c r="R426" s="303"/>
      <c r="S426" s="303"/>
      <c r="T426" s="463"/>
      <c r="U426" s="485" t="str">
        <f>IF(B423="","",IF(E426="","",SUM(P426:T426)))</f>
        <v/>
      </c>
      <c r="V426" s="437" t="str">
        <f>IF(B423="","",IF(AF426="DQ","DQ",IF(E426="","",IF(O426+U426&lt;0,0,O426+U426))))</f>
        <v/>
      </c>
      <c r="W426" s="410"/>
      <c r="X426" s="724"/>
      <c r="Y426" s="179"/>
      <c r="Z426" s="180"/>
      <c r="AA426" s="181"/>
      <c r="AB426" s="241"/>
      <c r="AC426" s="873"/>
      <c r="AD426" s="873"/>
      <c r="AE426" s="606"/>
      <c r="AF426" s="639"/>
    </row>
    <row r="427" spans="1:32" ht="15.75" thickBot="1" x14ac:dyDescent="0.3">
      <c r="A427" s="628"/>
      <c r="B427" s="631"/>
      <c r="C427" s="823"/>
      <c r="D427" s="45" t="s">
        <v>6</v>
      </c>
      <c r="E427" s="411" t="str">
        <f>IF(P427&lt;&gt;"",E423,"")</f>
        <v/>
      </c>
      <c r="F427" s="445" t="str">
        <f>IF(P427&lt;&gt;"",F423,"")</f>
        <v/>
      </c>
      <c r="G427" s="445" t="str">
        <f>IF(Q427&lt;&gt;"",G423,"")</f>
        <v/>
      </c>
      <c r="H427" s="445" t="str">
        <f>IF(Q427&lt;&gt;"",H423,"")</f>
        <v/>
      </c>
      <c r="I427" s="445" t="str">
        <f>IF(R427&lt;&gt;"",I423,"")</f>
        <v/>
      </c>
      <c r="J427" s="445" t="str">
        <f>IF(R427&lt;&gt;"",J423,"")</f>
        <v/>
      </c>
      <c r="K427" s="445" t="str">
        <f>IF(S427&lt;&gt;"",K423,"")</f>
        <v/>
      </c>
      <c r="L427" s="415" t="str">
        <f>IF(S427&lt;&gt;"",L423,"")</f>
        <v/>
      </c>
      <c r="M427" s="415" t="str">
        <f>IF(T427&lt;&gt;"",M423,"")</f>
        <v/>
      </c>
      <c r="N427" s="161" t="str">
        <f>IF(E427&lt;&gt;"",N423,"")</f>
        <v/>
      </c>
      <c r="O427" s="495" t="str">
        <f>IF(B423="","",IF(E427="","",E427-F427+G427-H427+I427-J427+K427-L427+M427-N427))</f>
        <v/>
      </c>
      <c r="P427" s="305"/>
      <c r="Q427" s="305"/>
      <c r="R427" s="305"/>
      <c r="S427" s="305"/>
      <c r="T427" s="465"/>
      <c r="U427" s="495" t="str">
        <f>IF(B423="","",IF(E427="","",SUM(P427:T427)))</f>
        <v/>
      </c>
      <c r="V427" s="405" t="str">
        <f>IF(B423="","",IF(AF427="DQ","DQ",IF(E427="","",IF(O427+U427&lt;0,0,O427+U427))))</f>
        <v/>
      </c>
      <c r="W427" s="411"/>
      <c r="X427" s="725"/>
      <c r="Y427" s="183"/>
      <c r="Z427" s="184"/>
      <c r="AA427" s="185"/>
      <c r="AB427" s="242"/>
      <c r="AC427" s="874"/>
      <c r="AD427" s="874"/>
      <c r="AE427" s="607"/>
      <c r="AF427" s="640"/>
    </row>
    <row r="428" spans="1:32" x14ac:dyDescent="0.25">
      <c r="A428" s="621" t="str">
        <f>IF('Names And Totals'!A89="","",'Names And Totals'!A89)</f>
        <v/>
      </c>
      <c r="B428" s="624" t="str">
        <f>IF('Names And Totals'!B89="","",'Names And Totals'!B89)</f>
        <v/>
      </c>
      <c r="C428" s="641" t="str">
        <f>IF(AE428="","",IF(AE428="DQ","DQ",RANK(AE428,$AE$8:$AE$503,0)+SUMPRODUCT(--(AE428=$AE$8:$AE$503),--(AC428&gt;$AC$8:$AC$503))))</f>
        <v/>
      </c>
      <c r="D428" s="42" t="s">
        <v>7</v>
      </c>
      <c r="E428" s="453"/>
      <c r="F428" s="452"/>
      <c r="G428" s="452"/>
      <c r="H428" s="452"/>
      <c r="I428" s="452"/>
      <c r="J428" s="452"/>
      <c r="K428" s="452"/>
      <c r="L428" s="476"/>
      <c r="M428" s="476"/>
      <c r="N428" s="325"/>
      <c r="O428" s="483" t="str">
        <f>IF(B428="","",IF(E428="","",E428-F428+G428-H428+I428-J428+K428-L428+M428-N428))</f>
        <v/>
      </c>
      <c r="P428" s="482"/>
      <c r="Q428" s="452"/>
      <c r="R428" s="452"/>
      <c r="S428" s="334"/>
      <c r="T428" s="460"/>
      <c r="U428" s="483" t="str">
        <f>IF(B428="","",IF(E428="","",SUM(P428:T428)))</f>
        <v/>
      </c>
      <c r="V428" s="500" t="str">
        <f>IF(B428="","",IF(AF428="DQ","DQ",IF(E428="","",IF(O428+U428&lt;0,0,O428+U428))))</f>
        <v/>
      </c>
      <c r="W428" s="422">
        <f>COUNTIF(E428,"=0")+COUNTIF(G428,"=0")+COUNTIF(I428,"=0")+COUNTIF(K428,"=0")+COUNTIF(M428,"=0")</f>
        <v>0</v>
      </c>
      <c r="X428" s="875" t="str">
        <f>IF(AF428="DQ","DQ",IF(V428="","",IF(V429="",V428,IF(V430="",AVERAGE(V428:V429),IF(V431="",AVERAGE(V428:V430),IF(V432="",AVERAGE(V428:V431),TRIMMEAN(V428:V432,0.4)))))))</f>
        <v/>
      </c>
      <c r="Y428" s="324"/>
      <c r="Z428" s="334"/>
      <c r="AA428" s="325"/>
      <c r="AB428" s="164" t="str">
        <f>IF(Y428="","",IF(Y428=999,999,Y428*60+Z428+AA428/100))</f>
        <v/>
      </c>
      <c r="AC428" s="877" t="str">
        <f>IF(I428="DQ","DQ",IF(AB428="","",IF(AB429="",AB428,IF(AB429=0,AB428,IF(AB428=999,999,AVERAGE(AB428:AB429))))))</f>
        <v/>
      </c>
      <c r="AD428" s="877" t="str">
        <f>IF(AF428="DQ","DQ",IF(AC428="","",IF(AVERAGE(AC428:AC548)=999,0,IF(W428&lt;&gt;0,0,IF(30-(AC428-$AE$3)/10&lt;0,0,30-(AC428-$AE$3)/10)))))</f>
        <v/>
      </c>
      <c r="AE428" s="880" t="str">
        <f>IF(B428="","",IF(AF428="DQ","DQ",IF(AC428="","",IF(SUM(X428+AD428)&gt;0,SUM(X428+AD428),0))))</f>
        <v/>
      </c>
      <c r="AF428" s="815"/>
    </row>
    <row r="429" spans="1:32" x14ac:dyDescent="0.25">
      <c r="A429" s="621"/>
      <c r="B429" s="624"/>
      <c r="C429" s="641"/>
      <c r="D429" s="42" t="s">
        <v>4</v>
      </c>
      <c r="E429" s="412" t="str">
        <f>IF(P429&lt;&gt;"",E428,"")</f>
        <v/>
      </c>
      <c r="F429" s="443" t="str">
        <f>IF(P429&lt;&gt;"",F428,"")</f>
        <v/>
      </c>
      <c r="G429" s="443" t="str">
        <f>IF(Q429&lt;&gt;"",G428,"")</f>
        <v/>
      </c>
      <c r="H429" s="443" t="str">
        <f>IF(Q429&lt;&gt;"",H428,"")</f>
        <v/>
      </c>
      <c r="I429" s="443" t="str">
        <f>IF(R429&lt;&gt;"",I428,"")</f>
        <v/>
      </c>
      <c r="J429" s="443" t="str">
        <f>IF(R429&lt;&gt;"",J428,"")</f>
        <v/>
      </c>
      <c r="K429" s="443" t="str">
        <f>IF(S429&lt;&gt;"",K428,"")</f>
        <v/>
      </c>
      <c r="L429" s="416" t="str">
        <f>IF(S429&lt;&gt;"",L428,"")</f>
        <v/>
      </c>
      <c r="M429" s="416" t="str">
        <f>IF(T429&lt;&gt;"",M428,"")</f>
        <v/>
      </c>
      <c r="N429" s="62" t="str">
        <f>IF(E429&lt;&gt;"",N428,"")</f>
        <v/>
      </c>
      <c r="O429" s="487" t="str">
        <f>IF(B428="","",IF(E429="","",E429-F429+G429-H429+I429-J429+K429-L429+M429-N429))</f>
        <v/>
      </c>
      <c r="P429" s="297"/>
      <c r="Q429" s="297"/>
      <c r="R429" s="297"/>
      <c r="S429" s="297"/>
      <c r="T429" s="461"/>
      <c r="U429" s="484" t="str">
        <f>IF(B428="","",IF(E429="","",SUM(P429:T429)))</f>
        <v/>
      </c>
      <c r="V429" s="419" t="str">
        <f>IF(B428="","",IF(AF429="DQ","DQ",IF(E429="","",IF(O429+U429&lt;0,0,O429+U429))))</f>
        <v/>
      </c>
      <c r="W429" s="412"/>
      <c r="X429" s="645"/>
      <c r="Y429" s="289"/>
      <c r="Z429" s="290"/>
      <c r="AA429" s="310"/>
      <c r="AB429" s="10" t="str">
        <f>IF(Y429="","",IF(Y429=999,999,Y429*60+Z429+AA429/100))</f>
        <v/>
      </c>
      <c r="AC429" s="878"/>
      <c r="AD429" s="878"/>
      <c r="AE429" s="721"/>
      <c r="AF429" s="816"/>
    </row>
    <row r="430" spans="1:32" x14ac:dyDescent="0.25">
      <c r="A430" s="621"/>
      <c r="B430" s="624"/>
      <c r="C430" s="641"/>
      <c r="D430" s="42" t="s">
        <v>8</v>
      </c>
      <c r="E430" s="412" t="str">
        <f>IF(P430&lt;&gt;"",E428,"")</f>
        <v/>
      </c>
      <c r="F430" s="443" t="str">
        <f>IF(P430&lt;&gt;"",F428,"")</f>
        <v/>
      </c>
      <c r="G430" s="443" t="str">
        <f>IF(Q430&lt;&gt;"",G428,"")</f>
        <v/>
      </c>
      <c r="H430" s="443" t="str">
        <f>IF(Q430&lt;&gt;"",H428,"")</f>
        <v/>
      </c>
      <c r="I430" s="443" t="str">
        <f>IF(R430&lt;&gt;"",I428,"")</f>
        <v/>
      </c>
      <c r="J430" s="443" t="str">
        <f>IF(R430&lt;&gt;"",J428,"")</f>
        <v/>
      </c>
      <c r="K430" s="443" t="str">
        <f>IF(S430&lt;&gt;"",K428,"")</f>
        <v/>
      </c>
      <c r="L430" s="416" t="str">
        <f>IF(S430&lt;&gt;"",L428,"")</f>
        <v/>
      </c>
      <c r="M430" s="416" t="str">
        <f>IF(T430&lt;&gt;"",M428,"")</f>
        <v/>
      </c>
      <c r="N430" s="62" t="str">
        <f>IF(E430&lt;&gt;"",N428,"")</f>
        <v/>
      </c>
      <c r="O430" s="484" t="str">
        <f>IF(B428="","",IF(E430="","",E430-F430+G430-H430+I430-J430+K430-L430+M430-N430))</f>
        <v/>
      </c>
      <c r="P430" s="297"/>
      <c r="Q430" s="297"/>
      <c r="R430" s="297"/>
      <c r="S430" s="297"/>
      <c r="T430" s="461"/>
      <c r="U430" s="486" t="str">
        <f>IF(B428="","",IF(E430="","",SUM(P430:T430)))</f>
        <v/>
      </c>
      <c r="V430" s="435" t="str">
        <f>IF(B428="","",IF(AF430="DQ","DQ",IF(E430="","",IF(O430+U430&lt;0,0,O430+U430))))</f>
        <v/>
      </c>
      <c r="W430" s="412"/>
      <c r="X430" s="645"/>
      <c r="Y430" s="169"/>
      <c r="Z430" s="170"/>
      <c r="AA430" s="171"/>
      <c r="AB430" s="240"/>
      <c r="AC430" s="878"/>
      <c r="AD430" s="878"/>
      <c r="AE430" s="721"/>
      <c r="AF430" s="816"/>
    </row>
    <row r="431" spans="1:32" x14ac:dyDescent="0.25">
      <c r="A431" s="621"/>
      <c r="B431" s="624"/>
      <c r="C431" s="641"/>
      <c r="D431" s="42" t="s">
        <v>5</v>
      </c>
      <c r="E431" s="412" t="str">
        <f>IF(P431&lt;&gt;"",E428,"")</f>
        <v/>
      </c>
      <c r="F431" s="443" t="str">
        <f>IF(P431&lt;&gt;"",F428,"")</f>
        <v/>
      </c>
      <c r="G431" s="443" t="str">
        <f>IF(Q431&lt;&gt;"",G428,"")</f>
        <v/>
      </c>
      <c r="H431" s="443" t="str">
        <f>IF(Q431&lt;&gt;"",H428,"")</f>
        <v/>
      </c>
      <c r="I431" s="443" t="str">
        <f>IF(R431&lt;&gt;"",I428,"")</f>
        <v/>
      </c>
      <c r="J431" s="443" t="str">
        <f>IF(R431&lt;&gt;"",J428,"")</f>
        <v/>
      </c>
      <c r="K431" s="443" t="str">
        <f>IF(S431&lt;&gt;"",K428,"")</f>
        <v/>
      </c>
      <c r="L431" s="416" t="str">
        <f>IF(S431&lt;&gt;"",L428,"")</f>
        <v/>
      </c>
      <c r="M431" s="416" t="str">
        <f>IF(T431&lt;&gt;"",M428,"")</f>
        <v/>
      </c>
      <c r="N431" s="62" t="str">
        <f>IF(E431&lt;&gt;"",N428,"")</f>
        <v/>
      </c>
      <c r="O431" s="488" t="str">
        <f>IF(B428="","",IF(E431="","",E431-F431+G431-H431+I431-J431+K431-L431+M431-N431))</f>
        <v/>
      </c>
      <c r="P431" s="297"/>
      <c r="Q431" s="297"/>
      <c r="R431" s="297"/>
      <c r="S431" s="297"/>
      <c r="T431" s="461"/>
      <c r="U431" s="484" t="str">
        <f>IF(B428="","",IF(E431="","",SUM(P431:T431)))</f>
        <v/>
      </c>
      <c r="V431" s="419" t="str">
        <f>IF(B428="","",IF(AF431="DQ","DQ",IF(E431="","",IF(O431+U431&lt;0,0,O431+U431))))</f>
        <v/>
      </c>
      <c r="W431" s="412"/>
      <c r="X431" s="645"/>
      <c r="Y431" s="169"/>
      <c r="Z431" s="170"/>
      <c r="AA431" s="171"/>
      <c r="AB431" s="240"/>
      <c r="AC431" s="878"/>
      <c r="AD431" s="878"/>
      <c r="AE431" s="721"/>
      <c r="AF431" s="816"/>
    </row>
    <row r="432" spans="1:32" ht="15.75" thickBot="1" x14ac:dyDescent="0.3">
      <c r="A432" s="644"/>
      <c r="B432" s="643"/>
      <c r="C432" s="642"/>
      <c r="D432" s="85" t="s">
        <v>6</v>
      </c>
      <c r="E432" s="423" t="str">
        <f>IF(P432&lt;&gt;"",E428,"")</f>
        <v/>
      </c>
      <c r="F432" s="124" t="str">
        <f>IF(P432&lt;&gt;"",F428,"")</f>
        <v/>
      </c>
      <c r="G432" s="124" t="str">
        <f>IF(Q432&lt;&gt;"",G428,"")</f>
        <v/>
      </c>
      <c r="H432" s="124" t="str">
        <f>IF(Q432&lt;&gt;"",H428,"")</f>
        <v/>
      </c>
      <c r="I432" s="124" t="str">
        <f>IF(R432&lt;&gt;"",I428,"")</f>
        <v/>
      </c>
      <c r="J432" s="124" t="str">
        <f>IF(R432&lt;&gt;"",J428,"")</f>
        <v/>
      </c>
      <c r="K432" s="124" t="str">
        <f>IF(S432&lt;&gt;"",K428,"")</f>
        <v/>
      </c>
      <c r="L432" s="421" t="str">
        <f>IF(S432&lt;&gt;"",L428,"")</f>
        <v/>
      </c>
      <c r="M432" s="421" t="str">
        <f>IF(T432&lt;&gt;"",M428,"")</f>
        <v/>
      </c>
      <c r="N432" s="64" t="str">
        <f>IF(E432&lt;&gt;"",N428,"")</f>
        <v/>
      </c>
      <c r="O432" s="486" t="str">
        <f>IF(B428="","",IF(E432="","",E432-F432+G432-H432+I432-J432+K432-L432+M432-N432))</f>
        <v/>
      </c>
      <c r="P432" s="309"/>
      <c r="Q432" s="309"/>
      <c r="R432" s="309"/>
      <c r="S432" s="309"/>
      <c r="T432" s="462"/>
      <c r="U432" s="488" t="str">
        <f>IF(B428="","",IF(E432="","",SUM(P432:T432)))</f>
        <v/>
      </c>
      <c r="V432" s="418" t="str">
        <f>IF(B428="","",IF(AF432="DQ","DQ",IF(E432="","",IF(O432+U432&lt;0,0,O432+U432))))</f>
        <v/>
      </c>
      <c r="W432" s="423"/>
      <c r="X432" s="876"/>
      <c r="Y432" s="478"/>
      <c r="Z432" s="479"/>
      <c r="AA432" s="480"/>
      <c r="AB432" s="481"/>
      <c r="AC432" s="879"/>
      <c r="AD432" s="879"/>
      <c r="AE432" s="881"/>
      <c r="AF432" s="817"/>
    </row>
    <row r="433" spans="1:32" x14ac:dyDescent="0.25">
      <c r="A433" s="626" t="str">
        <f>IF('Names And Totals'!A90="","",'Names And Totals'!A90)</f>
        <v/>
      </c>
      <c r="B433" s="629" t="str">
        <f>IF('Names And Totals'!B90="","",'Names And Totals'!B90)</f>
        <v/>
      </c>
      <c r="C433" s="821" t="str">
        <f>IF(AE433="","",IF(AE433="DQ","DQ",RANK(AE433,$AE$8:$AE$503,0)+SUMPRODUCT(--(AE433=$AE$8:$AE$503),--(AC433&gt;$AC$8:$AC$503))))</f>
        <v/>
      </c>
      <c r="D433" s="43" t="s">
        <v>7</v>
      </c>
      <c r="E433" s="446"/>
      <c r="F433" s="447"/>
      <c r="G433" s="447"/>
      <c r="H433" s="447"/>
      <c r="I433" s="447"/>
      <c r="J433" s="447"/>
      <c r="K433" s="447"/>
      <c r="L433" s="489"/>
      <c r="M433" s="489"/>
      <c r="N433" s="313"/>
      <c r="O433" s="490" t="str">
        <f>IF(B433="","",IF(E433="","",E433-F433+G433-H433+I433-J433+K433-L433+M433-N433))</f>
        <v/>
      </c>
      <c r="P433" s="491"/>
      <c r="Q433" s="447"/>
      <c r="R433" s="447"/>
      <c r="S433" s="312"/>
      <c r="T433" s="464"/>
      <c r="U433" s="490" t="str">
        <f>IF(B433="","",IF(E433="","",SUM(P433:T433)))</f>
        <v/>
      </c>
      <c r="V433" s="403" t="str">
        <f>IF(B433="","",IF(AF433="DQ","DQ",IF(E433="","",IF(O433+U433&lt;0,0,O433+U433))))</f>
        <v/>
      </c>
      <c r="W433" s="409">
        <f>COUNTIF(E433,"=0")+COUNTIF(G433,"=0")+COUNTIF(I433,"=0")+COUNTIF(K433,"=0")+COUNTIF(M433,"=0")</f>
        <v>0</v>
      </c>
      <c r="X433" s="723" t="str">
        <f>IF(AF433="DQ","DQ",IF(V433="","",IF(V434="",V433,IF(V435="",AVERAGE(V433:V434),IF(V436="",AVERAGE(V433:V435),IF(V437="",AVERAGE(V433:V436),TRIMMEAN(V433:V437,0.4)))))))</f>
        <v/>
      </c>
      <c r="Y433" s="311"/>
      <c r="Z433" s="312"/>
      <c r="AA433" s="313"/>
      <c r="AB433" s="160" t="str">
        <f>IF(Y433="","",IF(Y433=999,999,Y433*60+Z433+AA433/100))</f>
        <v/>
      </c>
      <c r="AC433" s="872" t="str">
        <f>IF(I433="DQ","DQ",IF(AB433="","",IF(AB434="",AB433,IF(AB434=0,AB433,IF(AB433=999,999,AVERAGE(AB433:AB434))))))</f>
        <v/>
      </c>
      <c r="AD433" s="872" t="str">
        <f>IF(AF433="DQ","DQ",IF(AC433="","",IF(AVERAGE(AC433:AC553)=999,0,IF(W433&lt;&gt;0,0,IF(30-(AC433-$AE$3)/10&lt;0,0,30-(AC433-$AE$3)/10)))))</f>
        <v/>
      </c>
      <c r="AE433" s="605" t="str">
        <f>IF(B433="","",IF(AF433="DQ","DQ",IF(AC433="","",IF(SUM(X433+AD433)&gt;0,SUM(X433+AD433),0))))</f>
        <v/>
      </c>
      <c r="AF433" s="638"/>
    </row>
    <row r="434" spans="1:32" x14ac:dyDescent="0.25">
      <c r="A434" s="627"/>
      <c r="B434" s="630"/>
      <c r="C434" s="822"/>
      <c r="D434" s="44" t="s">
        <v>4</v>
      </c>
      <c r="E434" s="410" t="str">
        <f>IF(P434&lt;&gt;"",E433,"")</f>
        <v/>
      </c>
      <c r="F434" s="444" t="str">
        <f>IF(P434&lt;&gt;"",F433,"")</f>
        <v/>
      </c>
      <c r="G434" s="444" t="str">
        <f>IF(Q434&lt;&gt;"",G433,"")</f>
        <v/>
      </c>
      <c r="H434" s="444" t="str">
        <f>IF(Q434&lt;&gt;"",H433,"")</f>
        <v/>
      </c>
      <c r="I434" s="444" t="str">
        <f>IF(R434&lt;&gt;"",I433,"")</f>
        <v/>
      </c>
      <c r="J434" s="444" t="str">
        <f>IF(R434&lt;&gt;"",J433,"")</f>
        <v/>
      </c>
      <c r="K434" s="444" t="str">
        <f>IF(S434&lt;&gt;"",K433,"")</f>
        <v/>
      </c>
      <c r="L434" s="414" t="str">
        <f>IF(S434&lt;&gt;"",L433,"")</f>
        <v/>
      </c>
      <c r="M434" s="414" t="str">
        <f>IF(T434&lt;&gt;"",M433,"")</f>
        <v/>
      </c>
      <c r="N434" s="63" t="str">
        <f>IF(E434&lt;&gt;"",N433,"")</f>
        <v/>
      </c>
      <c r="O434" s="492" t="str">
        <f>IF(B433="","",IF(E434="","",E434-F434+G434-H434+I434-J434+K434-L434+M434-N434))</f>
        <v/>
      </c>
      <c r="P434" s="303"/>
      <c r="Q434" s="303"/>
      <c r="R434" s="303"/>
      <c r="S434" s="303"/>
      <c r="T434" s="463"/>
      <c r="U434" s="485" t="str">
        <f>IF(B433="","",IF(E434="","",SUM(P434:T434)))</f>
        <v/>
      </c>
      <c r="V434" s="437" t="str">
        <f>IF(B433="","",IF(AF434="DQ","DQ",IF(E434="","",IF(O434+U434&lt;0,0,O434+U434))))</f>
        <v/>
      </c>
      <c r="W434" s="410"/>
      <c r="X434" s="724"/>
      <c r="Y434" s="292"/>
      <c r="Z434" s="293"/>
      <c r="AA434" s="314"/>
      <c r="AB434" s="14" t="str">
        <f>IF(Y434="","",IF(Y434=999,999,Y434*60+Z434+AA434/100))</f>
        <v/>
      </c>
      <c r="AC434" s="873"/>
      <c r="AD434" s="873"/>
      <c r="AE434" s="606"/>
      <c r="AF434" s="639"/>
    </row>
    <row r="435" spans="1:32" x14ac:dyDescent="0.25">
      <c r="A435" s="627"/>
      <c r="B435" s="630"/>
      <c r="C435" s="822"/>
      <c r="D435" s="44" t="s">
        <v>8</v>
      </c>
      <c r="E435" s="410" t="str">
        <f>IF(P435&lt;&gt;"",E433,"")</f>
        <v/>
      </c>
      <c r="F435" s="444" t="str">
        <f>IF(P435&lt;&gt;"",F433,"")</f>
        <v/>
      </c>
      <c r="G435" s="444" t="str">
        <f>IF(Q435&lt;&gt;"",G433,"")</f>
        <v/>
      </c>
      <c r="H435" s="444" t="str">
        <f>IF(Q435&lt;&gt;"",H433,"")</f>
        <v/>
      </c>
      <c r="I435" s="444" t="str">
        <f>IF(R435&lt;&gt;"",I433,"")</f>
        <v/>
      </c>
      <c r="J435" s="444" t="str">
        <f>IF(R435&lt;&gt;"",J433,"")</f>
        <v/>
      </c>
      <c r="K435" s="444" t="str">
        <f>IF(S435&lt;&gt;"",K433,"")</f>
        <v/>
      </c>
      <c r="L435" s="414" t="str">
        <f>IF(S435&lt;&gt;"",L433,"")</f>
        <v/>
      </c>
      <c r="M435" s="414" t="str">
        <f>IF(T435&lt;&gt;"",M433,"")</f>
        <v/>
      </c>
      <c r="N435" s="63" t="str">
        <f>IF(E435&lt;&gt;"",N433,"")</f>
        <v/>
      </c>
      <c r="O435" s="485" t="str">
        <f>IF(B433="","",IF(E435="","",E435-F435+G435-H435+I435-J435+K435-L435+M435-N435))</f>
        <v/>
      </c>
      <c r="P435" s="303"/>
      <c r="Q435" s="303"/>
      <c r="R435" s="303"/>
      <c r="S435" s="303"/>
      <c r="T435" s="463"/>
      <c r="U435" s="493" t="str">
        <f>IF(B433="","",IF(E435="","",SUM(P435:T435)))</f>
        <v/>
      </c>
      <c r="V435" s="404" t="str">
        <f>IF(B433="","",IF(AF435="DQ","DQ",IF(E435="","",IF(O435+U435&lt;0,0,O435+U435))))</f>
        <v/>
      </c>
      <c r="W435" s="410"/>
      <c r="X435" s="724"/>
      <c r="Y435" s="179"/>
      <c r="Z435" s="180"/>
      <c r="AA435" s="181"/>
      <c r="AB435" s="241"/>
      <c r="AC435" s="873"/>
      <c r="AD435" s="873"/>
      <c r="AE435" s="606"/>
      <c r="AF435" s="639"/>
    </row>
    <row r="436" spans="1:32" x14ac:dyDescent="0.25">
      <c r="A436" s="627"/>
      <c r="B436" s="630"/>
      <c r="C436" s="822"/>
      <c r="D436" s="44" t="s">
        <v>5</v>
      </c>
      <c r="E436" s="410" t="str">
        <f>IF(P436&lt;&gt;"",E433,"")</f>
        <v/>
      </c>
      <c r="F436" s="444" t="str">
        <f>IF(P436&lt;&gt;"",F433,"")</f>
        <v/>
      </c>
      <c r="G436" s="444" t="str">
        <f>IF(Q436&lt;&gt;"",G433,"")</f>
        <v/>
      </c>
      <c r="H436" s="444" t="str">
        <f>IF(Q436&lt;&gt;"",H433,"")</f>
        <v/>
      </c>
      <c r="I436" s="444" t="str">
        <f>IF(R436&lt;&gt;"",I433,"")</f>
        <v/>
      </c>
      <c r="J436" s="444" t="str">
        <f>IF(R436&lt;&gt;"",J433,"")</f>
        <v/>
      </c>
      <c r="K436" s="444" t="str">
        <f>IF(S436&lt;&gt;"",K433,"")</f>
        <v/>
      </c>
      <c r="L436" s="414" t="str">
        <f>IF(S436&lt;&gt;"",L433,"")</f>
        <v/>
      </c>
      <c r="M436" s="414" t="str">
        <f>IF(T436&lt;&gt;"",M433,"")</f>
        <v/>
      </c>
      <c r="N436" s="63" t="str">
        <f>IF(E436&lt;&gt;"",N433,"")</f>
        <v/>
      </c>
      <c r="O436" s="494" t="str">
        <f>IF(B433="","",IF(E436="","",E436-F436+G436-H436+I436-J436+K436-L436+M436-N436))</f>
        <v/>
      </c>
      <c r="P436" s="303"/>
      <c r="Q436" s="303"/>
      <c r="R436" s="303"/>
      <c r="S436" s="303"/>
      <c r="T436" s="463"/>
      <c r="U436" s="485" t="str">
        <f>IF(B433="","",IF(E436="","",SUM(P436:T436)))</f>
        <v/>
      </c>
      <c r="V436" s="437" t="str">
        <f>IF(B433="","",IF(AF436="DQ","DQ",IF(E436="","",IF(O436+U436&lt;0,0,O436+U436))))</f>
        <v/>
      </c>
      <c r="W436" s="410"/>
      <c r="X436" s="724"/>
      <c r="Y436" s="179"/>
      <c r="Z436" s="180"/>
      <c r="AA436" s="181"/>
      <c r="AB436" s="241"/>
      <c r="AC436" s="873"/>
      <c r="AD436" s="873"/>
      <c r="AE436" s="606"/>
      <c r="AF436" s="639"/>
    </row>
    <row r="437" spans="1:32" ht="15.75" thickBot="1" x14ac:dyDescent="0.3">
      <c r="A437" s="628"/>
      <c r="B437" s="631"/>
      <c r="C437" s="823"/>
      <c r="D437" s="45" t="s">
        <v>6</v>
      </c>
      <c r="E437" s="411" t="str">
        <f>IF(P437&lt;&gt;"",E433,"")</f>
        <v/>
      </c>
      <c r="F437" s="445" t="str">
        <f>IF(P437&lt;&gt;"",F433,"")</f>
        <v/>
      </c>
      <c r="G437" s="445" t="str">
        <f>IF(Q437&lt;&gt;"",G433,"")</f>
        <v/>
      </c>
      <c r="H437" s="445" t="str">
        <f>IF(Q437&lt;&gt;"",H433,"")</f>
        <v/>
      </c>
      <c r="I437" s="445" t="str">
        <f>IF(R437&lt;&gt;"",I433,"")</f>
        <v/>
      </c>
      <c r="J437" s="445" t="str">
        <f>IF(R437&lt;&gt;"",J433,"")</f>
        <v/>
      </c>
      <c r="K437" s="445" t="str">
        <f>IF(S437&lt;&gt;"",K433,"")</f>
        <v/>
      </c>
      <c r="L437" s="415" t="str">
        <f>IF(S437&lt;&gt;"",L433,"")</f>
        <v/>
      </c>
      <c r="M437" s="415" t="str">
        <f>IF(T437&lt;&gt;"",M433,"")</f>
        <v/>
      </c>
      <c r="N437" s="161" t="str">
        <f>IF(E437&lt;&gt;"",N433,"")</f>
        <v/>
      </c>
      <c r="O437" s="495" t="str">
        <f>IF(B433="","",IF(E437="","",E437-F437+G437-H437+I437-J437+K437-L437+M437-N437))</f>
        <v/>
      </c>
      <c r="P437" s="305"/>
      <c r="Q437" s="305"/>
      <c r="R437" s="305"/>
      <c r="S437" s="305"/>
      <c r="T437" s="465"/>
      <c r="U437" s="495" t="str">
        <f>IF(B433="","",IF(E437="","",SUM(P437:T437)))</f>
        <v/>
      </c>
      <c r="V437" s="405" t="str">
        <f>IF(B433="","",IF(AF437="DQ","DQ",IF(E437="","",IF(O437+U437&lt;0,0,O437+U437))))</f>
        <v/>
      </c>
      <c r="W437" s="411"/>
      <c r="X437" s="725"/>
      <c r="Y437" s="183"/>
      <c r="Z437" s="184"/>
      <c r="AA437" s="185"/>
      <c r="AB437" s="242"/>
      <c r="AC437" s="874"/>
      <c r="AD437" s="874"/>
      <c r="AE437" s="607"/>
      <c r="AF437" s="640"/>
    </row>
    <row r="438" spans="1:32" x14ac:dyDescent="0.25">
      <c r="A438" s="621" t="str">
        <f>IF('Names And Totals'!A91="","",'Names And Totals'!A91)</f>
        <v/>
      </c>
      <c r="B438" s="624" t="str">
        <f>IF('Names And Totals'!B91="","",'Names And Totals'!B91)</f>
        <v/>
      </c>
      <c r="C438" s="641" t="str">
        <f>IF(AE438="","",IF(AE438="DQ","DQ",RANK(AE438,$AE$8:$AE$503,0)+SUMPRODUCT(--(AE438=$AE$8:$AE$503),--(AC438&gt;$AC$8:$AC$503))))</f>
        <v/>
      </c>
      <c r="D438" s="42" t="s">
        <v>7</v>
      </c>
      <c r="E438" s="453"/>
      <c r="F438" s="452"/>
      <c r="G438" s="452"/>
      <c r="H438" s="452"/>
      <c r="I438" s="452"/>
      <c r="J438" s="452"/>
      <c r="K438" s="452"/>
      <c r="L438" s="476"/>
      <c r="M438" s="476"/>
      <c r="N438" s="325"/>
      <c r="O438" s="483" t="str">
        <f>IF(B438="","",IF(E438="","",E438-F438+G438-H438+I438-J438+K438-L438+M438-N438))</f>
        <v/>
      </c>
      <c r="P438" s="482"/>
      <c r="Q438" s="452"/>
      <c r="R438" s="452"/>
      <c r="S438" s="334"/>
      <c r="T438" s="460"/>
      <c r="U438" s="483" t="str">
        <f>IF(B438="","",IF(E438="","",SUM(P438:T438)))</f>
        <v/>
      </c>
      <c r="V438" s="500" t="str">
        <f>IF(B438="","",IF(AF438="DQ","DQ",IF(E438="","",IF(O438+U438&lt;0,0,O438+U438))))</f>
        <v/>
      </c>
      <c r="W438" s="422">
        <f>COUNTIF(E438,"=0")+COUNTIF(G438,"=0")+COUNTIF(I438,"=0")+COUNTIF(K438,"=0")+COUNTIF(M438,"=0")</f>
        <v>0</v>
      </c>
      <c r="X438" s="875" t="str">
        <f>IF(AF438="DQ","DQ",IF(V438="","",IF(V439="",V438,IF(V440="",AVERAGE(V438:V439),IF(V441="",AVERAGE(V438:V440),IF(V442="",AVERAGE(V438:V441),TRIMMEAN(V438:V442,0.4)))))))</f>
        <v/>
      </c>
      <c r="Y438" s="324"/>
      <c r="Z438" s="334"/>
      <c r="AA438" s="325"/>
      <c r="AB438" s="164" t="str">
        <f>IF(Y438="","",IF(Y438=999,999,Y438*60+Z438+AA438/100))</f>
        <v/>
      </c>
      <c r="AC438" s="877" t="str">
        <f>IF(I438="DQ","DQ",IF(AB438="","",IF(AB439="",AB438,IF(AB439=0,AB438,IF(AB438=999,999,AVERAGE(AB438:AB439))))))</f>
        <v/>
      </c>
      <c r="AD438" s="877" t="str">
        <f>IF(AF438="DQ","DQ",IF(AC438="","",IF(AVERAGE(AC438:AC558)=999,0,IF(W438&lt;&gt;0,0,IF(30-(AC438-$AE$3)/10&lt;0,0,30-(AC438-$AE$3)/10)))))</f>
        <v/>
      </c>
      <c r="AE438" s="880" t="str">
        <f>IF(B438="","",IF(AF438="DQ","DQ",IF(AC438="","",IF(SUM(X438+AD438)&gt;0,SUM(X438+AD438),0))))</f>
        <v/>
      </c>
      <c r="AF438" s="815"/>
    </row>
    <row r="439" spans="1:32" x14ac:dyDescent="0.25">
      <c r="A439" s="621"/>
      <c r="B439" s="624"/>
      <c r="C439" s="641"/>
      <c r="D439" s="42" t="s">
        <v>4</v>
      </c>
      <c r="E439" s="412" t="str">
        <f>IF(P439&lt;&gt;"",E438,"")</f>
        <v/>
      </c>
      <c r="F439" s="443" t="str">
        <f>IF(P439&lt;&gt;"",F438,"")</f>
        <v/>
      </c>
      <c r="G439" s="443" t="str">
        <f>IF(Q439&lt;&gt;"",G438,"")</f>
        <v/>
      </c>
      <c r="H439" s="443" t="str">
        <f>IF(Q439&lt;&gt;"",H438,"")</f>
        <v/>
      </c>
      <c r="I439" s="443" t="str">
        <f>IF(R439&lt;&gt;"",I438,"")</f>
        <v/>
      </c>
      <c r="J439" s="443" t="str">
        <f>IF(R439&lt;&gt;"",J438,"")</f>
        <v/>
      </c>
      <c r="K439" s="443" t="str">
        <f>IF(S439&lt;&gt;"",K438,"")</f>
        <v/>
      </c>
      <c r="L439" s="416" t="str">
        <f>IF(S439&lt;&gt;"",L438,"")</f>
        <v/>
      </c>
      <c r="M439" s="416" t="str">
        <f>IF(T439&lt;&gt;"",M438,"")</f>
        <v/>
      </c>
      <c r="N439" s="62" t="str">
        <f>IF(E439&lt;&gt;"",N438,"")</f>
        <v/>
      </c>
      <c r="O439" s="487" t="str">
        <f>IF(B438="","",IF(E439="","",E439-F439+G439-H439+I439-J439+K439-L439+M439-N439))</f>
        <v/>
      </c>
      <c r="P439" s="297"/>
      <c r="Q439" s="297"/>
      <c r="R439" s="297"/>
      <c r="S439" s="297"/>
      <c r="T439" s="461"/>
      <c r="U439" s="484" t="str">
        <f>IF(B438="","",IF(E439="","",SUM(P439:T439)))</f>
        <v/>
      </c>
      <c r="V439" s="419" t="str">
        <f>IF(B438="","",IF(AF439="DQ","DQ",IF(E439="","",IF(O439+U439&lt;0,0,O439+U439))))</f>
        <v/>
      </c>
      <c r="W439" s="412"/>
      <c r="X439" s="645"/>
      <c r="Y439" s="289"/>
      <c r="Z439" s="290"/>
      <c r="AA439" s="310"/>
      <c r="AB439" s="10" t="str">
        <f>IF(Y439="","",IF(Y439=999,999,Y439*60+Z439+AA439/100))</f>
        <v/>
      </c>
      <c r="AC439" s="878"/>
      <c r="AD439" s="878"/>
      <c r="AE439" s="721"/>
      <c r="AF439" s="816"/>
    </row>
    <row r="440" spans="1:32" x14ac:dyDescent="0.25">
      <c r="A440" s="621"/>
      <c r="B440" s="624"/>
      <c r="C440" s="641"/>
      <c r="D440" s="42" t="s">
        <v>8</v>
      </c>
      <c r="E440" s="412" t="str">
        <f>IF(P440&lt;&gt;"",E438,"")</f>
        <v/>
      </c>
      <c r="F440" s="443" t="str">
        <f>IF(P440&lt;&gt;"",F438,"")</f>
        <v/>
      </c>
      <c r="G440" s="443" t="str">
        <f>IF(Q440&lt;&gt;"",G438,"")</f>
        <v/>
      </c>
      <c r="H440" s="443" t="str">
        <f>IF(Q440&lt;&gt;"",H438,"")</f>
        <v/>
      </c>
      <c r="I440" s="443" t="str">
        <f>IF(R440&lt;&gt;"",I438,"")</f>
        <v/>
      </c>
      <c r="J440" s="443" t="str">
        <f>IF(R440&lt;&gt;"",J438,"")</f>
        <v/>
      </c>
      <c r="K440" s="443" t="str">
        <f>IF(S440&lt;&gt;"",K438,"")</f>
        <v/>
      </c>
      <c r="L440" s="416" t="str">
        <f>IF(S440&lt;&gt;"",L438,"")</f>
        <v/>
      </c>
      <c r="M440" s="416" t="str">
        <f>IF(T440&lt;&gt;"",M438,"")</f>
        <v/>
      </c>
      <c r="N440" s="62" t="str">
        <f>IF(E440&lt;&gt;"",N438,"")</f>
        <v/>
      </c>
      <c r="O440" s="484" t="str">
        <f>IF(B438="","",IF(E440="","",E440-F440+G440-H440+I440-J440+K440-L440+M440-N440))</f>
        <v/>
      </c>
      <c r="P440" s="297"/>
      <c r="Q440" s="297"/>
      <c r="R440" s="297"/>
      <c r="S440" s="297"/>
      <c r="T440" s="461"/>
      <c r="U440" s="486" t="str">
        <f>IF(B438="","",IF(E440="","",SUM(P440:T440)))</f>
        <v/>
      </c>
      <c r="V440" s="435" t="str">
        <f>IF(B438="","",IF(AF440="DQ","DQ",IF(E440="","",IF(O440+U440&lt;0,0,O440+U440))))</f>
        <v/>
      </c>
      <c r="W440" s="412"/>
      <c r="X440" s="645"/>
      <c r="Y440" s="169"/>
      <c r="Z440" s="170"/>
      <c r="AA440" s="171"/>
      <c r="AB440" s="240"/>
      <c r="AC440" s="878"/>
      <c r="AD440" s="878"/>
      <c r="AE440" s="721"/>
      <c r="AF440" s="816"/>
    </row>
    <row r="441" spans="1:32" x14ac:dyDescent="0.25">
      <c r="A441" s="621"/>
      <c r="B441" s="624"/>
      <c r="C441" s="641"/>
      <c r="D441" s="42" t="s">
        <v>5</v>
      </c>
      <c r="E441" s="412" t="str">
        <f>IF(P441&lt;&gt;"",E438,"")</f>
        <v/>
      </c>
      <c r="F441" s="443" t="str">
        <f>IF(P441&lt;&gt;"",F438,"")</f>
        <v/>
      </c>
      <c r="G441" s="443" t="str">
        <f>IF(Q441&lt;&gt;"",G438,"")</f>
        <v/>
      </c>
      <c r="H441" s="443" t="str">
        <f>IF(Q441&lt;&gt;"",H438,"")</f>
        <v/>
      </c>
      <c r="I441" s="443" t="str">
        <f>IF(R441&lt;&gt;"",I438,"")</f>
        <v/>
      </c>
      <c r="J441" s="443" t="str">
        <f>IF(R441&lt;&gt;"",J438,"")</f>
        <v/>
      </c>
      <c r="K441" s="443" t="str">
        <f>IF(S441&lt;&gt;"",K438,"")</f>
        <v/>
      </c>
      <c r="L441" s="416" t="str">
        <f>IF(S441&lt;&gt;"",L438,"")</f>
        <v/>
      </c>
      <c r="M441" s="416" t="str">
        <f>IF(T441&lt;&gt;"",M438,"")</f>
        <v/>
      </c>
      <c r="N441" s="62" t="str">
        <f>IF(E441&lt;&gt;"",N438,"")</f>
        <v/>
      </c>
      <c r="O441" s="488" t="str">
        <f>IF(B438="","",IF(E441="","",E441-F441+G441-H441+I441-J441+K441-L441+M441-N441))</f>
        <v/>
      </c>
      <c r="P441" s="297"/>
      <c r="Q441" s="297"/>
      <c r="R441" s="297"/>
      <c r="S441" s="297"/>
      <c r="T441" s="461"/>
      <c r="U441" s="484" t="str">
        <f>IF(B438="","",IF(E441="","",SUM(P441:T441)))</f>
        <v/>
      </c>
      <c r="V441" s="419" t="str">
        <f>IF(B438="","",IF(AF441="DQ","DQ",IF(E441="","",IF(O441+U441&lt;0,0,O441+U441))))</f>
        <v/>
      </c>
      <c r="W441" s="412"/>
      <c r="X441" s="645"/>
      <c r="Y441" s="169"/>
      <c r="Z441" s="170"/>
      <c r="AA441" s="171"/>
      <c r="AB441" s="240"/>
      <c r="AC441" s="878"/>
      <c r="AD441" s="878"/>
      <c r="AE441" s="721"/>
      <c r="AF441" s="816"/>
    </row>
    <row r="442" spans="1:32" ht="15.75" thickBot="1" x14ac:dyDescent="0.3">
      <c r="A442" s="644"/>
      <c r="B442" s="643"/>
      <c r="C442" s="642"/>
      <c r="D442" s="85" t="s">
        <v>6</v>
      </c>
      <c r="E442" s="423" t="str">
        <f>IF(P442&lt;&gt;"",E438,"")</f>
        <v/>
      </c>
      <c r="F442" s="124" t="str">
        <f>IF(P442&lt;&gt;"",F438,"")</f>
        <v/>
      </c>
      <c r="G442" s="124" t="str">
        <f>IF(Q442&lt;&gt;"",G438,"")</f>
        <v/>
      </c>
      <c r="H442" s="124" t="str">
        <f>IF(Q442&lt;&gt;"",H438,"")</f>
        <v/>
      </c>
      <c r="I442" s="124" t="str">
        <f>IF(R442&lt;&gt;"",I438,"")</f>
        <v/>
      </c>
      <c r="J442" s="124" t="str">
        <f>IF(R442&lt;&gt;"",J438,"")</f>
        <v/>
      </c>
      <c r="K442" s="124" t="str">
        <f>IF(S442&lt;&gt;"",K438,"")</f>
        <v/>
      </c>
      <c r="L442" s="421" t="str">
        <f>IF(S442&lt;&gt;"",L438,"")</f>
        <v/>
      </c>
      <c r="M442" s="421" t="str">
        <f>IF(T442&lt;&gt;"",M438,"")</f>
        <v/>
      </c>
      <c r="N442" s="64" t="str">
        <f>IF(E442&lt;&gt;"",N438,"")</f>
        <v/>
      </c>
      <c r="O442" s="486" t="str">
        <f>IF(B438="","",IF(E442="","",E442-F442+G442-H442+I442-J442+K442-L442+M442-N442))</f>
        <v/>
      </c>
      <c r="P442" s="309"/>
      <c r="Q442" s="309"/>
      <c r="R442" s="309"/>
      <c r="S442" s="309"/>
      <c r="T442" s="462"/>
      <c r="U442" s="488" t="str">
        <f>IF(B438="","",IF(E442="","",SUM(P442:T442)))</f>
        <v/>
      </c>
      <c r="V442" s="418" t="str">
        <f>IF(B438="","",IF(AF442="DQ","DQ",IF(E442="","",IF(O442+U442&lt;0,0,O442+U442))))</f>
        <v/>
      </c>
      <c r="W442" s="423"/>
      <c r="X442" s="876"/>
      <c r="Y442" s="478"/>
      <c r="Z442" s="479"/>
      <c r="AA442" s="480"/>
      <c r="AB442" s="481"/>
      <c r="AC442" s="879"/>
      <c r="AD442" s="879"/>
      <c r="AE442" s="881"/>
      <c r="AF442" s="817"/>
    </row>
    <row r="443" spans="1:32" x14ac:dyDescent="0.25">
      <c r="A443" s="626" t="str">
        <f>IF('Names And Totals'!A92="","",'Names And Totals'!A92)</f>
        <v/>
      </c>
      <c r="B443" s="629" t="str">
        <f>IF('Names And Totals'!B92="","",'Names And Totals'!B92)</f>
        <v/>
      </c>
      <c r="C443" s="821" t="str">
        <f>IF(AE443="","",IF(AE443="DQ","DQ",RANK(AE443,$AE$8:$AE$503,0)+SUMPRODUCT(--(AE443=$AE$8:$AE$503),--(AC443&gt;$AC$8:$AC$503))))</f>
        <v/>
      </c>
      <c r="D443" s="43" t="s">
        <v>7</v>
      </c>
      <c r="E443" s="446"/>
      <c r="F443" s="447"/>
      <c r="G443" s="447"/>
      <c r="H443" s="447"/>
      <c r="I443" s="447"/>
      <c r="J443" s="447"/>
      <c r="K443" s="447"/>
      <c r="L443" s="489"/>
      <c r="M443" s="489"/>
      <c r="N443" s="313"/>
      <c r="O443" s="490" t="str">
        <f>IF(B443="","",IF(E443="","",E443-F443+G443-H443+I443-J443+K443-L443+M443-N443))</f>
        <v/>
      </c>
      <c r="P443" s="491"/>
      <c r="Q443" s="447"/>
      <c r="R443" s="447"/>
      <c r="S443" s="312"/>
      <c r="T443" s="464"/>
      <c r="U443" s="490" t="str">
        <f>IF(B443="","",IF(E443="","",SUM(P443:T443)))</f>
        <v/>
      </c>
      <c r="V443" s="403" t="str">
        <f>IF(B443="","",IF(AF443="DQ","DQ",IF(E443="","",IF(O443+U443&lt;0,0,O443+U443))))</f>
        <v/>
      </c>
      <c r="W443" s="409">
        <f>COUNTIF(E443,"=0")+COUNTIF(G443,"=0")+COUNTIF(I443,"=0")+COUNTIF(K443,"=0")+COUNTIF(M443,"=0")</f>
        <v>0</v>
      </c>
      <c r="X443" s="723" t="str">
        <f>IF(AF443="DQ","DQ",IF(V443="","",IF(V444="",V443,IF(V445="",AVERAGE(V443:V444),IF(V446="",AVERAGE(V443:V445),IF(V447="",AVERAGE(V443:V446),TRIMMEAN(V443:V447,0.4)))))))</f>
        <v/>
      </c>
      <c r="Y443" s="311"/>
      <c r="Z443" s="312"/>
      <c r="AA443" s="313"/>
      <c r="AB443" s="160" t="str">
        <f>IF(Y443="","",IF(Y443=999,999,Y443*60+Z443+AA443/100))</f>
        <v/>
      </c>
      <c r="AC443" s="872" t="str">
        <f>IF(I443="DQ","DQ",IF(AB443="","",IF(AB444="",AB443,IF(AB444=0,AB443,IF(AB443=999,999,AVERAGE(AB443:AB444))))))</f>
        <v/>
      </c>
      <c r="AD443" s="872" t="str">
        <f>IF(AF443="DQ","DQ",IF(AC443="","",IF(AVERAGE(AC443:AC563)=999,0,IF(W443&lt;&gt;0,0,IF(30-(AC443-$AE$3)/10&lt;0,0,30-(AC443-$AE$3)/10)))))</f>
        <v/>
      </c>
      <c r="AE443" s="605" t="str">
        <f>IF(B443="","",IF(AF443="DQ","DQ",IF(AC443="","",IF(SUM(X443+AD443)&gt;0,SUM(X443+AD443),0))))</f>
        <v/>
      </c>
      <c r="AF443" s="638"/>
    </row>
    <row r="444" spans="1:32" x14ac:dyDescent="0.25">
      <c r="A444" s="627"/>
      <c r="B444" s="630"/>
      <c r="C444" s="822"/>
      <c r="D444" s="44" t="s">
        <v>4</v>
      </c>
      <c r="E444" s="410" t="str">
        <f>IF(P444&lt;&gt;"",E443,"")</f>
        <v/>
      </c>
      <c r="F444" s="444" t="str">
        <f>IF(P444&lt;&gt;"",F443,"")</f>
        <v/>
      </c>
      <c r="G444" s="444" t="str">
        <f>IF(Q444&lt;&gt;"",G443,"")</f>
        <v/>
      </c>
      <c r="H444" s="444" t="str">
        <f>IF(Q444&lt;&gt;"",H443,"")</f>
        <v/>
      </c>
      <c r="I444" s="444" t="str">
        <f>IF(R444&lt;&gt;"",I443,"")</f>
        <v/>
      </c>
      <c r="J444" s="444" t="str">
        <f>IF(R444&lt;&gt;"",J443,"")</f>
        <v/>
      </c>
      <c r="K444" s="444" t="str">
        <f>IF(S444&lt;&gt;"",K443,"")</f>
        <v/>
      </c>
      <c r="L444" s="414" t="str">
        <f>IF(S444&lt;&gt;"",L443,"")</f>
        <v/>
      </c>
      <c r="M444" s="414" t="str">
        <f>IF(T444&lt;&gt;"",M443,"")</f>
        <v/>
      </c>
      <c r="N444" s="63" t="str">
        <f>IF(E444&lt;&gt;"",N443,"")</f>
        <v/>
      </c>
      <c r="O444" s="492" t="str">
        <f>IF(B443="","",IF(E444="","",E444-F444+G444-H444+I444-J444+K444-L444+M444-N444))</f>
        <v/>
      </c>
      <c r="P444" s="303"/>
      <c r="Q444" s="303"/>
      <c r="R444" s="303"/>
      <c r="S444" s="303"/>
      <c r="T444" s="463"/>
      <c r="U444" s="485" t="str">
        <f>IF(B443="","",IF(E444="","",SUM(P444:T444)))</f>
        <v/>
      </c>
      <c r="V444" s="437" t="str">
        <f>IF(B443="","",IF(AF444="DQ","DQ",IF(E444="","",IF(O444+U444&lt;0,0,O444+U444))))</f>
        <v/>
      </c>
      <c r="W444" s="410"/>
      <c r="X444" s="724"/>
      <c r="Y444" s="292"/>
      <c r="Z444" s="293"/>
      <c r="AA444" s="314"/>
      <c r="AB444" s="14" t="str">
        <f>IF(Y444="","",IF(Y444=999,999,Y444*60+Z444+AA444/100))</f>
        <v/>
      </c>
      <c r="AC444" s="873"/>
      <c r="AD444" s="873"/>
      <c r="AE444" s="606"/>
      <c r="AF444" s="639"/>
    </row>
    <row r="445" spans="1:32" x14ac:dyDescent="0.25">
      <c r="A445" s="627"/>
      <c r="B445" s="630"/>
      <c r="C445" s="822"/>
      <c r="D445" s="44" t="s">
        <v>8</v>
      </c>
      <c r="E445" s="410" t="str">
        <f>IF(P445&lt;&gt;"",E443,"")</f>
        <v/>
      </c>
      <c r="F445" s="444" t="str">
        <f>IF(P445&lt;&gt;"",F443,"")</f>
        <v/>
      </c>
      <c r="G445" s="444" t="str">
        <f>IF(Q445&lt;&gt;"",G443,"")</f>
        <v/>
      </c>
      <c r="H445" s="444" t="str">
        <f>IF(Q445&lt;&gt;"",H443,"")</f>
        <v/>
      </c>
      <c r="I445" s="444" t="str">
        <f>IF(R445&lt;&gt;"",I443,"")</f>
        <v/>
      </c>
      <c r="J445" s="444" t="str">
        <f>IF(R445&lt;&gt;"",J443,"")</f>
        <v/>
      </c>
      <c r="K445" s="444" t="str">
        <f>IF(S445&lt;&gt;"",K443,"")</f>
        <v/>
      </c>
      <c r="L445" s="414" t="str">
        <f>IF(S445&lt;&gt;"",L443,"")</f>
        <v/>
      </c>
      <c r="M445" s="414" t="str">
        <f>IF(T445&lt;&gt;"",M443,"")</f>
        <v/>
      </c>
      <c r="N445" s="63" t="str">
        <f>IF(E445&lt;&gt;"",N443,"")</f>
        <v/>
      </c>
      <c r="O445" s="485" t="str">
        <f>IF(B443="","",IF(E445="","",E445-F445+G445-H445+I445-J445+K445-L445+M445-N445))</f>
        <v/>
      </c>
      <c r="P445" s="303"/>
      <c r="Q445" s="303"/>
      <c r="R445" s="303"/>
      <c r="S445" s="303"/>
      <c r="T445" s="463"/>
      <c r="U445" s="493" t="str">
        <f>IF(B443="","",IF(E445="","",SUM(P445:T445)))</f>
        <v/>
      </c>
      <c r="V445" s="404" t="str">
        <f>IF(B443="","",IF(AF445="DQ","DQ",IF(E445="","",IF(O445+U445&lt;0,0,O445+U445))))</f>
        <v/>
      </c>
      <c r="W445" s="410"/>
      <c r="X445" s="724"/>
      <c r="Y445" s="179"/>
      <c r="Z445" s="180"/>
      <c r="AA445" s="181"/>
      <c r="AB445" s="241"/>
      <c r="AC445" s="873"/>
      <c r="AD445" s="873"/>
      <c r="AE445" s="606"/>
      <c r="AF445" s="639"/>
    </row>
    <row r="446" spans="1:32" x14ac:dyDescent="0.25">
      <c r="A446" s="627"/>
      <c r="B446" s="630"/>
      <c r="C446" s="822"/>
      <c r="D446" s="44" t="s">
        <v>5</v>
      </c>
      <c r="E446" s="410" t="str">
        <f>IF(P446&lt;&gt;"",E443,"")</f>
        <v/>
      </c>
      <c r="F446" s="444" t="str">
        <f>IF(P446&lt;&gt;"",F443,"")</f>
        <v/>
      </c>
      <c r="G446" s="444" t="str">
        <f>IF(Q446&lt;&gt;"",G443,"")</f>
        <v/>
      </c>
      <c r="H446" s="444" t="str">
        <f>IF(Q446&lt;&gt;"",H443,"")</f>
        <v/>
      </c>
      <c r="I446" s="444" t="str">
        <f>IF(R446&lt;&gt;"",I443,"")</f>
        <v/>
      </c>
      <c r="J446" s="444" t="str">
        <f>IF(R446&lt;&gt;"",J443,"")</f>
        <v/>
      </c>
      <c r="K446" s="444" t="str">
        <f>IF(S446&lt;&gt;"",K443,"")</f>
        <v/>
      </c>
      <c r="L446" s="414" t="str">
        <f>IF(S446&lt;&gt;"",L443,"")</f>
        <v/>
      </c>
      <c r="M446" s="414" t="str">
        <f>IF(T446&lt;&gt;"",M443,"")</f>
        <v/>
      </c>
      <c r="N446" s="63" t="str">
        <f>IF(E446&lt;&gt;"",N443,"")</f>
        <v/>
      </c>
      <c r="O446" s="494" t="str">
        <f>IF(B443="","",IF(E446="","",E446-F446+G446-H446+I446-J446+K446-L446+M446-N446))</f>
        <v/>
      </c>
      <c r="P446" s="303"/>
      <c r="Q446" s="303"/>
      <c r="R446" s="303"/>
      <c r="S446" s="303"/>
      <c r="T446" s="463"/>
      <c r="U446" s="485" t="str">
        <f>IF(B443="","",IF(E446="","",SUM(P446:T446)))</f>
        <v/>
      </c>
      <c r="V446" s="437" t="str">
        <f>IF(B443="","",IF(AF446="DQ","DQ",IF(E446="","",IF(O446+U446&lt;0,0,O446+U446))))</f>
        <v/>
      </c>
      <c r="W446" s="410"/>
      <c r="X446" s="724"/>
      <c r="Y446" s="179"/>
      <c r="Z446" s="180"/>
      <c r="AA446" s="181"/>
      <c r="AB446" s="241"/>
      <c r="AC446" s="873"/>
      <c r="AD446" s="873"/>
      <c r="AE446" s="606"/>
      <c r="AF446" s="639"/>
    </row>
    <row r="447" spans="1:32" ht="15.75" thickBot="1" x14ac:dyDescent="0.3">
      <c r="A447" s="628"/>
      <c r="B447" s="631"/>
      <c r="C447" s="823"/>
      <c r="D447" s="45" t="s">
        <v>6</v>
      </c>
      <c r="E447" s="411" t="str">
        <f>IF(P447&lt;&gt;"",E443,"")</f>
        <v/>
      </c>
      <c r="F447" s="445" t="str">
        <f>IF(P447&lt;&gt;"",F443,"")</f>
        <v/>
      </c>
      <c r="G447" s="445" t="str">
        <f>IF(Q447&lt;&gt;"",G443,"")</f>
        <v/>
      </c>
      <c r="H447" s="445" t="str">
        <f>IF(Q447&lt;&gt;"",H443,"")</f>
        <v/>
      </c>
      <c r="I447" s="445" t="str">
        <f>IF(R447&lt;&gt;"",I443,"")</f>
        <v/>
      </c>
      <c r="J447" s="445" t="str">
        <f>IF(R447&lt;&gt;"",J443,"")</f>
        <v/>
      </c>
      <c r="K447" s="445" t="str">
        <f>IF(S447&lt;&gt;"",K443,"")</f>
        <v/>
      </c>
      <c r="L447" s="415" t="str">
        <f>IF(S447&lt;&gt;"",L443,"")</f>
        <v/>
      </c>
      <c r="M447" s="415" t="str">
        <f>IF(T447&lt;&gt;"",M443,"")</f>
        <v/>
      </c>
      <c r="N447" s="161" t="str">
        <f>IF(E447&lt;&gt;"",N443,"")</f>
        <v/>
      </c>
      <c r="O447" s="495" t="str">
        <f>IF(B443="","",IF(E447="","",E447-F447+G447-H447+I447-J447+K447-L447+M447-N447))</f>
        <v/>
      </c>
      <c r="P447" s="305"/>
      <c r="Q447" s="305"/>
      <c r="R447" s="305"/>
      <c r="S447" s="305"/>
      <c r="T447" s="465"/>
      <c r="U447" s="495" t="str">
        <f>IF(B443="","",IF(E447="","",SUM(P447:T447)))</f>
        <v/>
      </c>
      <c r="V447" s="405" t="str">
        <f>IF(B443="","",IF(AF447="DQ","DQ",IF(E447="","",IF(O447+U447&lt;0,0,O447+U447))))</f>
        <v/>
      </c>
      <c r="W447" s="411"/>
      <c r="X447" s="725"/>
      <c r="Y447" s="183"/>
      <c r="Z447" s="184"/>
      <c r="AA447" s="185"/>
      <c r="AB447" s="242"/>
      <c r="AC447" s="874"/>
      <c r="AD447" s="874"/>
      <c r="AE447" s="607"/>
      <c r="AF447" s="640"/>
    </row>
    <row r="448" spans="1:32" x14ac:dyDescent="0.25">
      <c r="A448" s="621" t="str">
        <f>IF('Names And Totals'!A93="","",'Names And Totals'!A93)</f>
        <v/>
      </c>
      <c r="B448" s="624" t="str">
        <f>IF('Names And Totals'!B93="","",'Names And Totals'!B93)</f>
        <v/>
      </c>
      <c r="C448" s="641" t="str">
        <f>IF(AE448="","",IF(AE448="DQ","DQ",RANK(AE448,$AE$8:$AE$503,0)+SUMPRODUCT(--(AE448=$AE$8:$AE$503),--(AC448&gt;$AC$8:$AC$503))))</f>
        <v/>
      </c>
      <c r="D448" s="42" t="s">
        <v>7</v>
      </c>
      <c r="E448" s="453"/>
      <c r="F448" s="452"/>
      <c r="G448" s="452"/>
      <c r="H448" s="452"/>
      <c r="I448" s="452"/>
      <c r="J448" s="452"/>
      <c r="K448" s="452"/>
      <c r="L448" s="476"/>
      <c r="M448" s="476"/>
      <c r="N448" s="325"/>
      <c r="O448" s="483" t="str">
        <f>IF(B448="","",IF(E448="","",E448-F448+G448-H448+I448-J448+K448-L448+M448-N448))</f>
        <v/>
      </c>
      <c r="P448" s="482"/>
      <c r="Q448" s="452"/>
      <c r="R448" s="452"/>
      <c r="S448" s="334"/>
      <c r="T448" s="460"/>
      <c r="U448" s="483" t="str">
        <f>IF(B448="","",IF(E448="","",SUM(P448:T448)))</f>
        <v/>
      </c>
      <c r="V448" s="500" t="str">
        <f>IF(B448="","",IF(AF448="DQ","DQ",IF(E448="","",IF(O448+U448&lt;0,0,O448+U448))))</f>
        <v/>
      </c>
      <c r="W448" s="422">
        <f>COUNTIF(E448,"=0")+COUNTIF(G448,"=0")+COUNTIF(I448,"=0")+COUNTIF(K448,"=0")+COUNTIF(M448,"=0")</f>
        <v>0</v>
      </c>
      <c r="X448" s="875" t="str">
        <f>IF(AF448="DQ","DQ",IF(V448="","",IF(V449="",V448,IF(V450="",AVERAGE(V448:V449),IF(V451="",AVERAGE(V448:V450),IF(V452="",AVERAGE(V448:V451),TRIMMEAN(V448:V452,0.4)))))))</f>
        <v/>
      </c>
      <c r="Y448" s="324"/>
      <c r="Z448" s="334"/>
      <c r="AA448" s="325"/>
      <c r="AB448" s="164" t="str">
        <f>IF(Y448="","",IF(Y448=999,999,Y448*60+Z448+AA448/100))</f>
        <v/>
      </c>
      <c r="AC448" s="877" t="str">
        <f>IF(I448="DQ","DQ",IF(AB448="","",IF(AB449="",AB448,IF(AB449=0,AB448,IF(AB448=999,999,AVERAGE(AB448:AB449))))))</f>
        <v/>
      </c>
      <c r="AD448" s="877" t="str">
        <f>IF(AF448="DQ","DQ",IF(AC448="","",IF(AVERAGE(AC448:AC568)=999,0,IF(W448&lt;&gt;0,0,IF(30-(AC448-$AE$3)/10&lt;0,0,30-(AC448-$AE$3)/10)))))</f>
        <v/>
      </c>
      <c r="AE448" s="880" t="str">
        <f>IF(B448="","",IF(AF448="DQ","DQ",IF(AC448="","",IF(SUM(X448+AD448)&gt;0,SUM(X448+AD448),0))))</f>
        <v/>
      </c>
      <c r="AF448" s="815"/>
    </row>
    <row r="449" spans="1:32" x14ac:dyDescent="0.25">
      <c r="A449" s="621"/>
      <c r="B449" s="624"/>
      <c r="C449" s="641"/>
      <c r="D449" s="42" t="s">
        <v>4</v>
      </c>
      <c r="E449" s="412" t="str">
        <f>IF(P449&lt;&gt;"",E448,"")</f>
        <v/>
      </c>
      <c r="F449" s="443" t="str">
        <f>IF(P449&lt;&gt;"",F448,"")</f>
        <v/>
      </c>
      <c r="G449" s="443" t="str">
        <f>IF(Q449&lt;&gt;"",G448,"")</f>
        <v/>
      </c>
      <c r="H449" s="443" t="str">
        <f>IF(Q449&lt;&gt;"",H448,"")</f>
        <v/>
      </c>
      <c r="I449" s="443" t="str">
        <f>IF(R449&lt;&gt;"",I448,"")</f>
        <v/>
      </c>
      <c r="J449" s="443" t="str">
        <f>IF(R449&lt;&gt;"",J448,"")</f>
        <v/>
      </c>
      <c r="K449" s="443" t="str">
        <f>IF(S449&lt;&gt;"",K448,"")</f>
        <v/>
      </c>
      <c r="L449" s="416" t="str">
        <f>IF(S449&lt;&gt;"",L448,"")</f>
        <v/>
      </c>
      <c r="M449" s="416" t="str">
        <f>IF(T449&lt;&gt;"",M448,"")</f>
        <v/>
      </c>
      <c r="N449" s="62" t="str">
        <f>IF(E449&lt;&gt;"",N448,"")</f>
        <v/>
      </c>
      <c r="O449" s="487" t="str">
        <f>IF(B448="","",IF(E449="","",E449-F449+G449-H449+I449-J449+K449-L449+M449-N449))</f>
        <v/>
      </c>
      <c r="P449" s="297"/>
      <c r="Q449" s="297"/>
      <c r="R449" s="297"/>
      <c r="S449" s="297"/>
      <c r="T449" s="461"/>
      <c r="U449" s="484" t="str">
        <f>IF(B448="","",IF(E449="","",SUM(P449:T449)))</f>
        <v/>
      </c>
      <c r="V449" s="419" t="str">
        <f>IF(B448="","",IF(AF449="DQ","DQ",IF(E449="","",IF(O449+U449&lt;0,0,O449+U449))))</f>
        <v/>
      </c>
      <c r="W449" s="412"/>
      <c r="X449" s="645"/>
      <c r="Y449" s="289"/>
      <c r="Z449" s="290"/>
      <c r="AA449" s="310"/>
      <c r="AB449" s="10" t="str">
        <f>IF(Y449="","",IF(Y449=999,999,Y449*60+Z449+AA449/100))</f>
        <v/>
      </c>
      <c r="AC449" s="878"/>
      <c r="AD449" s="878"/>
      <c r="AE449" s="721"/>
      <c r="AF449" s="816"/>
    </row>
    <row r="450" spans="1:32" x14ac:dyDescent="0.25">
      <c r="A450" s="621"/>
      <c r="B450" s="624"/>
      <c r="C450" s="641"/>
      <c r="D450" s="42" t="s">
        <v>8</v>
      </c>
      <c r="E450" s="412" t="str">
        <f>IF(P450&lt;&gt;"",E448,"")</f>
        <v/>
      </c>
      <c r="F450" s="443" t="str">
        <f>IF(P450&lt;&gt;"",F448,"")</f>
        <v/>
      </c>
      <c r="G450" s="443" t="str">
        <f>IF(Q450&lt;&gt;"",G448,"")</f>
        <v/>
      </c>
      <c r="H450" s="443" t="str">
        <f>IF(Q450&lt;&gt;"",H448,"")</f>
        <v/>
      </c>
      <c r="I450" s="443" t="str">
        <f>IF(R450&lt;&gt;"",I448,"")</f>
        <v/>
      </c>
      <c r="J450" s="443" t="str">
        <f>IF(R450&lt;&gt;"",J448,"")</f>
        <v/>
      </c>
      <c r="K450" s="443" t="str">
        <f>IF(S450&lt;&gt;"",K448,"")</f>
        <v/>
      </c>
      <c r="L450" s="416" t="str">
        <f>IF(S450&lt;&gt;"",L448,"")</f>
        <v/>
      </c>
      <c r="M450" s="416" t="str">
        <f>IF(T450&lt;&gt;"",M448,"")</f>
        <v/>
      </c>
      <c r="N450" s="62" t="str">
        <f>IF(E450&lt;&gt;"",N448,"")</f>
        <v/>
      </c>
      <c r="O450" s="484" t="str">
        <f>IF(B448="","",IF(E450="","",E450-F450+G450-H450+I450-J450+K450-L450+M450-N450))</f>
        <v/>
      </c>
      <c r="P450" s="297"/>
      <c r="Q450" s="297"/>
      <c r="R450" s="297"/>
      <c r="S450" s="297"/>
      <c r="T450" s="461"/>
      <c r="U450" s="486" t="str">
        <f>IF(B448="","",IF(E450="","",SUM(P450:T450)))</f>
        <v/>
      </c>
      <c r="V450" s="435" t="str">
        <f>IF(B448="","",IF(AF450="DQ","DQ",IF(E450="","",IF(O450+U450&lt;0,0,O450+U450))))</f>
        <v/>
      </c>
      <c r="W450" s="412"/>
      <c r="X450" s="645"/>
      <c r="Y450" s="169"/>
      <c r="Z450" s="170"/>
      <c r="AA450" s="171"/>
      <c r="AB450" s="240"/>
      <c r="AC450" s="878"/>
      <c r="AD450" s="878"/>
      <c r="AE450" s="721"/>
      <c r="AF450" s="816"/>
    </row>
    <row r="451" spans="1:32" x14ac:dyDescent="0.25">
      <c r="A451" s="621"/>
      <c r="B451" s="624"/>
      <c r="C451" s="641"/>
      <c r="D451" s="42" t="s">
        <v>5</v>
      </c>
      <c r="E451" s="412" t="str">
        <f>IF(P451&lt;&gt;"",E448,"")</f>
        <v/>
      </c>
      <c r="F451" s="443" t="str">
        <f>IF(P451&lt;&gt;"",F448,"")</f>
        <v/>
      </c>
      <c r="G451" s="443" t="str">
        <f>IF(Q451&lt;&gt;"",G448,"")</f>
        <v/>
      </c>
      <c r="H451" s="443" t="str">
        <f>IF(Q451&lt;&gt;"",H448,"")</f>
        <v/>
      </c>
      <c r="I451" s="443" t="str">
        <f>IF(R451&lt;&gt;"",I448,"")</f>
        <v/>
      </c>
      <c r="J451" s="443" t="str">
        <f>IF(R451&lt;&gt;"",J448,"")</f>
        <v/>
      </c>
      <c r="K451" s="443" t="str">
        <f>IF(S451&lt;&gt;"",K448,"")</f>
        <v/>
      </c>
      <c r="L451" s="416" t="str">
        <f>IF(S451&lt;&gt;"",L448,"")</f>
        <v/>
      </c>
      <c r="M451" s="416" t="str">
        <f>IF(T451&lt;&gt;"",M448,"")</f>
        <v/>
      </c>
      <c r="N451" s="62" t="str">
        <f>IF(E451&lt;&gt;"",N448,"")</f>
        <v/>
      </c>
      <c r="O451" s="488" t="str">
        <f>IF(B448="","",IF(E451="","",E451-F451+G451-H451+I451-J451+K451-L451+M451-N451))</f>
        <v/>
      </c>
      <c r="P451" s="297"/>
      <c r="Q451" s="297"/>
      <c r="R451" s="297"/>
      <c r="S451" s="297"/>
      <c r="T451" s="461"/>
      <c r="U451" s="484" t="str">
        <f>IF(B448="","",IF(E451="","",SUM(P451:T451)))</f>
        <v/>
      </c>
      <c r="V451" s="419" t="str">
        <f>IF(B448="","",IF(AF451="DQ","DQ",IF(E451="","",IF(O451+U451&lt;0,0,O451+U451))))</f>
        <v/>
      </c>
      <c r="W451" s="412"/>
      <c r="X451" s="645"/>
      <c r="Y451" s="169"/>
      <c r="Z451" s="170"/>
      <c r="AA451" s="171"/>
      <c r="AB451" s="240"/>
      <c r="AC451" s="878"/>
      <c r="AD451" s="878"/>
      <c r="AE451" s="721"/>
      <c r="AF451" s="816"/>
    </row>
    <row r="452" spans="1:32" ht="15.75" thickBot="1" x14ac:dyDescent="0.3">
      <c r="A452" s="644"/>
      <c r="B452" s="643"/>
      <c r="C452" s="642"/>
      <c r="D452" s="85" t="s">
        <v>6</v>
      </c>
      <c r="E452" s="423" t="str">
        <f>IF(P452&lt;&gt;"",E448,"")</f>
        <v/>
      </c>
      <c r="F452" s="124" t="str">
        <f>IF(P452&lt;&gt;"",F448,"")</f>
        <v/>
      </c>
      <c r="G452" s="124" t="str">
        <f>IF(Q452&lt;&gt;"",G448,"")</f>
        <v/>
      </c>
      <c r="H452" s="124" t="str">
        <f>IF(Q452&lt;&gt;"",H448,"")</f>
        <v/>
      </c>
      <c r="I452" s="124" t="str">
        <f>IF(R452&lt;&gt;"",I448,"")</f>
        <v/>
      </c>
      <c r="J452" s="124" t="str">
        <f>IF(R452&lt;&gt;"",J448,"")</f>
        <v/>
      </c>
      <c r="K452" s="124" t="str">
        <f>IF(S452&lt;&gt;"",K448,"")</f>
        <v/>
      </c>
      <c r="L452" s="421" t="str">
        <f>IF(S452&lt;&gt;"",L448,"")</f>
        <v/>
      </c>
      <c r="M452" s="421" t="str">
        <f>IF(T452&lt;&gt;"",M448,"")</f>
        <v/>
      </c>
      <c r="N452" s="64" t="str">
        <f>IF(E452&lt;&gt;"",N448,"")</f>
        <v/>
      </c>
      <c r="O452" s="486" t="str">
        <f>IF(B448="","",IF(E452="","",E452-F452+G452-H452+I452-J452+K452-L452+M452-N452))</f>
        <v/>
      </c>
      <c r="P452" s="309"/>
      <c r="Q452" s="309"/>
      <c r="R452" s="309"/>
      <c r="S452" s="309"/>
      <c r="T452" s="462"/>
      <c r="U452" s="488" t="str">
        <f>IF(B448="","",IF(E452="","",SUM(P452:T452)))</f>
        <v/>
      </c>
      <c r="V452" s="418" t="str">
        <f>IF(B448="","",IF(AF452="DQ","DQ",IF(E452="","",IF(O452+U452&lt;0,0,O452+U452))))</f>
        <v/>
      </c>
      <c r="W452" s="423"/>
      <c r="X452" s="876"/>
      <c r="Y452" s="478"/>
      <c r="Z452" s="479"/>
      <c r="AA452" s="480"/>
      <c r="AB452" s="481"/>
      <c r="AC452" s="879"/>
      <c r="AD452" s="879"/>
      <c r="AE452" s="881"/>
      <c r="AF452" s="817"/>
    </row>
    <row r="453" spans="1:32" x14ac:dyDescent="0.25">
      <c r="A453" s="626" t="str">
        <f>IF('Names And Totals'!A94="","",'Names And Totals'!A94)</f>
        <v/>
      </c>
      <c r="B453" s="629" t="str">
        <f>IF('Names And Totals'!B94="","",'Names And Totals'!B94)</f>
        <v/>
      </c>
      <c r="C453" s="821" t="str">
        <f>IF(AE453="","",IF(AE453="DQ","DQ",RANK(AE453,$AE$8:$AE$503,0)+SUMPRODUCT(--(AE453=$AE$8:$AE$503),--(AC453&gt;$AC$8:$AC$503))))</f>
        <v/>
      </c>
      <c r="D453" s="43" t="s">
        <v>7</v>
      </c>
      <c r="E453" s="446"/>
      <c r="F453" s="447"/>
      <c r="G453" s="447"/>
      <c r="H453" s="447"/>
      <c r="I453" s="447"/>
      <c r="J453" s="447"/>
      <c r="K453" s="447"/>
      <c r="L453" s="489"/>
      <c r="M453" s="489"/>
      <c r="N453" s="313"/>
      <c r="O453" s="490" t="str">
        <f>IF(B453="","",IF(E453="","",E453-F453+G453-H453+I453-J453+K453-L453+M453-N453))</f>
        <v/>
      </c>
      <c r="P453" s="491"/>
      <c r="Q453" s="447"/>
      <c r="R453" s="447"/>
      <c r="S453" s="312"/>
      <c r="T453" s="464"/>
      <c r="U453" s="490" t="str">
        <f>IF(B453="","",IF(E453="","",SUM(P453:T453)))</f>
        <v/>
      </c>
      <c r="V453" s="403" t="str">
        <f>IF(B453="","",IF(AF453="DQ","DQ",IF(E453="","",IF(O453+U453&lt;0,0,O453+U453))))</f>
        <v/>
      </c>
      <c r="W453" s="409">
        <f>COUNTIF(E453,"=0")+COUNTIF(G453,"=0")+COUNTIF(I453,"=0")+COUNTIF(K453,"=0")+COUNTIF(M453,"=0")</f>
        <v>0</v>
      </c>
      <c r="X453" s="723" t="str">
        <f>IF(AF453="DQ","DQ",IF(V453="","",IF(V454="",V453,IF(V455="",AVERAGE(V453:V454),IF(V456="",AVERAGE(V453:V455),IF(V457="",AVERAGE(V453:V456),TRIMMEAN(V453:V457,0.4)))))))</f>
        <v/>
      </c>
      <c r="Y453" s="311"/>
      <c r="Z453" s="312"/>
      <c r="AA453" s="313"/>
      <c r="AB453" s="160" t="str">
        <f>IF(Y453="","",IF(Y453=999,999,Y453*60+Z453+AA453/100))</f>
        <v/>
      </c>
      <c r="AC453" s="872" t="str">
        <f>IF(I453="DQ","DQ",IF(AB453="","",IF(AB454="",AB453,IF(AB454=0,AB453,IF(AB453=999,999,AVERAGE(AB453:AB454))))))</f>
        <v/>
      </c>
      <c r="AD453" s="872" t="str">
        <f>IF(AF453="DQ","DQ",IF(AC453="","",IF(AVERAGE(AC453:AC573)=999,0,IF(W453&lt;&gt;0,0,IF(30-(AC453-$AE$3)/10&lt;0,0,30-(AC453-$AE$3)/10)))))</f>
        <v/>
      </c>
      <c r="AE453" s="605" t="str">
        <f>IF(B453="","",IF(AF453="DQ","DQ",IF(AC453="","",IF(SUM(X453+AD453)&gt;0,SUM(X453+AD453),0))))</f>
        <v/>
      </c>
      <c r="AF453" s="638"/>
    </row>
    <row r="454" spans="1:32" x14ac:dyDescent="0.25">
      <c r="A454" s="627"/>
      <c r="B454" s="630"/>
      <c r="C454" s="822"/>
      <c r="D454" s="44" t="s">
        <v>4</v>
      </c>
      <c r="E454" s="410" t="str">
        <f>IF(P454&lt;&gt;"",E453,"")</f>
        <v/>
      </c>
      <c r="F454" s="444" t="str">
        <f>IF(P454&lt;&gt;"",F453,"")</f>
        <v/>
      </c>
      <c r="G454" s="444" t="str">
        <f>IF(Q454&lt;&gt;"",G453,"")</f>
        <v/>
      </c>
      <c r="H454" s="444" t="str">
        <f>IF(Q454&lt;&gt;"",H453,"")</f>
        <v/>
      </c>
      <c r="I454" s="444" t="str">
        <f>IF(R454&lt;&gt;"",I453,"")</f>
        <v/>
      </c>
      <c r="J454" s="444" t="str">
        <f>IF(R454&lt;&gt;"",J453,"")</f>
        <v/>
      </c>
      <c r="K454" s="444" t="str">
        <f>IF(S454&lt;&gt;"",K453,"")</f>
        <v/>
      </c>
      <c r="L454" s="414" t="str">
        <f>IF(S454&lt;&gt;"",L453,"")</f>
        <v/>
      </c>
      <c r="M454" s="414" t="str">
        <f>IF(T454&lt;&gt;"",M453,"")</f>
        <v/>
      </c>
      <c r="N454" s="63" t="str">
        <f>IF(E454&lt;&gt;"",N453,"")</f>
        <v/>
      </c>
      <c r="O454" s="492" t="str">
        <f>IF(B453="","",IF(E454="","",E454-F454+G454-H454+I454-J454+K454-L454+M454-N454))</f>
        <v/>
      </c>
      <c r="P454" s="303"/>
      <c r="Q454" s="303"/>
      <c r="R454" s="303"/>
      <c r="S454" s="303"/>
      <c r="T454" s="463"/>
      <c r="U454" s="485" t="str">
        <f>IF(B453="","",IF(E454="","",SUM(P454:T454)))</f>
        <v/>
      </c>
      <c r="V454" s="437" t="str">
        <f>IF(B453="","",IF(AF454="DQ","DQ",IF(E454="","",IF(O454+U454&lt;0,0,O454+U454))))</f>
        <v/>
      </c>
      <c r="W454" s="410"/>
      <c r="X454" s="724"/>
      <c r="Y454" s="292"/>
      <c r="Z454" s="293"/>
      <c r="AA454" s="314"/>
      <c r="AB454" s="14" t="str">
        <f>IF(Y454="","",IF(Y454=999,999,Y454*60+Z454+AA454/100))</f>
        <v/>
      </c>
      <c r="AC454" s="873"/>
      <c r="AD454" s="873"/>
      <c r="AE454" s="606"/>
      <c r="AF454" s="639"/>
    </row>
    <row r="455" spans="1:32" x14ac:dyDescent="0.25">
      <c r="A455" s="627"/>
      <c r="B455" s="630"/>
      <c r="C455" s="822"/>
      <c r="D455" s="44" t="s">
        <v>8</v>
      </c>
      <c r="E455" s="410" t="str">
        <f>IF(P455&lt;&gt;"",E453,"")</f>
        <v/>
      </c>
      <c r="F455" s="444" t="str">
        <f>IF(P455&lt;&gt;"",F453,"")</f>
        <v/>
      </c>
      <c r="G455" s="444" t="str">
        <f>IF(Q455&lt;&gt;"",G453,"")</f>
        <v/>
      </c>
      <c r="H455" s="444" t="str">
        <f>IF(Q455&lt;&gt;"",H453,"")</f>
        <v/>
      </c>
      <c r="I455" s="444" t="str">
        <f>IF(R455&lt;&gt;"",I453,"")</f>
        <v/>
      </c>
      <c r="J455" s="444" t="str">
        <f>IF(R455&lt;&gt;"",J453,"")</f>
        <v/>
      </c>
      <c r="K455" s="444" t="str">
        <f>IF(S455&lt;&gt;"",K453,"")</f>
        <v/>
      </c>
      <c r="L455" s="414" t="str">
        <f>IF(S455&lt;&gt;"",L453,"")</f>
        <v/>
      </c>
      <c r="M455" s="414" t="str">
        <f>IF(T455&lt;&gt;"",M453,"")</f>
        <v/>
      </c>
      <c r="N455" s="63" t="str">
        <f>IF(E455&lt;&gt;"",N453,"")</f>
        <v/>
      </c>
      <c r="O455" s="485" t="str">
        <f>IF(B453="","",IF(E455="","",E455-F455+G455-H455+I455-J455+K455-L455+M455-N455))</f>
        <v/>
      </c>
      <c r="P455" s="303"/>
      <c r="Q455" s="303"/>
      <c r="R455" s="303"/>
      <c r="S455" s="303"/>
      <c r="T455" s="463"/>
      <c r="U455" s="493" t="str">
        <f>IF(B453="","",IF(E455="","",SUM(P455:T455)))</f>
        <v/>
      </c>
      <c r="V455" s="404" t="str">
        <f>IF(B453="","",IF(AF455="DQ","DQ",IF(E455="","",IF(O455+U455&lt;0,0,O455+U455))))</f>
        <v/>
      </c>
      <c r="W455" s="410"/>
      <c r="X455" s="724"/>
      <c r="Y455" s="179"/>
      <c r="Z455" s="180"/>
      <c r="AA455" s="181"/>
      <c r="AB455" s="241"/>
      <c r="AC455" s="873"/>
      <c r="AD455" s="873"/>
      <c r="AE455" s="606"/>
      <c r="AF455" s="639"/>
    </row>
    <row r="456" spans="1:32" x14ac:dyDescent="0.25">
      <c r="A456" s="627"/>
      <c r="B456" s="630"/>
      <c r="C456" s="822"/>
      <c r="D456" s="44" t="s">
        <v>5</v>
      </c>
      <c r="E456" s="410" t="str">
        <f>IF(P456&lt;&gt;"",E453,"")</f>
        <v/>
      </c>
      <c r="F456" s="444" t="str">
        <f>IF(P456&lt;&gt;"",F453,"")</f>
        <v/>
      </c>
      <c r="G456" s="444" t="str">
        <f>IF(Q456&lt;&gt;"",G453,"")</f>
        <v/>
      </c>
      <c r="H456" s="444" t="str">
        <f>IF(Q456&lt;&gt;"",H453,"")</f>
        <v/>
      </c>
      <c r="I456" s="444" t="str">
        <f>IF(R456&lt;&gt;"",I453,"")</f>
        <v/>
      </c>
      <c r="J456" s="444" t="str">
        <f>IF(R456&lt;&gt;"",J453,"")</f>
        <v/>
      </c>
      <c r="K456" s="444" t="str">
        <f>IF(S456&lt;&gt;"",K453,"")</f>
        <v/>
      </c>
      <c r="L456" s="414" t="str">
        <f>IF(S456&lt;&gt;"",L453,"")</f>
        <v/>
      </c>
      <c r="M456" s="414" t="str">
        <f>IF(T456&lt;&gt;"",M453,"")</f>
        <v/>
      </c>
      <c r="N456" s="63" t="str">
        <f>IF(E456&lt;&gt;"",N453,"")</f>
        <v/>
      </c>
      <c r="O456" s="494" t="str">
        <f>IF(B453="","",IF(E456="","",E456-F456+G456-H456+I456-J456+K456-L456+M456-N456))</f>
        <v/>
      </c>
      <c r="P456" s="303"/>
      <c r="Q456" s="303"/>
      <c r="R456" s="303"/>
      <c r="S456" s="303"/>
      <c r="T456" s="463"/>
      <c r="U456" s="485" t="str">
        <f>IF(B453="","",IF(E456="","",SUM(P456:T456)))</f>
        <v/>
      </c>
      <c r="V456" s="437" t="str">
        <f>IF(B453="","",IF(AF456="DQ","DQ",IF(E456="","",IF(O456+U456&lt;0,0,O456+U456))))</f>
        <v/>
      </c>
      <c r="W456" s="410"/>
      <c r="X456" s="724"/>
      <c r="Y456" s="179"/>
      <c r="Z456" s="180"/>
      <c r="AA456" s="181"/>
      <c r="AB456" s="241"/>
      <c r="AC456" s="873"/>
      <c r="AD456" s="873"/>
      <c r="AE456" s="606"/>
      <c r="AF456" s="639"/>
    </row>
    <row r="457" spans="1:32" ht="15.75" thickBot="1" x14ac:dyDescent="0.3">
      <c r="A457" s="628"/>
      <c r="B457" s="631"/>
      <c r="C457" s="823"/>
      <c r="D457" s="45" t="s">
        <v>6</v>
      </c>
      <c r="E457" s="411" t="str">
        <f>IF(P457&lt;&gt;"",E453,"")</f>
        <v/>
      </c>
      <c r="F457" s="445" t="str">
        <f>IF(P457&lt;&gt;"",F453,"")</f>
        <v/>
      </c>
      <c r="G457" s="445" t="str">
        <f>IF(Q457&lt;&gt;"",G453,"")</f>
        <v/>
      </c>
      <c r="H457" s="445" t="str">
        <f>IF(Q457&lt;&gt;"",H453,"")</f>
        <v/>
      </c>
      <c r="I457" s="445" t="str">
        <f>IF(R457&lt;&gt;"",I453,"")</f>
        <v/>
      </c>
      <c r="J457" s="445" t="str">
        <f>IF(R457&lt;&gt;"",J453,"")</f>
        <v/>
      </c>
      <c r="K457" s="445" t="str">
        <f>IF(S457&lt;&gt;"",K453,"")</f>
        <v/>
      </c>
      <c r="L457" s="415" t="str">
        <f>IF(S457&lt;&gt;"",L453,"")</f>
        <v/>
      </c>
      <c r="M457" s="415" t="str">
        <f>IF(T457&lt;&gt;"",M453,"")</f>
        <v/>
      </c>
      <c r="N457" s="161" t="str">
        <f>IF(E457&lt;&gt;"",N453,"")</f>
        <v/>
      </c>
      <c r="O457" s="495" t="str">
        <f>IF(B453="","",IF(E457="","",E457-F457+G457-H457+I457-J457+K457-L457+M457-N457))</f>
        <v/>
      </c>
      <c r="P457" s="305"/>
      <c r="Q457" s="305"/>
      <c r="R457" s="305"/>
      <c r="S457" s="305"/>
      <c r="T457" s="465"/>
      <c r="U457" s="495" t="str">
        <f>IF(B453="","",IF(E457="","",SUM(P457:T457)))</f>
        <v/>
      </c>
      <c r="V457" s="405" t="str">
        <f>IF(B453="","",IF(AF457="DQ","DQ",IF(E457="","",IF(O457+U457&lt;0,0,O457+U457))))</f>
        <v/>
      </c>
      <c r="W457" s="411"/>
      <c r="X457" s="725"/>
      <c r="Y457" s="183"/>
      <c r="Z457" s="184"/>
      <c r="AA457" s="185"/>
      <c r="AB457" s="242"/>
      <c r="AC457" s="874"/>
      <c r="AD457" s="874"/>
      <c r="AE457" s="607"/>
      <c r="AF457" s="640"/>
    </row>
    <row r="458" spans="1:32" x14ac:dyDescent="0.25">
      <c r="A458" s="621" t="str">
        <f>IF('Names And Totals'!A95="","",'Names And Totals'!A95)</f>
        <v/>
      </c>
      <c r="B458" s="624" t="str">
        <f>IF('Names And Totals'!B95="","",'Names And Totals'!B95)</f>
        <v/>
      </c>
      <c r="C458" s="641" t="str">
        <f>IF(AE458="","",IF(AE458="DQ","DQ",RANK(AE458,$AE$8:$AE$503,0)+SUMPRODUCT(--(AE458=$AE$8:$AE$503),--(AC458&gt;$AC$8:$AC$503))))</f>
        <v/>
      </c>
      <c r="D458" s="42" t="s">
        <v>7</v>
      </c>
      <c r="E458" s="453"/>
      <c r="F458" s="452"/>
      <c r="G458" s="452"/>
      <c r="H458" s="452"/>
      <c r="I458" s="452"/>
      <c r="J458" s="452"/>
      <c r="K458" s="452"/>
      <c r="L458" s="476"/>
      <c r="M458" s="476"/>
      <c r="N458" s="325"/>
      <c r="O458" s="483" t="str">
        <f>IF(B458="","",IF(E458="","",E458-F458+G458-H458+I458-J458+K458-L458+M458-N458))</f>
        <v/>
      </c>
      <c r="P458" s="482"/>
      <c r="Q458" s="452"/>
      <c r="R458" s="452"/>
      <c r="S458" s="334"/>
      <c r="T458" s="460"/>
      <c r="U458" s="483" t="str">
        <f>IF(B458="","",IF(E458="","",SUM(P458:T458)))</f>
        <v/>
      </c>
      <c r="V458" s="500" t="str">
        <f>IF(B458="","",IF(AF458="DQ","DQ",IF(E458="","",IF(O458+U458&lt;0,0,O458+U458))))</f>
        <v/>
      </c>
      <c r="W458" s="422">
        <f>COUNTIF(E458,"=0")+COUNTIF(G458,"=0")+COUNTIF(I458,"=0")+COUNTIF(K458,"=0")+COUNTIF(M458,"=0")</f>
        <v>0</v>
      </c>
      <c r="X458" s="875" t="str">
        <f>IF(AF458="DQ","DQ",IF(V458="","",IF(V459="",V458,IF(V460="",AVERAGE(V458:V459),IF(V461="",AVERAGE(V458:V460),IF(V462="",AVERAGE(V458:V461),TRIMMEAN(V458:V462,0.4)))))))</f>
        <v/>
      </c>
      <c r="Y458" s="324"/>
      <c r="Z458" s="334"/>
      <c r="AA458" s="325"/>
      <c r="AB458" s="164" t="str">
        <f>IF(Y458="","",IF(Y458=999,999,Y458*60+Z458+AA458/100))</f>
        <v/>
      </c>
      <c r="AC458" s="877" t="str">
        <f>IF(I458="DQ","DQ",IF(AB458="","",IF(AB459="",AB458,IF(AB459=0,AB458,IF(AB458=999,999,AVERAGE(AB458:AB459))))))</f>
        <v/>
      </c>
      <c r="AD458" s="877" t="str">
        <f>IF(AF458="DQ","DQ",IF(AC458="","",IF(AVERAGE(AC458:AC578)=999,0,IF(W458&lt;&gt;0,0,IF(30-(AC458-$AE$3)/10&lt;0,0,30-(AC458-$AE$3)/10)))))</f>
        <v/>
      </c>
      <c r="AE458" s="880" t="str">
        <f>IF(B458="","",IF(AF458="DQ","DQ",IF(AC458="","",IF(SUM(X458+AD458)&gt;0,SUM(X458+AD458),0))))</f>
        <v/>
      </c>
      <c r="AF458" s="815"/>
    </row>
    <row r="459" spans="1:32" x14ac:dyDescent="0.25">
      <c r="A459" s="621"/>
      <c r="B459" s="624"/>
      <c r="C459" s="641"/>
      <c r="D459" s="42" t="s">
        <v>4</v>
      </c>
      <c r="E459" s="412" t="str">
        <f>IF(P459&lt;&gt;"",E458,"")</f>
        <v/>
      </c>
      <c r="F459" s="443" t="str">
        <f>IF(P459&lt;&gt;"",F458,"")</f>
        <v/>
      </c>
      <c r="G459" s="443" t="str">
        <f>IF(Q459&lt;&gt;"",G458,"")</f>
        <v/>
      </c>
      <c r="H459" s="443" t="str">
        <f>IF(Q459&lt;&gt;"",H458,"")</f>
        <v/>
      </c>
      <c r="I459" s="443" t="str">
        <f>IF(R459&lt;&gt;"",I458,"")</f>
        <v/>
      </c>
      <c r="J459" s="443" t="str">
        <f>IF(R459&lt;&gt;"",J458,"")</f>
        <v/>
      </c>
      <c r="K459" s="443" t="str">
        <f>IF(S459&lt;&gt;"",K458,"")</f>
        <v/>
      </c>
      <c r="L459" s="416" t="str">
        <f>IF(S459&lt;&gt;"",L458,"")</f>
        <v/>
      </c>
      <c r="M459" s="416" t="str">
        <f>IF(T459&lt;&gt;"",M458,"")</f>
        <v/>
      </c>
      <c r="N459" s="62" t="str">
        <f>IF(E459&lt;&gt;"",N458,"")</f>
        <v/>
      </c>
      <c r="O459" s="487" t="str">
        <f>IF(B458="","",IF(E459="","",E459-F459+G459-H459+I459-J459+K459-L459+M459-N459))</f>
        <v/>
      </c>
      <c r="P459" s="297"/>
      <c r="Q459" s="297"/>
      <c r="R459" s="297"/>
      <c r="S459" s="297"/>
      <c r="T459" s="461"/>
      <c r="U459" s="484" t="str">
        <f>IF(B458="","",IF(E459="","",SUM(P459:T459)))</f>
        <v/>
      </c>
      <c r="V459" s="419" t="str">
        <f>IF(B458="","",IF(AF459="DQ","DQ",IF(E459="","",IF(O459+U459&lt;0,0,O459+U459))))</f>
        <v/>
      </c>
      <c r="W459" s="412"/>
      <c r="X459" s="645"/>
      <c r="Y459" s="289"/>
      <c r="Z459" s="290"/>
      <c r="AA459" s="310"/>
      <c r="AB459" s="10" t="str">
        <f>IF(Y459="","",IF(Y459=999,999,Y459*60+Z459+AA459/100))</f>
        <v/>
      </c>
      <c r="AC459" s="878"/>
      <c r="AD459" s="878"/>
      <c r="AE459" s="721"/>
      <c r="AF459" s="816"/>
    </row>
    <row r="460" spans="1:32" x14ac:dyDescent="0.25">
      <c r="A460" s="621"/>
      <c r="B460" s="624"/>
      <c r="C460" s="641"/>
      <c r="D460" s="42" t="s">
        <v>8</v>
      </c>
      <c r="E460" s="412" t="str">
        <f>IF(P460&lt;&gt;"",E458,"")</f>
        <v/>
      </c>
      <c r="F460" s="443" t="str">
        <f>IF(P460&lt;&gt;"",F458,"")</f>
        <v/>
      </c>
      <c r="G460" s="443" t="str">
        <f>IF(Q460&lt;&gt;"",G458,"")</f>
        <v/>
      </c>
      <c r="H460" s="443" t="str">
        <f>IF(Q460&lt;&gt;"",H458,"")</f>
        <v/>
      </c>
      <c r="I460" s="443" t="str">
        <f>IF(R460&lt;&gt;"",I458,"")</f>
        <v/>
      </c>
      <c r="J460" s="443" t="str">
        <f>IF(R460&lt;&gt;"",J458,"")</f>
        <v/>
      </c>
      <c r="K460" s="443" t="str">
        <f>IF(S460&lt;&gt;"",K458,"")</f>
        <v/>
      </c>
      <c r="L460" s="416" t="str">
        <f>IF(S460&lt;&gt;"",L458,"")</f>
        <v/>
      </c>
      <c r="M460" s="416" t="str">
        <f>IF(T460&lt;&gt;"",M458,"")</f>
        <v/>
      </c>
      <c r="N460" s="62" t="str">
        <f>IF(E460&lt;&gt;"",N458,"")</f>
        <v/>
      </c>
      <c r="O460" s="484" t="str">
        <f>IF(B458="","",IF(E460="","",E460-F460+G460-H460+I460-J460+K460-L460+M460-N460))</f>
        <v/>
      </c>
      <c r="P460" s="297"/>
      <c r="Q460" s="297"/>
      <c r="R460" s="297"/>
      <c r="S460" s="297"/>
      <c r="T460" s="461"/>
      <c r="U460" s="486" t="str">
        <f>IF(B458="","",IF(E460="","",SUM(P460:T460)))</f>
        <v/>
      </c>
      <c r="V460" s="435" t="str">
        <f>IF(B458="","",IF(AF460="DQ","DQ",IF(E460="","",IF(O460+U460&lt;0,0,O460+U460))))</f>
        <v/>
      </c>
      <c r="W460" s="412"/>
      <c r="X460" s="645"/>
      <c r="Y460" s="169"/>
      <c r="Z460" s="170"/>
      <c r="AA460" s="171"/>
      <c r="AB460" s="240"/>
      <c r="AC460" s="878"/>
      <c r="AD460" s="878"/>
      <c r="AE460" s="721"/>
      <c r="AF460" s="816"/>
    </row>
    <row r="461" spans="1:32" x14ac:dyDescent="0.25">
      <c r="A461" s="621"/>
      <c r="B461" s="624"/>
      <c r="C461" s="641"/>
      <c r="D461" s="42" t="s">
        <v>5</v>
      </c>
      <c r="E461" s="412" t="str">
        <f>IF(P461&lt;&gt;"",E458,"")</f>
        <v/>
      </c>
      <c r="F461" s="443" t="str">
        <f>IF(P461&lt;&gt;"",F458,"")</f>
        <v/>
      </c>
      <c r="G461" s="443" t="str">
        <f>IF(Q461&lt;&gt;"",G458,"")</f>
        <v/>
      </c>
      <c r="H461" s="443" t="str">
        <f>IF(Q461&lt;&gt;"",H458,"")</f>
        <v/>
      </c>
      <c r="I461" s="443" t="str">
        <f>IF(R461&lt;&gt;"",I458,"")</f>
        <v/>
      </c>
      <c r="J461" s="443" t="str">
        <f>IF(R461&lt;&gt;"",J458,"")</f>
        <v/>
      </c>
      <c r="K461" s="443" t="str">
        <f>IF(S461&lt;&gt;"",K458,"")</f>
        <v/>
      </c>
      <c r="L461" s="416" t="str">
        <f>IF(S461&lt;&gt;"",L458,"")</f>
        <v/>
      </c>
      <c r="M461" s="416" t="str">
        <f>IF(T461&lt;&gt;"",M458,"")</f>
        <v/>
      </c>
      <c r="N461" s="62" t="str">
        <f>IF(E461&lt;&gt;"",N458,"")</f>
        <v/>
      </c>
      <c r="O461" s="488" t="str">
        <f>IF(B458="","",IF(E461="","",E461-F461+G461-H461+I461-J461+K461-L461+M461-N461))</f>
        <v/>
      </c>
      <c r="P461" s="297"/>
      <c r="Q461" s="297"/>
      <c r="R461" s="297"/>
      <c r="S461" s="297"/>
      <c r="T461" s="461"/>
      <c r="U461" s="484" t="str">
        <f>IF(B458="","",IF(E461="","",SUM(P461:T461)))</f>
        <v/>
      </c>
      <c r="V461" s="419" t="str">
        <f>IF(B458="","",IF(AF461="DQ","DQ",IF(E461="","",IF(O461+U461&lt;0,0,O461+U461))))</f>
        <v/>
      </c>
      <c r="W461" s="412"/>
      <c r="X461" s="645"/>
      <c r="Y461" s="169"/>
      <c r="Z461" s="170"/>
      <c r="AA461" s="171"/>
      <c r="AB461" s="240"/>
      <c r="AC461" s="878"/>
      <c r="AD461" s="878"/>
      <c r="AE461" s="721"/>
      <c r="AF461" s="816"/>
    </row>
    <row r="462" spans="1:32" ht="15.75" thickBot="1" x14ac:dyDescent="0.3">
      <c r="A462" s="644"/>
      <c r="B462" s="643"/>
      <c r="C462" s="642"/>
      <c r="D462" s="85" t="s">
        <v>6</v>
      </c>
      <c r="E462" s="423" t="str">
        <f>IF(P462&lt;&gt;"",E458,"")</f>
        <v/>
      </c>
      <c r="F462" s="124" t="str">
        <f>IF(P462&lt;&gt;"",F458,"")</f>
        <v/>
      </c>
      <c r="G462" s="124" t="str">
        <f>IF(Q462&lt;&gt;"",G458,"")</f>
        <v/>
      </c>
      <c r="H462" s="124" t="str">
        <f>IF(Q462&lt;&gt;"",H458,"")</f>
        <v/>
      </c>
      <c r="I462" s="124" t="str">
        <f>IF(R462&lt;&gt;"",I458,"")</f>
        <v/>
      </c>
      <c r="J462" s="124" t="str">
        <f>IF(R462&lt;&gt;"",J458,"")</f>
        <v/>
      </c>
      <c r="K462" s="124" t="str">
        <f>IF(S462&lt;&gt;"",K458,"")</f>
        <v/>
      </c>
      <c r="L462" s="421" t="str">
        <f>IF(S462&lt;&gt;"",L458,"")</f>
        <v/>
      </c>
      <c r="M462" s="421" t="str">
        <f>IF(T462&lt;&gt;"",M458,"")</f>
        <v/>
      </c>
      <c r="N462" s="64" t="str">
        <f>IF(E462&lt;&gt;"",N458,"")</f>
        <v/>
      </c>
      <c r="O462" s="486" t="str">
        <f>IF(B458="","",IF(E462="","",E462-F462+G462-H462+I462-J462+K462-L462+M462-N462))</f>
        <v/>
      </c>
      <c r="P462" s="309"/>
      <c r="Q462" s="309"/>
      <c r="R462" s="309"/>
      <c r="S462" s="309"/>
      <c r="T462" s="462"/>
      <c r="U462" s="488" t="str">
        <f>IF(B458="","",IF(E462="","",SUM(P462:T462)))</f>
        <v/>
      </c>
      <c r="V462" s="418" t="str">
        <f>IF(B458="","",IF(AF462="DQ","DQ",IF(E462="","",IF(O462+U462&lt;0,0,O462+U462))))</f>
        <v/>
      </c>
      <c r="W462" s="423"/>
      <c r="X462" s="876"/>
      <c r="Y462" s="478"/>
      <c r="Z462" s="479"/>
      <c r="AA462" s="480"/>
      <c r="AB462" s="481"/>
      <c r="AC462" s="879"/>
      <c r="AD462" s="879"/>
      <c r="AE462" s="881"/>
      <c r="AF462" s="817"/>
    </row>
    <row r="463" spans="1:32" x14ac:dyDescent="0.25">
      <c r="A463" s="626" t="str">
        <f>IF('Names And Totals'!A96="","",'Names And Totals'!A96)</f>
        <v/>
      </c>
      <c r="B463" s="629" t="str">
        <f>IF('Names And Totals'!B96="","",'Names And Totals'!B96)</f>
        <v/>
      </c>
      <c r="C463" s="821" t="str">
        <f>IF(AE463="","",IF(AE463="DQ","DQ",RANK(AE463,$AE$8:$AE$503,0)+SUMPRODUCT(--(AE463=$AE$8:$AE$503),--(AC463&gt;$AC$8:$AC$503))))</f>
        <v/>
      </c>
      <c r="D463" s="43" t="s">
        <v>7</v>
      </c>
      <c r="E463" s="446"/>
      <c r="F463" s="447"/>
      <c r="G463" s="447"/>
      <c r="H463" s="447"/>
      <c r="I463" s="447"/>
      <c r="J463" s="447"/>
      <c r="K463" s="447"/>
      <c r="L463" s="489"/>
      <c r="M463" s="489"/>
      <c r="N463" s="313"/>
      <c r="O463" s="490" t="str">
        <f>IF(B463="","",IF(E463="","",E463-F463+G463-H463+I463-J463+K463-L463+M463-N463))</f>
        <v/>
      </c>
      <c r="P463" s="491"/>
      <c r="Q463" s="447"/>
      <c r="R463" s="447"/>
      <c r="S463" s="312"/>
      <c r="T463" s="464"/>
      <c r="U463" s="490" t="str">
        <f>IF(B463="","",IF(E463="","",SUM(P463:T463)))</f>
        <v/>
      </c>
      <c r="V463" s="403" t="str">
        <f>IF(B463="","",IF(AF463="DQ","DQ",IF(E463="","",IF(O463+U463&lt;0,0,O463+U463))))</f>
        <v/>
      </c>
      <c r="W463" s="409">
        <f>COUNTIF(E463,"=0")+COUNTIF(G463,"=0")+COUNTIF(I463,"=0")+COUNTIF(K463,"=0")+COUNTIF(M463,"=0")</f>
        <v>0</v>
      </c>
      <c r="X463" s="723" t="str">
        <f>IF(AF463="DQ","DQ",IF(V463="","",IF(V464="",V463,IF(V465="",AVERAGE(V463:V464),IF(V466="",AVERAGE(V463:V465),IF(V467="",AVERAGE(V463:V466),TRIMMEAN(V463:V467,0.4)))))))</f>
        <v/>
      </c>
      <c r="Y463" s="311"/>
      <c r="Z463" s="312"/>
      <c r="AA463" s="313"/>
      <c r="AB463" s="160" t="str">
        <f>IF(Y463="","",IF(Y463=999,999,Y463*60+Z463+AA463/100))</f>
        <v/>
      </c>
      <c r="AC463" s="872" t="str">
        <f>IF(I463="DQ","DQ",IF(AB463="","",IF(AB464="",AB463,IF(AB464=0,AB463,IF(AB463=999,999,AVERAGE(AB463:AB464))))))</f>
        <v/>
      </c>
      <c r="AD463" s="872" t="str">
        <f>IF(AF463="DQ","DQ",IF(AC463="","",IF(AVERAGE(AC463:AC583)=999,0,IF(W463&lt;&gt;0,0,IF(30-(AC463-$AE$3)/10&lt;0,0,30-(AC463-$AE$3)/10)))))</f>
        <v/>
      </c>
      <c r="AE463" s="605" t="str">
        <f>IF(B463="","",IF(AF463="DQ","DQ",IF(AC463="","",IF(SUM(X463+AD463)&gt;0,SUM(X463+AD463),0))))</f>
        <v/>
      </c>
      <c r="AF463" s="638"/>
    </row>
    <row r="464" spans="1:32" x14ac:dyDescent="0.25">
      <c r="A464" s="627"/>
      <c r="B464" s="630"/>
      <c r="C464" s="822"/>
      <c r="D464" s="44" t="s">
        <v>4</v>
      </c>
      <c r="E464" s="410" t="str">
        <f>IF(P464&lt;&gt;"",E463,"")</f>
        <v/>
      </c>
      <c r="F464" s="444" t="str">
        <f>IF(P464&lt;&gt;"",F463,"")</f>
        <v/>
      </c>
      <c r="G464" s="444" t="str">
        <f>IF(Q464&lt;&gt;"",G463,"")</f>
        <v/>
      </c>
      <c r="H464" s="444" t="str">
        <f>IF(Q464&lt;&gt;"",H463,"")</f>
        <v/>
      </c>
      <c r="I464" s="444" t="str">
        <f>IF(R464&lt;&gt;"",I463,"")</f>
        <v/>
      </c>
      <c r="J464" s="444" t="str">
        <f>IF(R464&lt;&gt;"",J463,"")</f>
        <v/>
      </c>
      <c r="K464" s="444" t="str">
        <f>IF(S464&lt;&gt;"",K463,"")</f>
        <v/>
      </c>
      <c r="L464" s="414" t="str">
        <f>IF(S464&lt;&gt;"",L463,"")</f>
        <v/>
      </c>
      <c r="M464" s="414" t="str">
        <f>IF(T464&lt;&gt;"",M463,"")</f>
        <v/>
      </c>
      <c r="N464" s="63" t="str">
        <f>IF(E464&lt;&gt;"",N463,"")</f>
        <v/>
      </c>
      <c r="O464" s="492" t="str">
        <f>IF(B463="","",IF(E464="","",E464-F464+G464-H464+I464-J464+K464-L464+M464-N464))</f>
        <v/>
      </c>
      <c r="P464" s="303"/>
      <c r="Q464" s="303"/>
      <c r="R464" s="303"/>
      <c r="S464" s="303"/>
      <c r="T464" s="463"/>
      <c r="U464" s="485" t="str">
        <f>IF(B463="","",IF(E464="","",SUM(P464:T464)))</f>
        <v/>
      </c>
      <c r="V464" s="437" t="str">
        <f>IF(B463="","",IF(AF464="DQ","DQ",IF(E464="","",IF(O464+U464&lt;0,0,O464+U464))))</f>
        <v/>
      </c>
      <c r="W464" s="410"/>
      <c r="X464" s="724"/>
      <c r="Y464" s="292"/>
      <c r="Z464" s="293"/>
      <c r="AA464" s="314"/>
      <c r="AB464" s="14" t="str">
        <f>IF(Y464="","",IF(Y464=999,999,Y464*60+Z464+AA464/100))</f>
        <v/>
      </c>
      <c r="AC464" s="873"/>
      <c r="AD464" s="873"/>
      <c r="AE464" s="606"/>
      <c r="AF464" s="639"/>
    </row>
    <row r="465" spans="1:32" x14ac:dyDescent="0.25">
      <c r="A465" s="627"/>
      <c r="B465" s="630"/>
      <c r="C465" s="822"/>
      <c r="D465" s="44" t="s">
        <v>8</v>
      </c>
      <c r="E465" s="410" t="str">
        <f>IF(P465&lt;&gt;"",E463,"")</f>
        <v/>
      </c>
      <c r="F465" s="444" t="str">
        <f>IF(P465&lt;&gt;"",F463,"")</f>
        <v/>
      </c>
      <c r="G465" s="444" t="str">
        <f>IF(Q465&lt;&gt;"",G463,"")</f>
        <v/>
      </c>
      <c r="H465" s="444" t="str">
        <f>IF(Q465&lt;&gt;"",H463,"")</f>
        <v/>
      </c>
      <c r="I465" s="444" t="str">
        <f>IF(R465&lt;&gt;"",I463,"")</f>
        <v/>
      </c>
      <c r="J465" s="444" t="str">
        <f>IF(R465&lt;&gt;"",J463,"")</f>
        <v/>
      </c>
      <c r="K465" s="444" t="str">
        <f>IF(S465&lt;&gt;"",K463,"")</f>
        <v/>
      </c>
      <c r="L465" s="414" t="str">
        <f>IF(S465&lt;&gt;"",L463,"")</f>
        <v/>
      </c>
      <c r="M465" s="414" t="str">
        <f>IF(T465&lt;&gt;"",M463,"")</f>
        <v/>
      </c>
      <c r="N465" s="63" t="str">
        <f>IF(E465&lt;&gt;"",N463,"")</f>
        <v/>
      </c>
      <c r="O465" s="485" t="str">
        <f>IF(B463="","",IF(E465="","",E465-F465+G465-H465+I465-J465+K465-L465+M465-N465))</f>
        <v/>
      </c>
      <c r="P465" s="303"/>
      <c r="Q465" s="303"/>
      <c r="R465" s="303"/>
      <c r="S465" s="303"/>
      <c r="T465" s="463"/>
      <c r="U465" s="493" t="str">
        <f>IF(B463="","",IF(E465="","",SUM(P465:T465)))</f>
        <v/>
      </c>
      <c r="V465" s="404" t="str">
        <f>IF(B463="","",IF(AF465="DQ","DQ",IF(E465="","",IF(O465+U465&lt;0,0,O465+U465))))</f>
        <v/>
      </c>
      <c r="W465" s="410"/>
      <c r="X465" s="724"/>
      <c r="Y465" s="179"/>
      <c r="Z465" s="180"/>
      <c r="AA465" s="181"/>
      <c r="AB465" s="241"/>
      <c r="AC465" s="873"/>
      <c r="AD465" s="873"/>
      <c r="AE465" s="606"/>
      <c r="AF465" s="639"/>
    </row>
    <row r="466" spans="1:32" x14ac:dyDescent="0.25">
      <c r="A466" s="627"/>
      <c r="B466" s="630"/>
      <c r="C466" s="822"/>
      <c r="D466" s="44" t="s">
        <v>5</v>
      </c>
      <c r="E466" s="410" t="str">
        <f>IF(P466&lt;&gt;"",E463,"")</f>
        <v/>
      </c>
      <c r="F466" s="444" t="str">
        <f>IF(P466&lt;&gt;"",F463,"")</f>
        <v/>
      </c>
      <c r="G466" s="444" t="str">
        <f>IF(Q466&lt;&gt;"",G463,"")</f>
        <v/>
      </c>
      <c r="H466" s="444" t="str">
        <f>IF(Q466&lt;&gt;"",H463,"")</f>
        <v/>
      </c>
      <c r="I466" s="444" t="str">
        <f>IF(R466&lt;&gt;"",I463,"")</f>
        <v/>
      </c>
      <c r="J466" s="444" t="str">
        <f>IF(R466&lt;&gt;"",J463,"")</f>
        <v/>
      </c>
      <c r="K466" s="444" t="str">
        <f>IF(S466&lt;&gt;"",K463,"")</f>
        <v/>
      </c>
      <c r="L466" s="414" t="str">
        <f>IF(S466&lt;&gt;"",L463,"")</f>
        <v/>
      </c>
      <c r="M466" s="414" t="str">
        <f>IF(T466&lt;&gt;"",M463,"")</f>
        <v/>
      </c>
      <c r="N466" s="63" t="str">
        <f>IF(E466&lt;&gt;"",N463,"")</f>
        <v/>
      </c>
      <c r="O466" s="494" t="str">
        <f>IF(B463="","",IF(E466="","",E466-F466+G466-H466+I466-J466+K466-L466+M466-N466))</f>
        <v/>
      </c>
      <c r="P466" s="303"/>
      <c r="Q466" s="303"/>
      <c r="R466" s="303"/>
      <c r="S466" s="303"/>
      <c r="T466" s="463"/>
      <c r="U466" s="485" t="str">
        <f>IF(B463="","",IF(E466="","",SUM(P466:T466)))</f>
        <v/>
      </c>
      <c r="V466" s="437" t="str">
        <f>IF(B463="","",IF(AF466="DQ","DQ",IF(E466="","",IF(O466+U466&lt;0,0,O466+U466))))</f>
        <v/>
      </c>
      <c r="W466" s="410"/>
      <c r="X466" s="724"/>
      <c r="Y466" s="179"/>
      <c r="Z466" s="180"/>
      <c r="AA466" s="181"/>
      <c r="AB466" s="241"/>
      <c r="AC466" s="873"/>
      <c r="AD466" s="873"/>
      <c r="AE466" s="606"/>
      <c r="AF466" s="639"/>
    </row>
    <row r="467" spans="1:32" ht="15.75" thickBot="1" x14ac:dyDescent="0.3">
      <c r="A467" s="628"/>
      <c r="B467" s="631"/>
      <c r="C467" s="823"/>
      <c r="D467" s="45" t="s">
        <v>6</v>
      </c>
      <c r="E467" s="411" t="str">
        <f>IF(P467&lt;&gt;"",E463,"")</f>
        <v/>
      </c>
      <c r="F467" s="445" t="str">
        <f>IF(P467&lt;&gt;"",F463,"")</f>
        <v/>
      </c>
      <c r="G467" s="445" t="str">
        <f>IF(Q467&lt;&gt;"",G463,"")</f>
        <v/>
      </c>
      <c r="H467" s="445" t="str">
        <f>IF(Q467&lt;&gt;"",H463,"")</f>
        <v/>
      </c>
      <c r="I467" s="445" t="str">
        <f>IF(R467&lt;&gt;"",I463,"")</f>
        <v/>
      </c>
      <c r="J467" s="445" t="str">
        <f>IF(R467&lt;&gt;"",J463,"")</f>
        <v/>
      </c>
      <c r="K467" s="445" t="str">
        <f>IF(S467&lt;&gt;"",K463,"")</f>
        <v/>
      </c>
      <c r="L467" s="415" t="str">
        <f>IF(S467&lt;&gt;"",L463,"")</f>
        <v/>
      </c>
      <c r="M467" s="415" t="str">
        <f>IF(T467&lt;&gt;"",M463,"")</f>
        <v/>
      </c>
      <c r="N467" s="161" t="str">
        <f>IF(E467&lt;&gt;"",N463,"")</f>
        <v/>
      </c>
      <c r="O467" s="495" t="str">
        <f>IF(B463="","",IF(E467="","",E467-F467+G467-H467+I467-J467+K467-L467+M467-N467))</f>
        <v/>
      </c>
      <c r="P467" s="305"/>
      <c r="Q467" s="305"/>
      <c r="R467" s="305"/>
      <c r="S467" s="305"/>
      <c r="T467" s="465"/>
      <c r="U467" s="495" t="str">
        <f>IF(B463="","",IF(E467="","",SUM(P467:T467)))</f>
        <v/>
      </c>
      <c r="V467" s="405" t="str">
        <f>IF(B463="","",IF(AF467="DQ","DQ",IF(E467="","",IF(O467+U467&lt;0,0,O467+U467))))</f>
        <v/>
      </c>
      <c r="W467" s="411"/>
      <c r="X467" s="725"/>
      <c r="Y467" s="183"/>
      <c r="Z467" s="184"/>
      <c r="AA467" s="185"/>
      <c r="AB467" s="242"/>
      <c r="AC467" s="874"/>
      <c r="AD467" s="874"/>
      <c r="AE467" s="607"/>
      <c r="AF467" s="640"/>
    </row>
    <row r="468" spans="1:32" x14ac:dyDescent="0.25">
      <c r="A468" s="621" t="str">
        <f>IF('Names And Totals'!A97="","",'Names And Totals'!A97)</f>
        <v/>
      </c>
      <c r="B468" s="624" t="str">
        <f>IF('Names And Totals'!B97="","",'Names And Totals'!B97)</f>
        <v/>
      </c>
      <c r="C468" s="641" t="str">
        <f>IF(AE468="","",IF(AE468="DQ","DQ",RANK(AE468,$AE$8:$AE$503,0)+SUMPRODUCT(--(AE468=$AE$8:$AE$503),--(AC468&gt;$AC$8:$AC$503))))</f>
        <v/>
      </c>
      <c r="D468" s="42" t="s">
        <v>7</v>
      </c>
      <c r="E468" s="453"/>
      <c r="F468" s="452"/>
      <c r="G468" s="452"/>
      <c r="H468" s="452"/>
      <c r="I468" s="452"/>
      <c r="J468" s="452"/>
      <c r="K468" s="452"/>
      <c r="L468" s="476"/>
      <c r="M468" s="476"/>
      <c r="N468" s="325"/>
      <c r="O468" s="483" t="str">
        <f>IF(B468="","",IF(E468="","",E468-F468+G468-H468+I468-J468+K468-L468+M468-N468))</f>
        <v/>
      </c>
      <c r="P468" s="482"/>
      <c r="Q468" s="452"/>
      <c r="R468" s="452"/>
      <c r="S468" s="334"/>
      <c r="T468" s="460"/>
      <c r="U468" s="483" t="str">
        <f>IF(B468="","",IF(E468="","",SUM(P468:T468)))</f>
        <v/>
      </c>
      <c r="V468" s="500" t="str">
        <f>IF(B468="","",IF(AF468="DQ","DQ",IF(E468="","",IF(O468+U468&lt;0,0,O468+U468))))</f>
        <v/>
      </c>
      <c r="W468" s="422">
        <f>COUNTIF(E468,"=0")+COUNTIF(G468,"=0")+COUNTIF(I468,"=0")+COUNTIF(K468,"=0")+COUNTIF(M468,"=0")</f>
        <v>0</v>
      </c>
      <c r="X468" s="875" t="str">
        <f>IF(AF468="DQ","DQ",IF(V468="","",IF(V469="",V468,IF(V470="",AVERAGE(V468:V469),IF(V471="",AVERAGE(V468:V470),IF(V472="",AVERAGE(V468:V471),TRIMMEAN(V468:V472,0.4)))))))</f>
        <v/>
      </c>
      <c r="Y468" s="324"/>
      <c r="Z468" s="334"/>
      <c r="AA468" s="325"/>
      <c r="AB468" s="164" t="str">
        <f>IF(Y468="","",IF(Y468=999,999,Y468*60+Z468+AA468/100))</f>
        <v/>
      </c>
      <c r="AC468" s="877" t="str">
        <f>IF(I468="DQ","DQ",IF(AB468="","",IF(AB469="",AB468,IF(AB469=0,AB468,IF(AB468=999,999,AVERAGE(AB468:AB469))))))</f>
        <v/>
      </c>
      <c r="AD468" s="877" t="str">
        <f>IF(AF468="DQ","DQ",IF(AC468="","",IF(AVERAGE(AC468:AC588)=999,0,IF(W468&lt;&gt;0,0,IF(30-(AC468-$AE$3)/10&lt;0,0,30-(AC468-$AE$3)/10)))))</f>
        <v/>
      </c>
      <c r="AE468" s="880" t="str">
        <f>IF(B468="","",IF(AF468="DQ","DQ",IF(AC468="","",IF(SUM(X468+AD468)&gt;0,SUM(X468+AD468),0))))</f>
        <v/>
      </c>
      <c r="AF468" s="815"/>
    </row>
    <row r="469" spans="1:32" x14ac:dyDescent="0.25">
      <c r="A469" s="621"/>
      <c r="B469" s="624"/>
      <c r="C469" s="641"/>
      <c r="D469" s="42" t="s">
        <v>4</v>
      </c>
      <c r="E469" s="412" t="str">
        <f>IF(P469&lt;&gt;"",E468,"")</f>
        <v/>
      </c>
      <c r="F469" s="443" t="str">
        <f>IF(P469&lt;&gt;"",F468,"")</f>
        <v/>
      </c>
      <c r="G469" s="443" t="str">
        <f>IF(Q469&lt;&gt;"",G468,"")</f>
        <v/>
      </c>
      <c r="H469" s="443" t="str">
        <f>IF(Q469&lt;&gt;"",H468,"")</f>
        <v/>
      </c>
      <c r="I469" s="443" t="str">
        <f>IF(R469&lt;&gt;"",I468,"")</f>
        <v/>
      </c>
      <c r="J469" s="443" t="str">
        <f>IF(R469&lt;&gt;"",J468,"")</f>
        <v/>
      </c>
      <c r="K469" s="443" t="str">
        <f>IF(S469&lt;&gt;"",K468,"")</f>
        <v/>
      </c>
      <c r="L469" s="416" t="str">
        <f>IF(S469&lt;&gt;"",L468,"")</f>
        <v/>
      </c>
      <c r="M469" s="416" t="str">
        <f>IF(T469&lt;&gt;"",M468,"")</f>
        <v/>
      </c>
      <c r="N469" s="62" t="str">
        <f>IF(E469&lt;&gt;"",N468,"")</f>
        <v/>
      </c>
      <c r="O469" s="487" t="str">
        <f>IF(B468="","",IF(E469="","",E469-F469+G469-H469+I469-J469+K469-L469+M469-N469))</f>
        <v/>
      </c>
      <c r="P469" s="297"/>
      <c r="Q469" s="297"/>
      <c r="R469" s="297"/>
      <c r="S469" s="297"/>
      <c r="T469" s="461"/>
      <c r="U469" s="484" t="str">
        <f>IF(B468="","",IF(E469="","",SUM(P469:T469)))</f>
        <v/>
      </c>
      <c r="V469" s="419" t="str">
        <f>IF(B468="","",IF(AF469="DQ","DQ",IF(E469="","",IF(O469+U469&lt;0,0,O469+U469))))</f>
        <v/>
      </c>
      <c r="W469" s="412"/>
      <c r="X469" s="645"/>
      <c r="Y469" s="289"/>
      <c r="Z469" s="290"/>
      <c r="AA469" s="310"/>
      <c r="AB469" s="10" t="str">
        <f>IF(Y469="","",IF(Y469=999,999,Y469*60+Z469+AA469/100))</f>
        <v/>
      </c>
      <c r="AC469" s="878"/>
      <c r="AD469" s="878"/>
      <c r="AE469" s="721"/>
      <c r="AF469" s="816"/>
    </row>
    <row r="470" spans="1:32" x14ac:dyDescent="0.25">
      <c r="A470" s="621"/>
      <c r="B470" s="624"/>
      <c r="C470" s="641"/>
      <c r="D470" s="42" t="s">
        <v>8</v>
      </c>
      <c r="E470" s="412" t="str">
        <f>IF(P470&lt;&gt;"",E468,"")</f>
        <v/>
      </c>
      <c r="F470" s="443" t="str">
        <f>IF(P470&lt;&gt;"",F468,"")</f>
        <v/>
      </c>
      <c r="G470" s="443" t="str">
        <f>IF(Q470&lt;&gt;"",G468,"")</f>
        <v/>
      </c>
      <c r="H470" s="443" t="str">
        <f>IF(Q470&lt;&gt;"",H468,"")</f>
        <v/>
      </c>
      <c r="I470" s="443" t="str">
        <f>IF(R470&lt;&gt;"",I468,"")</f>
        <v/>
      </c>
      <c r="J470" s="443" t="str">
        <f>IF(R470&lt;&gt;"",J468,"")</f>
        <v/>
      </c>
      <c r="K470" s="443" t="str">
        <f>IF(S470&lt;&gt;"",K468,"")</f>
        <v/>
      </c>
      <c r="L470" s="416" t="str">
        <f>IF(S470&lt;&gt;"",L468,"")</f>
        <v/>
      </c>
      <c r="M470" s="416" t="str">
        <f>IF(T470&lt;&gt;"",M468,"")</f>
        <v/>
      </c>
      <c r="N470" s="62" t="str">
        <f>IF(E470&lt;&gt;"",N468,"")</f>
        <v/>
      </c>
      <c r="O470" s="484" t="str">
        <f>IF(B468="","",IF(E470="","",E470-F470+G470-H470+I470-J470+K470-L470+M470-N470))</f>
        <v/>
      </c>
      <c r="P470" s="297"/>
      <c r="Q470" s="297"/>
      <c r="R470" s="297"/>
      <c r="S470" s="297"/>
      <c r="T470" s="461"/>
      <c r="U470" s="486" t="str">
        <f>IF(B468="","",IF(E470="","",SUM(P470:T470)))</f>
        <v/>
      </c>
      <c r="V470" s="435" t="str">
        <f>IF(B468="","",IF(AF470="DQ","DQ",IF(E470="","",IF(O470+U470&lt;0,0,O470+U470))))</f>
        <v/>
      </c>
      <c r="W470" s="412"/>
      <c r="X470" s="645"/>
      <c r="Y470" s="169"/>
      <c r="Z470" s="170"/>
      <c r="AA470" s="171"/>
      <c r="AB470" s="240"/>
      <c r="AC470" s="878"/>
      <c r="AD470" s="878"/>
      <c r="AE470" s="721"/>
      <c r="AF470" s="816"/>
    </row>
    <row r="471" spans="1:32" x14ac:dyDescent="0.25">
      <c r="A471" s="621"/>
      <c r="B471" s="624"/>
      <c r="C471" s="641"/>
      <c r="D471" s="42" t="s">
        <v>5</v>
      </c>
      <c r="E471" s="412" t="str">
        <f>IF(P471&lt;&gt;"",E468,"")</f>
        <v/>
      </c>
      <c r="F471" s="443" t="str">
        <f>IF(P471&lt;&gt;"",F468,"")</f>
        <v/>
      </c>
      <c r="G471" s="443" t="str">
        <f>IF(Q471&lt;&gt;"",G468,"")</f>
        <v/>
      </c>
      <c r="H471" s="443" t="str">
        <f>IF(Q471&lt;&gt;"",H468,"")</f>
        <v/>
      </c>
      <c r="I471" s="443" t="str">
        <f>IF(R471&lt;&gt;"",I468,"")</f>
        <v/>
      </c>
      <c r="J471" s="443" t="str">
        <f>IF(R471&lt;&gt;"",J468,"")</f>
        <v/>
      </c>
      <c r="K471" s="443" t="str">
        <f>IF(S471&lt;&gt;"",K468,"")</f>
        <v/>
      </c>
      <c r="L471" s="416" t="str">
        <f>IF(S471&lt;&gt;"",L468,"")</f>
        <v/>
      </c>
      <c r="M471" s="416" t="str">
        <f>IF(T471&lt;&gt;"",M468,"")</f>
        <v/>
      </c>
      <c r="N471" s="62" t="str">
        <f>IF(E471&lt;&gt;"",N468,"")</f>
        <v/>
      </c>
      <c r="O471" s="488" t="str">
        <f>IF(B468="","",IF(E471="","",E471-F471+G471-H471+I471-J471+K471-L471+M471-N471))</f>
        <v/>
      </c>
      <c r="P471" s="297"/>
      <c r="Q471" s="297"/>
      <c r="R471" s="297"/>
      <c r="S471" s="297"/>
      <c r="T471" s="461"/>
      <c r="U471" s="484" t="str">
        <f>IF(B468="","",IF(E471="","",SUM(P471:T471)))</f>
        <v/>
      </c>
      <c r="V471" s="419" t="str">
        <f>IF(B468="","",IF(AF471="DQ","DQ",IF(E471="","",IF(O471+U471&lt;0,0,O471+U471))))</f>
        <v/>
      </c>
      <c r="W471" s="412"/>
      <c r="X471" s="645"/>
      <c r="Y471" s="169"/>
      <c r="Z471" s="170"/>
      <c r="AA471" s="171"/>
      <c r="AB471" s="240"/>
      <c r="AC471" s="878"/>
      <c r="AD471" s="878"/>
      <c r="AE471" s="721"/>
      <c r="AF471" s="816"/>
    </row>
    <row r="472" spans="1:32" ht="15.75" thickBot="1" x14ac:dyDescent="0.3">
      <c r="A472" s="644"/>
      <c r="B472" s="643"/>
      <c r="C472" s="642"/>
      <c r="D472" s="85" t="s">
        <v>6</v>
      </c>
      <c r="E472" s="423" t="str">
        <f>IF(P472&lt;&gt;"",E468,"")</f>
        <v/>
      </c>
      <c r="F472" s="124" t="str">
        <f>IF(P472&lt;&gt;"",F468,"")</f>
        <v/>
      </c>
      <c r="G472" s="124" t="str">
        <f>IF(Q472&lt;&gt;"",G468,"")</f>
        <v/>
      </c>
      <c r="H472" s="124" t="str">
        <f>IF(Q472&lt;&gt;"",H468,"")</f>
        <v/>
      </c>
      <c r="I472" s="124" t="str">
        <f>IF(R472&lt;&gt;"",I468,"")</f>
        <v/>
      </c>
      <c r="J472" s="124" t="str">
        <f>IF(R472&lt;&gt;"",J468,"")</f>
        <v/>
      </c>
      <c r="K472" s="124" t="str">
        <f>IF(S472&lt;&gt;"",K468,"")</f>
        <v/>
      </c>
      <c r="L472" s="421" t="str">
        <f>IF(S472&lt;&gt;"",L468,"")</f>
        <v/>
      </c>
      <c r="M472" s="421" t="str">
        <f>IF(T472&lt;&gt;"",M468,"")</f>
        <v/>
      </c>
      <c r="N472" s="64" t="str">
        <f>IF(E472&lt;&gt;"",N468,"")</f>
        <v/>
      </c>
      <c r="O472" s="486" t="str">
        <f>IF(B468="","",IF(E472="","",E472-F472+G472-H472+I472-J472+K472-L472+M472-N472))</f>
        <v/>
      </c>
      <c r="P472" s="309"/>
      <c r="Q472" s="309"/>
      <c r="R472" s="309"/>
      <c r="S472" s="309"/>
      <c r="T472" s="462"/>
      <c r="U472" s="488" t="str">
        <f>IF(B468="","",IF(E472="","",SUM(P472:T472)))</f>
        <v/>
      </c>
      <c r="V472" s="418" t="str">
        <f>IF(B468="","",IF(AF472="DQ","DQ",IF(E472="","",IF(O472+U472&lt;0,0,O472+U472))))</f>
        <v/>
      </c>
      <c r="W472" s="423"/>
      <c r="X472" s="876"/>
      <c r="Y472" s="478"/>
      <c r="Z472" s="479"/>
      <c r="AA472" s="480"/>
      <c r="AB472" s="481"/>
      <c r="AC472" s="879"/>
      <c r="AD472" s="879"/>
      <c r="AE472" s="881"/>
      <c r="AF472" s="817"/>
    </row>
    <row r="473" spans="1:32" x14ac:dyDescent="0.25">
      <c r="A473" s="626" t="str">
        <f>IF('Names And Totals'!A98="","",'Names And Totals'!A98)</f>
        <v/>
      </c>
      <c r="B473" s="629" t="str">
        <f>IF('Names And Totals'!B98="","",'Names And Totals'!B98)</f>
        <v/>
      </c>
      <c r="C473" s="821" t="str">
        <f>IF(AE473="","",IF(AE473="DQ","DQ",RANK(AE473,$AE$8:$AE$503,0)+SUMPRODUCT(--(AE473=$AE$8:$AE$503),--(AC473&gt;$AC$8:$AC$503))))</f>
        <v/>
      </c>
      <c r="D473" s="43" t="s">
        <v>7</v>
      </c>
      <c r="E473" s="446"/>
      <c r="F473" s="447"/>
      <c r="G473" s="447"/>
      <c r="H473" s="447"/>
      <c r="I473" s="447"/>
      <c r="J473" s="447"/>
      <c r="K473" s="447"/>
      <c r="L473" s="489"/>
      <c r="M473" s="489"/>
      <c r="N473" s="313"/>
      <c r="O473" s="490" t="str">
        <f>IF(B473="","",IF(E473="","",E473-F473+G473-H473+I473-J473+K473-L473+M473-N473))</f>
        <v/>
      </c>
      <c r="P473" s="491"/>
      <c r="Q473" s="447"/>
      <c r="R473" s="447"/>
      <c r="S473" s="312"/>
      <c r="T473" s="464"/>
      <c r="U473" s="490" t="str">
        <f>IF(B473="","",IF(E473="","",SUM(P473:T473)))</f>
        <v/>
      </c>
      <c r="V473" s="403" t="str">
        <f>IF(B473="","",IF(AF473="DQ","DQ",IF(E473="","",IF(O473+U473&lt;0,0,O473+U473))))</f>
        <v/>
      </c>
      <c r="W473" s="409">
        <f>COUNTIF(E473,"=0")+COUNTIF(G473,"=0")+COUNTIF(I473,"=0")+COUNTIF(K473,"=0")+COUNTIF(M473,"=0")</f>
        <v>0</v>
      </c>
      <c r="X473" s="723" t="str">
        <f>IF(AF473="DQ","DQ",IF(V473="","",IF(V474="",V473,IF(V475="",AVERAGE(V473:V474),IF(V476="",AVERAGE(V473:V475),IF(V477="",AVERAGE(V473:V476),TRIMMEAN(V473:V477,0.4)))))))</f>
        <v/>
      </c>
      <c r="Y473" s="311"/>
      <c r="Z473" s="312"/>
      <c r="AA473" s="313"/>
      <c r="AB473" s="160" t="str">
        <f>IF(Y473="","",IF(Y473=999,999,Y473*60+Z473+AA473/100))</f>
        <v/>
      </c>
      <c r="AC473" s="872" t="str">
        <f>IF(I473="DQ","DQ",IF(AB473="","",IF(AB474="",AB473,IF(AB474=0,AB473,IF(AB473=999,999,AVERAGE(AB473:AB474))))))</f>
        <v/>
      </c>
      <c r="AD473" s="872" t="str">
        <f>IF(AF473="DQ","DQ",IF(AC473="","",IF(AVERAGE(AC473:AC593)=999,0,IF(W473&lt;&gt;0,0,IF(30-(AC473-$AE$3)/10&lt;0,0,30-(AC473-$AE$3)/10)))))</f>
        <v/>
      </c>
      <c r="AE473" s="605" t="str">
        <f>IF(B473="","",IF(AF473="DQ","DQ",IF(AC473="","",IF(SUM(X473+AD473)&gt;0,SUM(X473+AD473),0))))</f>
        <v/>
      </c>
      <c r="AF473" s="638"/>
    </row>
    <row r="474" spans="1:32" x14ac:dyDescent="0.25">
      <c r="A474" s="627"/>
      <c r="B474" s="630"/>
      <c r="C474" s="822"/>
      <c r="D474" s="44" t="s">
        <v>4</v>
      </c>
      <c r="E474" s="410" t="str">
        <f>IF(P474&lt;&gt;"",E473,"")</f>
        <v/>
      </c>
      <c r="F474" s="444" t="str">
        <f>IF(P474&lt;&gt;"",F473,"")</f>
        <v/>
      </c>
      <c r="G474" s="444" t="str">
        <f>IF(Q474&lt;&gt;"",G473,"")</f>
        <v/>
      </c>
      <c r="H474" s="444" t="str">
        <f>IF(Q474&lt;&gt;"",H473,"")</f>
        <v/>
      </c>
      <c r="I474" s="444" t="str">
        <f>IF(R474&lt;&gt;"",I473,"")</f>
        <v/>
      </c>
      <c r="J474" s="444" t="str">
        <f>IF(R474&lt;&gt;"",J473,"")</f>
        <v/>
      </c>
      <c r="K474" s="444" t="str">
        <f>IF(S474&lt;&gt;"",K473,"")</f>
        <v/>
      </c>
      <c r="L474" s="414" t="str">
        <f>IF(S474&lt;&gt;"",L473,"")</f>
        <v/>
      </c>
      <c r="M474" s="414" t="str">
        <f>IF(T474&lt;&gt;"",M473,"")</f>
        <v/>
      </c>
      <c r="N474" s="63" t="str">
        <f>IF(E474&lt;&gt;"",N473,"")</f>
        <v/>
      </c>
      <c r="O474" s="492" t="str">
        <f>IF(B473="","",IF(E474="","",E474-F474+G474-H474+I474-J474+K474-L474+M474-N474))</f>
        <v/>
      </c>
      <c r="P474" s="303"/>
      <c r="Q474" s="303"/>
      <c r="R474" s="303"/>
      <c r="S474" s="303"/>
      <c r="T474" s="463"/>
      <c r="U474" s="485" t="str">
        <f>IF(B473="","",IF(E474="","",SUM(P474:T474)))</f>
        <v/>
      </c>
      <c r="V474" s="437" t="str">
        <f>IF(B473="","",IF(AF474="DQ","DQ",IF(E474="","",IF(O474+U474&lt;0,0,O474+U474))))</f>
        <v/>
      </c>
      <c r="W474" s="410"/>
      <c r="X474" s="724"/>
      <c r="Y474" s="292"/>
      <c r="Z474" s="293"/>
      <c r="AA474" s="314"/>
      <c r="AB474" s="14" t="str">
        <f>IF(Y474="","",IF(Y474=999,999,Y474*60+Z474+AA474/100))</f>
        <v/>
      </c>
      <c r="AC474" s="873"/>
      <c r="AD474" s="873"/>
      <c r="AE474" s="606"/>
      <c r="AF474" s="639"/>
    </row>
    <row r="475" spans="1:32" x14ac:dyDescent="0.25">
      <c r="A475" s="627"/>
      <c r="B475" s="630"/>
      <c r="C475" s="822"/>
      <c r="D475" s="44" t="s">
        <v>8</v>
      </c>
      <c r="E475" s="410" t="str">
        <f>IF(P475&lt;&gt;"",E473,"")</f>
        <v/>
      </c>
      <c r="F475" s="444" t="str">
        <f>IF(P475&lt;&gt;"",F473,"")</f>
        <v/>
      </c>
      <c r="G475" s="444" t="str">
        <f>IF(Q475&lt;&gt;"",G473,"")</f>
        <v/>
      </c>
      <c r="H475" s="444" t="str">
        <f>IF(Q475&lt;&gt;"",H473,"")</f>
        <v/>
      </c>
      <c r="I475" s="444" t="str">
        <f>IF(R475&lt;&gt;"",I473,"")</f>
        <v/>
      </c>
      <c r="J475" s="444" t="str">
        <f>IF(R475&lt;&gt;"",J473,"")</f>
        <v/>
      </c>
      <c r="K475" s="444" t="str">
        <f>IF(S475&lt;&gt;"",K473,"")</f>
        <v/>
      </c>
      <c r="L475" s="414" t="str">
        <f>IF(S475&lt;&gt;"",L473,"")</f>
        <v/>
      </c>
      <c r="M475" s="414" t="str">
        <f>IF(T475&lt;&gt;"",M473,"")</f>
        <v/>
      </c>
      <c r="N475" s="63" t="str">
        <f>IF(E475&lt;&gt;"",N473,"")</f>
        <v/>
      </c>
      <c r="O475" s="485" t="str">
        <f>IF(B473="","",IF(E475="","",E475-F475+G475-H475+I475-J475+K475-L475+M475-N475))</f>
        <v/>
      </c>
      <c r="P475" s="303"/>
      <c r="Q475" s="303"/>
      <c r="R475" s="303"/>
      <c r="S475" s="303"/>
      <c r="T475" s="463"/>
      <c r="U475" s="493" t="str">
        <f>IF(B473="","",IF(E475="","",SUM(P475:T475)))</f>
        <v/>
      </c>
      <c r="V475" s="404" t="str">
        <f>IF(B473="","",IF(AF475="DQ","DQ",IF(E475="","",IF(O475+U475&lt;0,0,O475+U475))))</f>
        <v/>
      </c>
      <c r="W475" s="410"/>
      <c r="X475" s="724"/>
      <c r="Y475" s="179"/>
      <c r="Z475" s="180"/>
      <c r="AA475" s="181"/>
      <c r="AB475" s="241"/>
      <c r="AC475" s="873"/>
      <c r="AD475" s="873"/>
      <c r="AE475" s="606"/>
      <c r="AF475" s="639"/>
    </row>
    <row r="476" spans="1:32" x14ac:dyDescent="0.25">
      <c r="A476" s="627"/>
      <c r="B476" s="630"/>
      <c r="C476" s="822"/>
      <c r="D476" s="44" t="s">
        <v>5</v>
      </c>
      <c r="E476" s="410" t="str">
        <f>IF(P476&lt;&gt;"",E473,"")</f>
        <v/>
      </c>
      <c r="F476" s="444" t="str">
        <f>IF(P476&lt;&gt;"",F473,"")</f>
        <v/>
      </c>
      <c r="G476" s="444" t="str">
        <f>IF(Q476&lt;&gt;"",G473,"")</f>
        <v/>
      </c>
      <c r="H476" s="444" t="str">
        <f>IF(Q476&lt;&gt;"",H473,"")</f>
        <v/>
      </c>
      <c r="I476" s="444" t="str">
        <f>IF(R476&lt;&gt;"",I473,"")</f>
        <v/>
      </c>
      <c r="J476" s="444" t="str">
        <f>IF(R476&lt;&gt;"",J473,"")</f>
        <v/>
      </c>
      <c r="K476" s="444" t="str">
        <f>IF(S476&lt;&gt;"",K473,"")</f>
        <v/>
      </c>
      <c r="L476" s="414" t="str">
        <f>IF(S476&lt;&gt;"",L473,"")</f>
        <v/>
      </c>
      <c r="M476" s="414" t="str">
        <f>IF(T476&lt;&gt;"",M473,"")</f>
        <v/>
      </c>
      <c r="N476" s="63" t="str">
        <f>IF(E476&lt;&gt;"",N473,"")</f>
        <v/>
      </c>
      <c r="O476" s="494" t="str">
        <f>IF(B473="","",IF(E476="","",E476-F476+G476-H476+I476-J476+K476-L476+M476-N476))</f>
        <v/>
      </c>
      <c r="P476" s="303"/>
      <c r="Q476" s="303"/>
      <c r="R476" s="303"/>
      <c r="S476" s="303"/>
      <c r="T476" s="463"/>
      <c r="U476" s="485" t="str">
        <f>IF(B473="","",IF(E476="","",SUM(P476:T476)))</f>
        <v/>
      </c>
      <c r="V476" s="437" t="str">
        <f>IF(B473="","",IF(AF476="DQ","DQ",IF(E476="","",IF(O476+U476&lt;0,0,O476+U476))))</f>
        <v/>
      </c>
      <c r="W476" s="410"/>
      <c r="X476" s="724"/>
      <c r="Y476" s="179"/>
      <c r="Z476" s="180"/>
      <c r="AA476" s="181"/>
      <c r="AB476" s="241"/>
      <c r="AC476" s="873"/>
      <c r="AD476" s="873"/>
      <c r="AE476" s="606"/>
      <c r="AF476" s="639"/>
    </row>
    <row r="477" spans="1:32" ht="15.75" thickBot="1" x14ac:dyDescent="0.3">
      <c r="A477" s="628"/>
      <c r="B477" s="631"/>
      <c r="C477" s="823"/>
      <c r="D477" s="45" t="s">
        <v>6</v>
      </c>
      <c r="E477" s="411" t="str">
        <f>IF(P477&lt;&gt;"",E473,"")</f>
        <v/>
      </c>
      <c r="F477" s="445" t="str">
        <f>IF(P477&lt;&gt;"",F473,"")</f>
        <v/>
      </c>
      <c r="G477" s="445" t="str">
        <f>IF(Q477&lt;&gt;"",G473,"")</f>
        <v/>
      </c>
      <c r="H477" s="445" t="str">
        <f>IF(Q477&lt;&gt;"",H473,"")</f>
        <v/>
      </c>
      <c r="I477" s="445" t="str">
        <f>IF(R477&lt;&gt;"",I473,"")</f>
        <v/>
      </c>
      <c r="J477" s="445" t="str">
        <f>IF(R477&lt;&gt;"",J473,"")</f>
        <v/>
      </c>
      <c r="K477" s="445" t="str">
        <f>IF(S477&lt;&gt;"",K473,"")</f>
        <v/>
      </c>
      <c r="L477" s="415" t="str">
        <f>IF(S477&lt;&gt;"",L473,"")</f>
        <v/>
      </c>
      <c r="M477" s="415" t="str">
        <f>IF(T477&lt;&gt;"",M473,"")</f>
        <v/>
      </c>
      <c r="N477" s="161" t="str">
        <f>IF(E477&lt;&gt;"",N473,"")</f>
        <v/>
      </c>
      <c r="O477" s="495" t="str">
        <f>IF(B473="","",IF(E477="","",E477-F477+G477-H477+I477-J477+K477-L477+M477-N477))</f>
        <v/>
      </c>
      <c r="P477" s="305"/>
      <c r="Q477" s="305"/>
      <c r="R477" s="305"/>
      <c r="S477" s="305"/>
      <c r="T477" s="465"/>
      <c r="U477" s="495" t="str">
        <f>IF(B473="","",IF(E477="","",SUM(P477:T477)))</f>
        <v/>
      </c>
      <c r="V477" s="405" t="str">
        <f>IF(B473="","",IF(AF477="DQ","DQ",IF(E477="","",IF(O477+U477&lt;0,0,O477+U477))))</f>
        <v/>
      </c>
      <c r="W477" s="411"/>
      <c r="X477" s="725"/>
      <c r="Y477" s="183"/>
      <c r="Z477" s="184"/>
      <c r="AA477" s="185"/>
      <c r="AB477" s="242"/>
      <c r="AC477" s="874"/>
      <c r="AD477" s="874"/>
      <c r="AE477" s="607"/>
      <c r="AF477" s="640"/>
    </row>
    <row r="478" spans="1:32" x14ac:dyDescent="0.25">
      <c r="A478" s="621" t="str">
        <f>IF('Names And Totals'!A99="","",'Names And Totals'!A99)</f>
        <v/>
      </c>
      <c r="B478" s="624" t="str">
        <f>IF('Names And Totals'!B99="","",'Names And Totals'!B99)</f>
        <v/>
      </c>
      <c r="C478" s="641" t="str">
        <f>IF(AE478="","",IF(AE478="DQ","DQ",RANK(AE478,$AE$8:$AE$503,0)+SUMPRODUCT(--(AE478=$AE$8:$AE$503),--(AC478&gt;$AC$8:$AC$503))))</f>
        <v/>
      </c>
      <c r="D478" s="42" t="s">
        <v>7</v>
      </c>
      <c r="E478" s="453"/>
      <c r="F478" s="452"/>
      <c r="G478" s="452"/>
      <c r="H478" s="452"/>
      <c r="I478" s="452"/>
      <c r="J478" s="452"/>
      <c r="K478" s="452"/>
      <c r="L478" s="476"/>
      <c r="M478" s="476"/>
      <c r="N478" s="325"/>
      <c r="O478" s="483" t="str">
        <f>IF(B478="","",IF(E478="","",E478-F478+G478-H478+I478-J478+K478-L478+M478-N478))</f>
        <v/>
      </c>
      <c r="P478" s="482"/>
      <c r="Q478" s="452"/>
      <c r="R478" s="452"/>
      <c r="S478" s="334"/>
      <c r="T478" s="460"/>
      <c r="U478" s="483" t="str">
        <f>IF(B478="","",IF(E478="","",SUM(P478:T478)))</f>
        <v/>
      </c>
      <c r="V478" s="500" t="str">
        <f>IF(B478="","",IF(AF478="DQ","DQ",IF(E478="","",IF(O478+U478&lt;0,0,O478+U478))))</f>
        <v/>
      </c>
      <c r="W478" s="422">
        <f>COUNTIF(E478,"=0")+COUNTIF(G478,"=0")+COUNTIF(I478,"=0")+COUNTIF(K478,"=0")+COUNTIF(M478,"=0")</f>
        <v>0</v>
      </c>
      <c r="X478" s="875" t="str">
        <f>IF(AF478="DQ","DQ",IF(V478="","",IF(V479="",V478,IF(V480="",AVERAGE(V478:V479),IF(V481="",AVERAGE(V478:V480),IF(V482="",AVERAGE(V478:V481),TRIMMEAN(V478:V482,0.4)))))))</f>
        <v/>
      </c>
      <c r="Y478" s="324"/>
      <c r="Z478" s="334"/>
      <c r="AA478" s="325"/>
      <c r="AB478" s="164" t="str">
        <f>IF(Y478="","",IF(Y478=999,999,Y478*60+Z478+AA478/100))</f>
        <v/>
      </c>
      <c r="AC478" s="877" t="str">
        <f>IF(I478="DQ","DQ",IF(AB478="","",IF(AB479="",AB478,IF(AB479=0,AB478,IF(AB478=999,999,AVERAGE(AB478:AB479))))))</f>
        <v/>
      </c>
      <c r="AD478" s="877" t="str">
        <f>IF(AF478="DQ","DQ",IF(AC478="","",IF(AVERAGE(AC478:AC598)=999,0,IF(W478&lt;&gt;0,0,IF(30-(AC478-$AE$3)/10&lt;0,0,30-(AC478-$AE$3)/10)))))</f>
        <v/>
      </c>
      <c r="AE478" s="880" t="str">
        <f>IF(B478="","",IF(AF478="DQ","DQ",IF(AC478="","",IF(SUM(X478+AD478)&gt;0,SUM(X478+AD478),0))))</f>
        <v/>
      </c>
      <c r="AF478" s="815"/>
    </row>
    <row r="479" spans="1:32" x14ac:dyDescent="0.25">
      <c r="A479" s="621"/>
      <c r="B479" s="624"/>
      <c r="C479" s="641"/>
      <c r="D479" s="42" t="s">
        <v>4</v>
      </c>
      <c r="E479" s="412" t="str">
        <f>IF(P479&lt;&gt;"",E478,"")</f>
        <v/>
      </c>
      <c r="F479" s="443" t="str">
        <f>IF(P479&lt;&gt;"",F478,"")</f>
        <v/>
      </c>
      <c r="G479" s="443" t="str">
        <f>IF(Q479&lt;&gt;"",G478,"")</f>
        <v/>
      </c>
      <c r="H479" s="443" t="str">
        <f>IF(Q479&lt;&gt;"",H478,"")</f>
        <v/>
      </c>
      <c r="I479" s="443" t="str">
        <f>IF(R479&lt;&gt;"",I478,"")</f>
        <v/>
      </c>
      <c r="J479" s="443" t="str">
        <f>IF(R479&lt;&gt;"",J478,"")</f>
        <v/>
      </c>
      <c r="K479" s="443" t="str">
        <f>IF(S479&lt;&gt;"",K478,"")</f>
        <v/>
      </c>
      <c r="L479" s="416" t="str">
        <f>IF(S479&lt;&gt;"",L478,"")</f>
        <v/>
      </c>
      <c r="M479" s="416" t="str">
        <f>IF(T479&lt;&gt;"",M478,"")</f>
        <v/>
      </c>
      <c r="N479" s="62" t="str">
        <f>IF(E479&lt;&gt;"",N478,"")</f>
        <v/>
      </c>
      <c r="O479" s="487" t="str">
        <f>IF(B478="","",IF(E479="","",E479-F479+G479-H479+I479-J479+K479-L479+M479-N479))</f>
        <v/>
      </c>
      <c r="P479" s="297"/>
      <c r="Q479" s="297"/>
      <c r="R479" s="297"/>
      <c r="S479" s="297"/>
      <c r="T479" s="461"/>
      <c r="U479" s="484" t="str">
        <f>IF(B478="","",IF(E479="","",SUM(P479:T479)))</f>
        <v/>
      </c>
      <c r="V479" s="419" t="str">
        <f>IF(B478="","",IF(AF479="DQ","DQ",IF(E479="","",IF(O479+U479&lt;0,0,O479+U479))))</f>
        <v/>
      </c>
      <c r="W479" s="412"/>
      <c r="X479" s="645"/>
      <c r="Y479" s="289"/>
      <c r="Z479" s="290"/>
      <c r="AA479" s="310"/>
      <c r="AB479" s="10" t="str">
        <f>IF(Y479="","",IF(Y479=999,999,Y479*60+Z479+AA479/100))</f>
        <v/>
      </c>
      <c r="AC479" s="878"/>
      <c r="AD479" s="878"/>
      <c r="AE479" s="721"/>
      <c r="AF479" s="816"/>
    </row>
    <row r="480" spans="1:32" x14ac:dyDescent="0.25">
      <c r="A480" s="621"/>
      <c r="B480" s="624"/>
      <c r="C480" s="641"/>
      <c r="D480" s="42" t="s">
        <v>8</v>
      </c>
      <c r="E480" s="412" t="str">
        <f>IF(P480&lt;&gt;"",E478,"")</f>
        <v/>
      </c>
      <c r="F480" s="443" t="str">
        <f>IF(P480&lt;&gt;"",F478,"")</f>
        <v/>
      </c>
      <c r="G480" s="443" t="str">
        <f>IF(Q480&lt;&gt;"",G478,"")</f>
        <v/>
      </c>
      <c r="H480" s="443" t="str">
        <f>IF(Q480&lt;&gt;"",H478,"")</f>
        <v/>
      </c>
      <c r="I480" s="443" t="str">
        <f>IF(R480&lt;&gt;"",I478,"")</f>
        <v/>
      </c>
      <c r="J480" s="443" t="str">
        <f>IF(R480&lt;&gt;"",J478,"")</f>
        <v/>
      </c>
      <c r="K480" s="443" t="str">
        <f>IF(S480&lt;&gt;"",K478,"")</f>
        <v/>
      </c>
      <c r="L480" s="416" t="str">
        <f>IF(S480&lt;&gt;"",L478,"")</f>
        <v/>
      </c>
      <c r="M480" s="416" t="str">
        <f>IF(T480&lt;&gt;"",M478,"")</f>
        <v/>
      </c>
      <c r="N480" s="62" t="str">
        <f>IF(E480&lt;&gt;"",N478,"")</f>
        <v/>
      </c>
      <c r="O480" s="484" t="str">
        <f>IF(B478="","",IF(E480="","",E480-F480+G480-H480+I480-J480+K480-L480+M480-N480))</f>
        <v/>
      </c>
      <c r="P480" s="297"/>
      <c r="Q480" s="297"/>
      <c r="R480" s="297"/>
      <c r="S480" s="297"/>
      <c r="T480" s="461"/>
      <c r="U480" s="486" t="str">
        <f>IF(B478="","",IF(E480="","",SUM(P480:T480)))</f>
        <v/>
      </c>
      <c r="V480" s="435" t="str">
        <f>IF(B478="","",IF(AF480="DQ","DQ",IF(E480="","",IF(O480+U480&lt;0,0,O480+U480))))</f>
        <v/>
      </c>
      <c r="W480" s="412"/>
      <c r="X480" s="645"/>
      <c r="Y480" s="169"/>
      <c r="Z480" s="170"/>
      <c r="AA480" s="171"/>
      <c r="AB480" s="240"/>
      <c r="AC480" s="878"/>
      <c r="AD480" s="878"/>
      <c r="AE480" s="721"/>
      <c r="AF480" s="816"/>
    </row>
    <row r="481" spans="1:32" x14ac:dyDescent="0.25">
      <c r="A481" s="621"/>
      <c r="B481" s="624"/>
      <c r="C481" s="641"/>
      <c r="D481" s="42" t="s">
        <v>5</v>
      </c>
      <c r="E481" s="412" t="str">
        <f>IF(P481&lt;&gt;"",E478,"")</f>
        <v/>
      </c>
      <c r="F481" s="443" t="str">
        <f>IF(P481&lt;&gt;"",F478,"")</f>
        <v/>
      </c>
      <c r="G481" s="443" t="str">
        <f>IF(Q481&lt;&gt;"",G478,"")</f>
        <v/>
      </c>
      <c r="H481" s="443" t="str">
        <f>IF(Q481&lt;&gt;"",H478,"")</f>
        <v/>
      </c>
      <c r="I481" s="443" t="str">
        <f>IF(R481&lt;&gt;"",I478,"")</f>
        <v/>
      </c>
      <c r="J481" s="443" t="str">
        <f>IF(R481&lt;&gt;"",J478,"")</f>
        <v/>
      </c>
      <c r="K481" s="443" t="str">
        <f>IF(S481&lt;&gt;"",K478,"")</f>
        <v/>
      </c>
      <c r="L481" s="416" t="str">
        <f>IF(S481&lt;&gt;"",L478,"")</f>
        <v/>
      </c>
      <c r="M481" s="416" t="str">
        <f>IF(T481&lt;&gt;"",M478,"")</f>
        <v/>
      </c>
      <c r="N481" s="62" t="str">
        <f>IF(E481&lt;&gt;"",N478,"")</f>
        <v/>
      </c>
      <c r="O481" s="488" t="str">
        <f>IF(B478="","",IF(E481="","",E481-F481+G481-H481+I481-J481+K481-L481+M481-N481))</f>
        <v/>
      </c>
      <c r="P481" s="297"/>
      <c r="Q481" s="297"/>
      <c r="R481" s="297"/>
      <c r="S481" s="297"/>
      <c r="T481" s="461"/>
      <c r="U481" s="484" t="str">
        <f>IF(B478="","",IF(E481="","",SUM(P481:T481)))</f>
        <v/>
      </c>
      <c r="V481" s="419" t="str">
        <f>IF(B478="","",IF(AF481="DQ","DQ",IF(E481="","",IF(O481+U481&lt;0,0,O481+U481))))</f>
        <v/>
      </c>
      <c r="W481" s="412"/>
      <c r="X481" s="645"/>
      <c r="Y481" s="169"/>
      <c r="Z481" s="170"/>
      <c r="AA481" s="171"/>
      <c r="AB481" s="240"/>
      <c r="AC481" s="878"/>
      <c r="AD481" s="878"/>
      <c r="AE481" s="721"/>
      <c r="AF481" s="816"/>
    </row>
    <row r="482" spans="1:32" ht="15.75" thickBot="1" x14ac:dyDescent="0.3">
      <c r="A482" s="644"/>
      <c r="B482" s="643"/>
      <c r="C482" s="642"/>
      <c r="D482" s="85" t="s">
        <v>6</v>
      </c>
      <c r="E482" s="423" t="str">
        <f>IF(P482&lt;&gt;"",E478,"")</f>
        <v/>
      </c>
      <c r="F482" s="124" t="str">
        <f>IF(P482&lt;&gt;"",F478,"")</f>
        <v/>
      </c>
      <c r="G482" s="124" t="str">
        <f>IF(Q482&lt;&gt;"",G478,"")</f>
        <v/>
      </c>
      <c r="H482" s="124" t="str">
        <f>IF(Q482&lt;&gt;"",H478,"")</f>
        <v/>
      </c>
      <c r="I482" s="124" t="str">
        <f>IF(R482&lt;&gt;"",I478,"")</f>
        <v/>
      </c>
      <c r="J482" s="124" t="str">
        <f>IF(R482&lt;&gt;"",J478,"")</f>
        <v/>
      </c>
      <c r="K482" s="124" t="str">
        <f>IF(S482&lt;&gt;"",K478,"")</f>
        <v/>
      </c>
      <c r="L482" s="421" t="str">
        <f>IF(S482&lt;&gt;"",L478,"")</f>
        <v/>
      </c>
      <c r="M482" s="421" t="str">
        <f>IF(T482&lt;&gt;"",M478,"")</f>
        <v/>
      </c>
      <c r="N482" s="64" t="str">
        <f>IF(E482&lt;&gt;"",N478,"")</f>
        <v/>
      </c>
      <c r="O482" s="486" t="str">
        <f>IF(B478="","",IF(E482="","",E482-F482+G482-H482+I482-J482+K482-L482+M482-N482))</f>
        <v/>
      </c>
      <c r="P482" s="309"/>
      <c r="Q482" s="309"/>
      <c r="R482" s="309"/>
      <c r="S482" s="309"/>
      <c r="T482" s="462"/>
      <c r="U482" s="488" t="str">
        <f>IF(B478="","",IF(E482="","",SUM(P482:T482)))</f>
        <v/>
      </c>
      <c r="V482" s="418" t="str">
        <f>IF(B478="","",IF(AF482="DQ","DQ",IF(E482="","",IF(O482+U482&lt;0,0,O482+U482))))</f>
        <v/>
      </c>
      <c r="W482" s="423"/>
      <c r="X482" s="876"/>
      <c r="Y482" s="478"/>
      <c r="Z482" s="479"/>
      <c r="AA482" s="480"/>
      <c r="AB482" s="481"/>
      <c r="AC482" s="879"/>
      <c r="AD482" s="879"/>
      <c r="AE482" s="881"/>
      <c r="AF482" s="817"/>
    </row>
    <row r="483" spans="1:32" x14ac:dyDescent="0.25">
      <c r="A483" s="626" t="str">
        <f>IF('Names And Totals'!A100="","",'Names And Totals'!A100)</f>
        <v/>
      </c>
      <c r="B483" s="629" t="str">
        <f>IF('Names And Totals'!B100="","",'Names And Totals'!B100)</f>
        <v/>
      </c>
      <c r="C483" s="821" t="str">
        <f>IF(AE483="","",IF(AE483="DQ","DQ",RANK(AE483,$AE$8:$AE$503,0)+SUMPRODUCT(--(AE483=$AE$8:$AE$503),--(AC483&gt;$AC$8:$AC$503))))</f>
        <v/>
      </c>
      <c r="D483" s="43" t="s">
        <v>7</v>
      </c>
      <c r="E483" s="446"/>
      <c r="F483" s="447"/>
      <c r="G483" s="447"/>
      <c r="H483" s="447"/>
      <c r="I483" s="447"/>
      <c r="J483" s="447"/>
      <c r="K483" s="447"/>
      <c r="L483" s="489"/>
      <c r="M483" s="489"/>
      <c r="N483" s="313"/>
      <c r="O483" s="490" t="str">
        <f>IF(B483="","",IF(E483="","",E483-F483+G483-H483+I483-J483+K483-L483+M483-N483))</f>
        <v/>
      </c>
      <c r="P483" s="491"/>
      <c r="Q483" s="447"/>
      <c r="R483" s="447"/>
      <c r="S483" s="312"/>
      <c r="T483" s="464"/>
      <c r="U483" s="490" t="str">
        <f>IF(B483="","",IF(E483="","",SUM(P483:T483)))</f>
        <v/>
      </c>
      <c r="V483" s="403" t="str">
        <f>IF(B483="","",IF(AF483="DQ","DQ",IF(E483="","",IF(O483+U483&lt;0,0,O483+U483))))</f>
        <v/>
      </c>
      <c r="W483" s="409">
        <f>COUNTIF(E483,"=0")+COUNTIF(G483,"=0")+COUNTIF(I483,"=0")+COUNTIF(K483,"=0")+COUNTIF(M483,"=0")</f>
        <v>0</v>
      </c>
      <c r="X483" s="723" t="str">
        <f>IF(AF483="DQ","DQ",IF(V483="","",IF(V484="",V483,IF(V485="",AVERAGE(V483:V484),IF(V486="",AVERAGE(V483:V485),IF(V487="",AVERAGE(V483:V486),TRIMMEAN(V483:V487,0.4)))))))</f>
        <v/>
      </c>
      <c r="Y483" s="311"/>
      <c r="Z483" s="312"/>
      <c r="AA483" s="313"/>
      <c r="AB483" s="160" t="str">
        <f>IF(Y483="","",IF(Y483=999,999,Y483*60+Z483+AA483/100))</f>
        <v/>
      </c>
      <c r="AC483" s="872" t="str">
        <f>IF(I483="DQ","DQ",IF(AB483="","",IF(AB484="",AB483,IF(AB484=0,AB483,IF(AB483=999,999,AVERAGE(AB483:AB484))))))</f>
        <v/>
      </c>
      <c r="AD483" s="872" t="str">
        <f>IF(AF483="DQ","DQ",IF(AC483="","",IF(AVERAGE(AC483:AC603)=999,0,IF(W483&lt;&gt;0,0,IF(30-(AC483-$AE$3)/10&lt;0,0,30-(AC483-$AE$3)/10)))))</f>
        <v/>
      </c>
      <c r="AE483" s="605" t="str">
        <f>IF(B483="","",IF(AF483="DQ","DQ",IF(AC483="","",IF(SUM(X483+AD483)&gt;0,SUM(X483+AD483),0))))</f>
        <v/>
      </c>
      <c r="AF483" s="638"/>
    </row>
    <row r="484" spans="1:32" x14ac:dyDescent="0.25">
      <c r="A484" s="627"/>
      <c r="B484" s="630"/>
      <c r="C484" s="822"/>
      <c r="D484" s="44" t="s">
        <v>4</v>
      </c>
      <c r="E484" s="410" t="str">
        <f>IF(P484&lt;&gt;"",E483,"")</f>
        <v/>
      </c>
      <c r="F484" s="444" t="str">
        <f>IF(P484&lt;&gt;"",F483,"")</f>
        <v/>
      </c>
      <c r="G484" s="444" t="str">
        <f>IF(Q484&lt;&gt;"",G483,"")</f>
        <v/>
      </c>
      <c r="H484" s="444" t="str">
        <f>IF(Q484&lt;&gt;"",H483,"")</f>
        <v/>
      </c>
      <c r="I484" s="444" t="str">
        <f>IF(R484&lt;&gt;"",I483,"")</f>
        <v/>
      </c>
      <c r="J484" s="444" t="str">
        <f>IF(R484&lt;&gt;"",J483,"")</f>
        <v/>
      </c>
      <c r="K484" s="444" t="str">
        <f>IF(S484&lt;&gt;"",K483,"")</f>
        <v/>
      </c>
      <c r="L484" s="414" t="str">
        <f>IF(S484&lt;&gt;"",L483,"")</f>
        <v/>
      </c>
      <c r="M484" s="414" t="str">
        <f>IF(T484&lt;&gt;"",M483,"")</f>
        <v/>
      </c>
      <c r="N484" s="63" t="str">
        <f>IF(E484&lt;&gt;"",N483,"")</f>
        <v/>
      </c>
      <c r="O484" s="492" t="str">
        <f>IF(B483="","",IF(E484="","",E484-F484+G484-H484+I484-J484+K484-L484+M484-N484))</f>
        <v/>
      </c>
      <c r="P484" s="303"/>
      <c r="Q484" s="303"/>
      <c r="R484" s="303"/>
      <c r="S484" s="303"/>
      <c r="T484" s="463"/>
      <c r="U484" s="485" t="str">
        <f>IF(B483="","",IF(E484="","",SUM(P484:T484)))</f>
        <v/>
      </c>
      <c r="V484" s="437" t="str">
        <f>IF(B483="","",IF(AF484="DQ","DQ",IF(E484="","",IF(O484+U484&lt;0,0,O484+U484))))</f>
        <v/>
      </c>
      <c r="W484" s="410"/>
      <c r="X484" s="724"/>
      <c r="Y484" s="292"/>
      <c r="Z484" s="293"/>
      <c r="AA484" s="314"/>
      <c r="AB484" s="14" t="str">
        <f>IF(Y484="","",IF(Y484=999,999,Y484*60+Z484+AA484/100))</f>
        <v/>
      </c>
      <c r="AC484" s="873"/>
      <c r="AD484" s="873"/>
      <c r="AE484" s="606"/>
      <c r="AF484" s="639"/>
    </row>
    <row r="485" spans="1:32" x14ac:dyDescent="0.25">
      <c r="A485" s="627"/>
      <c r="B485" s="630"/>
      <c r="C485" s="822"/>
      <c r="D485" s="44" t="s">
        <v>8</v>
      </c>
      <c r="E485" s="410" t="str">
        <f>IF(P485&lt;&gt;"",E483,"")</f>
        <v/>
      </c>
      <c r="F485" s="444" t="str">
        <f>IF(P485&lt;&gt;"",F483,"")</f>
        <v/>
      </c>
      <c r="G485" s="444" t="str">
        <f>IF(Q485&lt;&gt;"",G483,"")</f>
        <v/>
      </c>
      <c r="H485" s="444" t="str">
        <f>IF(Q485&lt;&gt;"",H483,"")</f>
        <v/>
      </c>
      <c r="I485" s="444" t="str">
        <f>IF(R485&lt;&gt;"",I483,"")</f>
        <v/>
      </c>
      <c r="J485" s="444" t="str">
        <f>IF(R485&lt;&gt;"",J483,"")</f>
        <v/>
      </c>
      <c r="K485" s="444" t="str">
        <f>IF(S485&lt;&gt;"",K483,"")</f>
        <v/>
      </c>
      <c r="L485" s="414" t="str">
        <f>IF(S485&lt;&gt;"",L483,"")</f>
        <v/>
      </c>
      <c r="M485" s="414" t="str">
        <f>IF(T485&lt;&gt;"",M483,"")</f>
        <v/>
      </c>
      <c r="N485" s="63" t="str">
        <f>IF(E485&lt;&gt;"",N483,"")</f>
        <v/>
      </c>
      <c r="O485" s="485" t="str">
        <f>IF(B483="","",IF(E485="","",E485-F485+G485-H485+I485-J485+K485-L485+M485-N485))</f>
        <v/>
      </c>
      <c r="P485" s="303"/>
      <c r="Q485" s="303"/>
      <c r="R485" s="303"/>
      <c r="S485" s="303"/>
      <c r="T485" s="463"/>
      <c r="U485" s="493" t="str">
        <f>IF(B483="","",IF(E485="","",SUM(P485:T485)))</f>
        <v/>
      </c>
      <c r="V485" s="404" t="str">
        <f>IF(B483="","",IF(AF485="DQ","DQ",IF(E485="","",IF(O485+U485&lt;0,0,O485+U485))))</f>
        <v/>
      </c>
      <c r="W485" s="410"/>
      <c r="X485" s="724"/>
      <c r="Y485" s="179"/>
      <c r="Z485" s="180"/>
      <c r="AA485" s="181"/>
      <c r="AB485" s="241"/>
      <c r="AC485" s="873"/>
      <c r="AD485" s="873"/>
      <c r="AE485" s="606"/>
      <c r="AF485" s="639"/>
    </row>
    <row r="486" spans="1:32" x14ac:dyDescent="0.25">
      <c r="A486" s="627"/>
      <c r="B486" s="630"/>
      <c r="C486" s="822"/>
      <c r="D486" s="44" t="s">
        <v>5</v>
      </c>
      <c r="E486" s="410" t="str">
        <f>IF(P486&lt;&gt;"",E483,"")</f>
        <v/>
      </c>
      <c r="F486" s="444" t="str">
        <f>IF(P486&lt;&gt;"",F483,"")</f>
        <v/>
      </c>
      <c r="G486" s="444" t="str">
        <f>IF(Q486&lt;&gt;"",G483,"")</f>
        <v/>
      </c>
      <c r="H486" s="444" t="str">
        <f>IF(Q486&lt;&gt;"",H483,"")</f>
        <v/>
      </c>
      <c r="I486" s="444" t="str">
        <f>IF(R486&lt;&gt;"",I483,"")</f>
        <v/>
      </c>
      <c r="J486" s="444" t="str">
        <f>IF(R486&lt;&gt;"",J483,"")</f>
        <v/>
      </c>
      <c r="K486" s="444" t="str">
        <f>IF(S486&lt;&gt;"",K483,"")</f>
        <v/>
      </c>
      <c r="L486" s="414" t="str">
        <f>IF(S486&lt;&gt;"",L483,"")</f>
        <v/>
      </c>
      <c r="M486" s="414" t="str">
        <f>IF(T486&lt;&gt;"",M483,"")</f>
        <v/>
      </c>
      <c r="N486" s="63" t="str">
        <f>IF(E486&lt;&gt;"",N483,"")</f>
        <v/>
      </c>
      <c r="O486" s="494" t="str">
        <f>IF(B483="","",IF(E486="","",E486-F486+G486-H486+I486-J486+K486-L486+M486-N486))</f>
        <v/>
      </c>
      <c r="P486" s="303"/>
      <c r="Q486" s="303"/>
      <c r="R486" s="303"/>
      <c r="S486" s="303"/>
      <c r="T486" s="463"/>
      <c r="U486" s="485" t="str">
        <f>IF(B483="","",IF(E486="","",SUM(P486:T486)))</f>
        <v/>
      </c>
      <c r="V486" s="437" t="str">
        <f>IF(B483="","",IF(AF486="DQ","DQ",IF(E486="","",IF(O486+U486&lt;0,0,O486+U486))))</f>
        <v/>
      </c>
      <c r="W486" s="410"/>
      <c r="X486" s="724"/>
      <c r="Y486" s="179"/>
      <c r="Z486" s="180"/>
      <c r="AA486" s="181"/>
      <c r="AB486" s="241"/>
      <c r="AC486" s="873"/>
      <c r="AD486" s="873"/>
      <c r="AE486" s="606"/>
      <c r="AF486" s="639"/>
    </row>
    <row r="487" spans="1:32" ht="15.75" thickBot="1" x14ac:dyDescent="0.3">
      <c r="A487" s="628"/>
      <c r="B487" s="631"/>
      <c r="C487" s="823"/>
      <c r="D487" s="45" t="s">
        <v>6</v>
      </c>
      <c r="E487" s="411" t="str">
        <f>IF(P487&lt;&gt;"",E483,"")</f>
        <v/>
      </c>
      <c r="F487" s="445" t="str">
        <f>IF(P487&lt;&gt;"",F483,"")</f>
        <v/>
      </c>
      <c r="G487" s="445" t="str">
        <f>IF(Q487&lt;&gt;"",G483,"")</f>
        <v/>
      </c>
      <c r="H487" s="445" t="str">
        <f>IF(Q487&lt;&gt;"",H483,"")</f>
        <v/>
      </c>
      <c r="I487" s="445" t="str">
        <f>IF(R487&lt;&gt;"",I483,"")</f>
        <v/>
      </c>
      <c r="J487" s="445" t="str">
        <f>IF(R487&lt;&gt;"",J483,"")</f>
        <v/>
      </c>
      <c r="K487" s="445" t="str">
        <f>IF(S487&lt;&gt;"",K483,"")</f>
        <v/>
      </c>
      <c r="L487" s="415" t="str">
        <f>IF(S487&lt;&gt;"",L483,"")</f>
        <v/>
      </c>
      <c r="M487" s="415" t="str">
        <f>IF(T487&lt;&gt;"",M483,"")</f>
        <v/>
      </c>
      <c r="N487" s="161" t="str">
        <f>IF(E487&lt;&gt;"",N483,"")</f>
        <v/>
      </c>
      <c r="O487" s="495" t="str">
        <f>IF(B483="","",IF(E487="","",E487-F487+G487-H487+I487-J487+K487-L487+M487-N487))</f>
        <v/>
      </c>
      <c r="P487" s="305"/>
      <c r="Q487" s="305"/>
      <c r="R487" s="305"/>
      <c r="S487" s="305"/>
      <c r="T487" s="465"/>
      <c r="U487" s="495" t="str">
        <f>IF(B483="","",IF(E487="","",SUM(P487:T487)))</f>
        <v/>
      </c>
      <c r="V487" s="405" t="str">
        <f>IF(B483="","",IF(AF487="DQ","DQ",IF(E487="","",IF(O487+U487&lt;0,0,O487+U487))))</f>
        <v/>
      </c>
      <c r="W487" s="411"/>
      <c r="X487" s="725"/>
      <c r="Y487" s="183"/>
      <c r="Z487" s="184"/>
      <c r="AA487" s="185"/>
      <c r="AB487" s="242"/>
      <c r="AC487" s="874"/>
      <c r="AD487" s="874"/>
      <c r="AE487" s="607"/>
      <c r="AF487" s="640"/>
    </row>
    <row r="488" spans="1:32" x14ac:dyDescent="0.25">
      <c r="A488" s="621" t="str">
        <f>IF('Names And Totals'!A101="","",'Names And Totals'!A101)</f>
        <v/>
      </c>
      <c r="B488" s="624" t="str">
        <f>IF('Names And Totals'!B101="","",'Names And Totals'!B101)</f>
        <v/>
      </c>
      <c r="C488" s="641" t="str">
        <f>IF(AE488="","",IF(AE488="DQ","DQ",RANK(AE488,$AE$8:$AE$503,0)+SUMPRODUCT(--(AE488=$AE$8:$AE$503),--(AC488&gt;$AC$8:$AC$503))))</f>
        <v/>
      </c>
      <c r="D488" s="42" t="s">
        <v>7</v>
      </c>
      <c r="E488" s="453"/>
      <c r="F488" s="452"/>
      <c r="G488" s="452"/>
      <c r="H488" s="452"/>
      <c r="I488" s="452"/>
      <c r="J488" s="452"/>
      <c r="K488" s="452"/>
      <c r="L488" s="476"/>
      <c r="M488" s="476"/>
      <c r="N488" s="325"/>
      <c r="O488" s="483" t="str">
        <f>IF(B488="","",IF(E488="","",E488-F488+G488-H488+I488-J488+K488-L488+M488-N488))</f>
        <v/>
      </c>
      <c r="P488" s="482"/>
      <c r="Q488" s="452"/>
      <c r="R488" s="452"/>
      <c r="S488" s="334"/>
      <c r="T488" s="460"/>
      <c r="U488" s="483" t="str">
        <f>IF(B488="","",IF(E488="","",SUM(P488:T488)))</f>
        <v/>
      </c>
      <c r="V488" s="500" t="str">
        <f>IF(B488="","",IF(AF488="DQ","DQ",IF(E488="","",IF(O488+U488&lt;0,0,O488+U488))))</f>
        <v/>
      </c>
      <c r="W488" s="422">
        <f>COUNTIF(E488,"=0")+COUNTIF(G488,"=0")+COUNTIF(I488,"=0")+COUNTIF(K488,"=0")+COUNTIF(M488,"=0")</f>
        <v>0</v>
      </c>
      <c r="X488" s="875" t="str">
        <f>IF(AF488="DQ","DQ",IF(V488="","",IF(V489="",V488,IF(V490="",AVERAGE(V488:V489),IF(V491="",AVERAGE(V488:V490),IF(V492="",AVERAGE(V488:V491),TRIMMEAN(V488:V492,0.4)))))))</f>
        <v/>
      </c>
      <c r="Y488" s="324"/>
      <c r="Z488" s="334"/>
      <c r="AA488" s="325"/>
      <c r="AB488" s="164" t="str">
        <f>IF(Y488="","",IF(Y488=999,999,Y488*60+Z488+AA488/100))</f>
        <v/>
      </c>
      <c r="AC488" s="877" t="str">
        <f>IF(I488="DQ","DQ",IF(AB488="","",IF(AB489="",AB488,IF(AB489=0,AB488,IF(AB488=999,999,AVERAGE(AB488:AB489))))))</f>
        <v/>
      </c>
      <c r="AD488" s="877" t="str">
        <f>IF(AF488="DQ","DQ",IF(AC488="","",IF(AVERAGE(AC488:AC608)=999,0,IF(W488&lt;&gt;0,0,IF(30-(AC488-$AE$3)/10&lt;0,0,30-(AC488-$AE$3)/10)))))</f>
        <v/>
      </c>
      <c r="AE488" s="880" t="str">
        <f>IF(B488="","",IF(AF488="DQ","DQ",IF(AC488="","",IF(SUM(X488+AD488)&gt;0,SUM(X488+AD488),0))))</f>
        <v/>
      </c>
      <c r="AF488" s="815"/>
    </row>
    <row r="489" spans="1:32" x14ac:dyDescent="0.25">
      <c r="A489" s="621"/>
      <c r="B489" s="624"/>
      <c r="C489" s="641"/>
      <c r="D489" s="42" t="s">
        <v>4</v>
      </c>
      <c r="E489" s="412" t="str">
        <f>IF(P489&lt;&gt;"",E488,"")</f>
        <v/>
      </c>
      <c r="F489" s="443" t="str">
        <f>IF(P489&lt;&gt;"",F488,"")</f>
        <v/>
      </c>
      <c r="G489" s="443" t="str">
        <f>IF(Q489&lt;&gt;"",G488,"")</f>
        <v/>
      </c>
      <c r="H489" s="443" t="str">
        <f>IF(Q489&lt;&gt;"",H488,"")</f>
        <v/>
      </c>
      <c r="I489" s="443" t="str">
        <f>IF(R489&lt;&gt;"",I488,"")</f>
        <v/>
      </c>
      <c r="J489" s="443" t="str">
        <f>IF(R489&lt;&gt;"",J488,"")</f>
        <v/>
      </c>
      <c r="K489" s="443" t="str">
        <f>IF(S489&lt;&gt;"",K488,"")</f>
        <v/>
      </c>
      <c r="L489" s="416" t="str">
        <f>IF(S489&lt;&gt;"",L488,"")</f>
        <v/>
      </c>
      <c r="M489" s="416" t="str">
        <f>IF(T489&lt;&gt;"",M488,"")</f>
        <v/>
      </c>
      <c r="N489" s="62" t="str">
        <f>IF(E489&lt;&gt;"",N488,"")</f>
        <v/>
      </c>
      <c r="O489" s="487" t="str">
        <f>IF(B488="","",IF(E489="","",E489-F489+G489-H489+I489-J489+K489-L489+M489-N489))</f>
        <v/>
      </c>
      <c r="P489" s="297"/>
      <c r="Q489" s="297"/>
      <c r="R489" s="297"/>
      <c r="S489" s="297"/>
      <c r="T489" s="461"/>
      <c r="U489" s="484" t="str">
        <f>IF(B488="","",IF(E489="","",SUM(P489:T489)))</f>
        <v/>
      </c>
      <c r="V489" s="419" t="str">
        <f>IF(B488="","",IF(AF489="DQ","DQ",IF(E489="","",IF(O489+U489&lt;0,0,O489+U489))))</f>
        <v/>
      </c>
      <c r="W489" s="412"/>
      <c r="X489" s="645"/>
      <c r="Y489" s="289"/>
      <c r="Z489" s="290"/>
      <c r="AA489" s="310"/>
      <c r="AB489" s="10" t="str">
        <f>IF(Y489="","",IF(Y489=999,999,Y489*60+Z489+AA489/100))</f>
        <v/>
      </c>
      <c r="AC489" s="878"/>
      <c r="AD489" s="878"/>
      <c r="AE489" s="721"/>
      <c r="AF489" s="816"/>
    </row>
    <row r="490" spans="1:32" x14ac:dyDescent="0.25">
      <c r="A490" s="621"/>
      <c r="B490" s="624"/>
      <c r="C490" s="641"/>
      <c r="D490" s="42" t="s">
        <v>8</v>
      </c>
      <c r="E490" s="412" t="str">
        <f>IF(P490&lt;&gt;"",E488,"")</f>
        <v/>
      </c>
      <c r="F490" s="443" t="str">
        <f>IF(P490&lt;&gt;"",F488,"")</f>
        <v/>
      </c>
      <c r="G490" s="443" t="str">
        <f>IF(Q490&lt;&gt;"",G488,"")</f>
        <v/>
      </c>
      <c r="H490" s="443" t="str">
        <f>IF(Q490&lt;&gt;"",H488,"")</f>
        <v/>
      </c>
      <c r="I490" s="443" t="str">
        <f>IF(R490&lt;&gt;"",I488,"")</f>
        <v/>
      </c>
      <c r="J490" s="443" t="str">
        <f>IF(R490&lt;&gt;"",J488,"")</f>
        <v/>
      </c>
      <c r="K490" s="443" t="str">
        <f>IF(S490&lt;&gt;"",K488,"")</f>
        <v/>
      </c>
      <c r="L490" s="416" t="str">
        <f>IF(S490&lt;&gt;"",L488,"")</f>
        <v/>
      </c>
      <c r="M490" s="416" t="str">
        <f>IF(T490&lt;&gt;"",M488,"")</f>
        <v/>
      </c>
      <c r="N490" s="62" t="str">
        <f>IF(E490&lt;&gt;"",N488,"")</f>
        <v/>
      </c>
      <c r="O490" s="484" t="str">
        <f>IF(B488="","",IF(E490="","",E490-F490+G490-H490+I490-J490+K490-L490+M490-N490))</f>
        <v/>
      </c>
      <c r="P490" s="297"/>
      <c r="Q490" s="297"/>
      <c r="R490" s="297"/>
      <c r="S490" s="297"/>
      <c r="T490" s="461"/>
      <c r="U490" s="486" t="str">
        <f>IF(B488="","",IF(E490="","",SUM(P490:T490)))</f>
        <v/>
      </c>
      <c r="V490" s="435" t="str">
        <f>IF(B488="","",IF(AF490="DQ","DQ",IF(E490="","",IF(O490+U490&lt;0,0,O490+U490))))</f>
        <v/>
      </c>
      <c r="W490" s="412"/>
      <c r="X490" s="645"/>
      <c r="Y490" s="169"/>
      <c r="Z490" s="170"/>
      <c r="AA490" s="171"/>
      <c r="AB490" s="240"/>
      <c r="AC490" s="878"/>
      <c r="AD490" s="878"/>
      <c r="AE490" s="721"/>
      <c r="AF490" s="816"/>
    </row>
    <row r="491" spans="1:32" x14ac:dyDescent="0.25">
      <c r="A491" s="621"/>
      <c r="B491" s="624"/>
      <c r="C491" s="641"/>
      <c r="D491" s="42" t="s">
        <v>5</v>
      </c>
      <c r="E491" s="412" t="str">
        <f>IF(P491&lt;&gt;"",E488,"")</f>
        <v/>
      </c>
      <c r="F491" s="443" t="str">
        <f>IF(P491&lt;&gt;"",F488,"")</f>
        <v/>
      </c>
      <c r="G491" s="443" t="str">
        <f>IF(Q491&lt;&gt;"",G488,"")</f>
        <v/>
      </c>
      <c r="H491" s="443" t="str">
        <f>IF(Q491&lt;&gt;"",H488,"")</f>
        <v/>
      </c>
      <c r="I491" s="443" t="str">
        <f>IF(R491&lt;&gt;"",I488,"")</f>
        <v/>
      </c>
      <c r="J491" s="443" t="str">
        <f>IF(R491&lt;&gt;"",J488,"")</f>
        <v/>
      </c>
      <c r="K491" s="443" t="str">
        <f>IF(S491&lt;&gt;"",K488,"")</f>
        <v/>
      </c>
      <c r="L491" s="416" t="str">
        <f>IF(S491&lt;&gt;"",L488,"")</f>
        <v/>
      </c>
      <c r="M491" s="416" t="str">
        <f>IF(T491&lt;&gt;"",M488,"")</f>
        <v/>
      </c>
      <c r="N491" s="62" t="str">
        <f>IF(E491&lt;&gt;"",N488,"")</f>
        <v/>
      </c>
      <c r="O491" s="488" t="str">
        <f>IF(B488="","",IF(E491="","",E491-F491+G491-H491+I491-J491+K491-L491+M491-N491))</f>
        <v/>
      </c>
      <c r="P491" s="297"/>
      <c r="Q491" s="297"/>
      <c r="R491" s="297"/>
      <c r="S491" s="297"/>
      <c r="T491" s="461"/>
      <c r="U491" s="484" t="str">
        <f>IF(B488="","",IF(E491="","",SUM(P491:T491)))</f>
        <v/>
      </c>
      <c r="V491" s="419" t="str">
        <f>IF(B488="","",IF(AF491="DQ","DQ",IF(E491="","",IF(O491+U491&lt;0,0,O491+U491))))</f>
        <v/>
      </c>
      <c r="W491" s="412"/>
      <c r="X491" s="645"/>
      <c r="Y491" s="169"/>
      <c r="Z491" s="170"/>
      <c r="AA491" s="171"/>
      <c r="AB491" s="240"/>
      <c r="AC491" s="878"/>
      <c r="AD491" s="878"/>
      <c r="AE491" s="721"/>
      <c r="AF491" s="816"/>
    </row>
    <row r="492" spans="1:32" ht="15.75" thickBot="1" x14ac:dyDescent="0.3">
      <c r="A492" s="644"/>
      <c r="B492" s="643"/>
      <c r="C492" s="642"/>
      <c r="D492" s="85" t="s">
        <v>6</v>
      </c>
      <c r="E492" s="423" t="str">
        <f>IF(P492&lt;&gt;"",E488,"")</f>
        <v/>
      </c>
      <c r="F492" s="124" t="str">
        <f>IF(P492&lt;&gt;"",F488,"")</f>
        <v/>
      </c>
      <c r="G492" s="124" t="str">
        <f>IF(Q492&lt;&gt;"",G488,"")</f>
        <v/>
      </c>
      <c r="H492" s="124" t="str">
        <f>IF(Q492&lt;&gt;"",H488,"")</f>
        <v/>
      </c>
      <c r="I492" s="124" t="str">
        <f>IF(R492&lt;&gt;"",I488,"")</f>
        <v/>
      </c>
      <c r="J492" s="124" t="str">
        <f>IF(R492&lt;&gt;"",J488,"")</f>
        <v/>
      </c>
      <c r="K492" s="124" t="str">
        <f>IF(S492&lt;&gt;"",K488,"")</f>
        <v/>
      </c>
      <c r="L492" s="421" t="str">
        <f>IF(S492&lt;&gt;"",L488,"")</f>
        <v/>
      </c>
      <c r="M492" s="421" t="str">
        <f>IF(T492&lt;&gt;"",M488,"")</f>
        <v/>
      </c>
      <c r="N492" s="64" t="str">
        <f>IF(E492&lt;&gt;"",N488,"")</f>
        <v/>
      </c>
      <c r="O492" s="486" t="str">
        <f>IF(B488="","",IF(E492="","",E492-F492+G492-H492+I492-J492+K492-L492+M492-N492))</f>
        <v/>
      </c>
      <c r="P492" s="309"/>
      <c r="Q492" s="309"/>
      <c r="R492" s="309"/>
      <c r="S492" s="309"/>
      <c r="T492" s="462"/>
      <c r="U492" s="488" t="str">
        <f>IF(B488="","",IF(E492="","",SUM(P492:T492)))</f>
        <v/>
      </c>
      <c r="V492" s="418" t="str">
        <f>IF(B488="","",IF(AF492="DQ","DQ",IF(E492="","",IF(O492+U492&lt;0,0,O492+U492))))</f>
        <v/>
      </c>
      <c r="W492" s="423"/>
      <c r="X492" s="876"/>
      <c r="Y492" s="478"/>
      <c r="Z492" s="479"/>
      <c r="AA492" s="480"/>
      <c r="AB492" s="481"/>
      <c r="AC492" s="879"/>
      <c r="AD492" s="879"/>
      <c r="AE492" s="881"/>
      <c r="AF492" s="817"/>
    </row>
    <row r="493" spans="1:32" x14ac:dyDescent="0.25">
      <c r="A493" s="626" t="str">
        <f>IF('Names And Totals'!A102="","",'Names And Totals'!A102)</f>
        <v/>
      </c>
      <c r="B493" s="629" t="str">
        <f>IF('Names And Totals'!B102="","",'Names And Totals'!B102)</f>
        <v/>
      </c>
      <c r="C493" s="821" t="str">
        <f>IF(AE493="","",IF(AE493="DQ","DQ",RANK(AE493,$AE$8:$AE$503,0)+SUMPRODUCT(--(AE493=$AE$8:$AE$503),--(AC493&gt;$AC$8:$AC$503))))</f>
        <v/>
      </c>
      <c r="D493" s="43" t="s">
        <v>7</v>
      </c>
      <c r="E493" s="446"/>
      <c r="F493" s="447"/>
      <c r="G493" s="447"/>
      <c r="H493" s="447"/>
      <c r="I493" s="447"/>
      <c r="J493" s="447"/>
      <c r="K493" s="447"/>
      <c r="L493" s="489"/>
      <c r="M493" s="489"/>
      <c r="N493" s="313"/>
      <c r="O493" s="490" t="str">
        <f>IF(B493="","",IF(E493="","",E493-F493+G493-H493+I493-J493+K493-L493+M493-N493))</f>
        <v/>
      </c>
      <c r="P493" s="491"/>
      <c r="Q493" s="447"/>
      <c r="R493" s="447"/>
      <c r="S493" s="312"/>
      <c r="T493" s="464"/>
      <c r="U493" s="490" t="str">
        <f>IF(B493="","",IF(E493="","",SUM(P493:T493)))</f>
        <v/>
      </c>
      <c r="V493" s="403" t="str">
        <f>IF(B493="","",IF(AF493="DQ","DQ",IF(E493="","",IF(O493+U493&lt;0,0,O493+U493))))</f>
        <v/>
      </c>
      <c r="W493" s="409">
        <f>COUNTIF(E493,"=0")+COUNTIF(G493,"=0")+COUNTIF(I493,"=0")+COUNTIF(K493,"=0")+COUNTIF(M493,"=0")</f>
        <v>0</v>
      </c>
      <c r="X493" s="723" t="str">
        <f>IF(AF493="DQ","DQ",IF(V493="","",IF(V494="",V493,IF(V495="",AVERAGE(V493:V494),IF(V496="",AVERAGE(V493:V495),IF(V497="",AVERAGE(V493:V496),TRIMMEAN(V493:V497,0.4)))))))</f>
        <v/>
      </c>
      <c r="Y493" s="311"/>
      <c r="Z493" s="312"/>
      <c r="AA493" s="313"/>
      <c r="AB493" s="160" t="str">
        <f>IF(Y493="","",IF(Y493=999,999,Y493*60+Z493+AA493/100))</f>
        <v/>
      </c>
      <c r="AC493" s="872" t="str">
        <f>IF(I493="DQ","DQ",IF(AB493="","",IF(AB494="",AB493,IF(AB494=0,AB493,IF(AB493=999,999,AVERAGE(AB493:AB494))))))</f>
        <v/>
      </c>
      <c r="AD493" s="872" t="str">
        <f>IF(AF493="DQ","DQ",IF(AC493="","",IF(AVERAGE(AC493:AC613)=999,0,IF(W493&lt;&gt;0,0,IF(30-(AC493-$AE$3)/10&lt;0,0,30-(AC493-$AE$3)/10)))))</f>
        <v/>
      </c>
      <c r="AE493" s="605" t="str">
        <f>IF(B493="","",IF(AF493="DQ","DQ",IF(AC493="","",IF(SUM(X493+AD493)&gt;0,SUM(X493+AD493),0))))</f>
        <v/>
      </c>
      <c r="AF493" s="638"/>
    </row>
    <row r="494" spans="1:32" x14ac:dyDescent="0.25">
      <c r="A494" s="627"/>
      <c r="B494" s="630"/>
      <c r="C494" s="822"/>
      <c r="D494" s="44" t="s">
        <v>4</v>
      </c>
      <c r="E494" s="410" t="str">
        <f>IF(P494&lt;&gt;"",E493,"")</f>
        <v/>
      </c>
      <c r="F494" s="444" t="str">
        <f>IF(P494&lt;&gt;"",F493,"")</f>
        <v/>
      </c>
      <c r="G494" s="444" t="str">
        <f>IF(Q494&lt;&gt;"",G493,"")</f>
        <v/>
      </c>
      <c r="H494" s="444" t="str">
        <f>IF(Q494&lt;&gt;"",H493,"")</f>
        <v/>
      </c>
      <c r="I494" s="444" t="str">
        <f>IF(R494&lt;&gt;"",I493,"")</f>
        <v/>
      </c>
      <c r="J494" s="444" t="str">
        <f>IF(R494&lt;&gt;"",J493,"")</f>
        <v/>
      </c>
      <c r="K494" s="444" t="str">
        <f>IF(S494&lt;&gt;"",K493,"")</f>
        <v/>
      </c>
      <c r="L494" s="414" t="str">
        <f>IF(S494&lt;&gt;"",L493,"")</f>
        <v/>
      </c>
      <c r="M494" s="414" t="str">
        <f>IF(T494&lt;&gt;"",M493,"")</f>
        <v/>
      </c>
      <c r="N494" s="63" t="str">
        <f>IF(E494&lt;&gt;"",N493,"")</f>
        <v/>
      </c>
      <c r="O494" s="492" t="str">
        <f>IF(B493="","",IF(E494="","",E494-F494+G494-H494+I494-J494+K494-L494+M494-N494))</f>
        <v/>
      </c>
      <c r="P494" s="303"/>
      <c r="Q494" s="303"/>
      <c r="R494" s="303"/>
      <c r="S494" s="303"/>
      <c r="T494" s="463"/>
      <c r="U494" s="485" t="str">
        <f>IF(B493="","",IF(E494="","",SUM(P494:T494)))</f>
        <v/>
      </c>
      <c r="V494" s="437" t="str">
        <f>IF(B493="","",IF(AF494="DQ","DQ",IF(E494="","",IF(O494+U494&lt;0,0,O494+U494))))</f>
        <v/>
      </c>
      <c r="W494" s="410"/>
      <c r="X494" s="724"/>
      <c r="Y494" s="292"/>
      <c r="Z494" s="293"/>
      <c r="AA494" s="314"/>
      <c r="AB494" s="14" t="str">
        <f>IF(Y494="","",IF(Y494=999,999,Y494*60+Z494+AA494/100))</f>
        <v/>
      </c>
      <c r="AC494" s="873"/>
      <c r="AD494" s="873"/>
      <c r="AE494" s="606"/>
      <c r="AF494" s="639"/>
    </row>
    <row r="495" spans="1:32" x14ac:dyDescent="0.25">
      <c r="A495" s="627"/>
      <c r="B495" s="630"/>
      <c r="C495" s="822"/>
      <c r="D495" s="44" t="s">
        <v>8</v>
      </c>
      <c r="E495" s="410" t="str">
        <f>IF(P495&lt;&gt;"",E493,"")</f>
        <v/>
      </c>
      <c r="F495" s="444" t="str">
        <f>IF(P495&lt;&gt;"",F493,"")</f>
        <v/>
      </c>
      <c r="G495" s="444" t="str">
        <f>IF(Q495&lt;&gt;"",G493,"")</f>
        <v/>
      </c>
      <c r="H495" s="444" t="str">
        <f>IF(Q495&lt;&gt;"",H493,"")</f>
        <v/>
      </c>
      <c r="I495" s="444" t="str">
        <f>IF(R495&lt;&gt;"",I493,"")</f>
        <v/>
      </c>
      <c r="J495" s="444" t="str">
        <f>IF(R495&lt;&gt;"",J493,"")</f>
        <v/>
      </c>
      <c r="K495" s="444" t="str">
        <f>IF(S495&lt;&gt;"",K493,"")</f>
        <v/>
      </c>
      <c r="L495" s="414" t="str">
        <f>IF(S495&lt;&gt;"",L493,"")</f>
        <v/>
      </c>
      <c r="M495" s="414" t="str">
        <f>IF(T495&lt;&gt;"",M493,"")</f>
        <v/>
      </c>
      <c r="N495" s="63" t="str">
        <f>IF(E495&lt;&gt;"",N493,"")</f>
        <v/>
      </c>
      <c r="O495" s="485" t="str">
        <f>IF(B493="","",IF(E495="","",E495-F495+G495-H495+I495-J495+K495-L495+M495-N495))</f>
        <v/>
      </c>
      <c r="P495" s="303"/>
      <c r="Q495" s="303"/>
      <c r="R495" s="303"/>
      <c r="S495" s="303"/>
      <c r="T495" s="463"/>
      <c r="U495" s="493" t="str">
        <f>IF(B493="","",IF(E495="","",SUM(P495:T495)))</f>
        <v/>
      </c>
      <c r="V495" s="404" t="str">
        <f>IF(B493="","",IF(AF495="DQ","DQ",IF(E495="","",IF(O495+U495&lt;0,0,O495+U495))))</f>
        <v/>
      </c>
      <c r="W495" s="410"/>
      <c r="X495" s="724"/>
      <c r="Y495" s="179"/>
      <c r="Z495" s="180"/>
      <c r="AA495" s="181"/>
      <c r="AB495" s="241"/>
      <c r="AC495" s="873"/>
      <c r="AD495" s="873"/>
      <c r="AE495" s="606"/>
      <c r="AF495" s="639"/>
    </row>
    <row r="496" spans="1:32" x14ac:dyDescent="0.25">
      <c r="A496" s="627"/>
      <c r="B496" s="630"/>
      <c r="C496" s="822"/>
      <c r="D496" s="44" t="s">
        <v>5</v>
      </c>
      <c r="E496" s="410" t="str">
        <f>IF(P496&lt;&gt;"",E493,"")</f>
        <v/>
      </c>
      <c r="F496" s="444" t="str">
        <f>IF(P496&lt;&gt;"",F493,"")</f>
        <v/>
      </c>
      <c r="G496" s="444" t="str">
        <f>IF(Q496&lt;&gt;"",G493,"")</f>
        <v/>
      </c>
      <c r="H496" s="444" t="str">
        <f>IF(Q496&lt;&gt;"",H493,"")</f>
        <v/>
      </c>
      <c r="I496" s="444" t="str">
        <f>IF(R496&lt;&gt;"",I493,"")</f>
        <v/>
      </c>
      <c r="J496" s="444" t="str">
        <f>IF(R496&lt;&gt;"",J493,"")</f>
        <v/>
      </c>
      <c r="K496" s="444" t="str">
        <f>IF(S496&lt;&gt;"",K493,"")</f>
        <v/>
      </c>
      <c r="L496" s="414" t="str">
        <f>IF(S496&lt;&gt;"",L493,"")</f>
        <v/>
      </c>
      <c r="M496" s="414" t="str">
        <f>IF(T496&lt;&gt;"",M493,"")</f>
        <v/>
      </c>
      <c r="N496" s="63" t="str">
        <f>IF(E496&lt;&gt;"",N493,"")</f>
        <v/>
      </c>
      <c r="O496" s="494" t="str">
        <f>IF(B493="","",IF(E496="","",E496-F496+G496-H496+I496-J496+K496-L496+M496-N496))</f>
        <v/>
      </c>
      <c r="P496" s="303"/>
      <c r="Q496" s="303"/>
      <c r="R496" s="303"/>
      <c r="S496" s="303"/>
      <c r="T496" s="463"/>
      <c r="U496" s="485" t="str">
        <f>IF(B493="","",IF(E496="","",SUM(P496:T496)))</f>
        <v/>
      </c>
      <c r="V496" s="437" t="str">
        <f>IF(B493="","",IF(AF496="DQ","DQ",IF(E496="","",IF(O496+U496&lt;0,0,O496+U496))))</f>
        <v/>
      </c>
      <c r="W496" s="410"/>
      <c r="X496" s="724"/>
      <c r="Y496" s="179"/>
      <c r="Z496" s="180"/>
      <c r="AA496" s="181"/>
      <c r="AB496" s="241"/>
      <c r="AC496" s="873"/>
      <c r="AD496" s="873"/>
      <c r="AE496" s="606"/>
      <c r="AF496" s="639"/>
    </row>
    <row r="497" spans="1:32" ht="15.75" thickBot="1" x14ac:dyDescent="0.3">
      <c r="A497" s="628"/>
      <c r="B497" s="631"/>
      <c r="C497" s="823"/>
      <c r="D497" s="45" t="s">
        <v>6</v>
      </c>
      <c r="E497" s="411" t="str">
        <f>IF(P497&lt;&gt;"",E493,"")</f>
        <v/>
      </c>
      <c r="F497" s="445" t="str">
        <f>IF(P497&lt;&gt;"",F493,"")</f>
        <v/>
      </c>
      <c r="G497" s="445" t="str">
        <f>IF(Q497&lt;&gt;"",G493,"")</f>
        <v/>
      </c>
      <c r="H497" s="445" t="str">
        <f>IF(Q497&lt;&gt;"",H493,"")</f>
        <v/>
      </c>
      <c r="I497" s="445" t="str">
        <f>IF(R497&lt;&gt;"",I493,"")</f>
        <v/>
      </c>
      <c r="J497" s="445" t="str">
        <f>IF(R497&lt;&gt;"",J493,"")</f>
        <v/>
      </c>
      <c r="K497" s="445" t="str">
        <f>IF(S497&lt;&gt;"",K493,"")</f>
        <v/>
      </c>
      <c r="L497" s="415" t="str">
        <f>IF(S497&lt;&gt;"",L493,"")</f>
        <v/>
      </c>
      <c r="M497" s="415" t="str">
        <f>IF(T497&lt;&gt;"",M493,"")</f>
        <v/>
      </c>
      <c r="N497" s="161" t="str">
        <f>IF(E497&lt;&gt;"",N493,"")</f>
        <v/>
      </c>
      <c r="O497" s="495" t="str">
        <f>IF(B493="","",IF(E497="","",E497-F497+G497-H497+I497-J497+K497-L497+M497-N497))</f>
        <v/>
      </c>
      <c r="P497" s="305"/>
      <c r="Q497" s="305"/>
      <c r="R497" s="305"/>
      <c r="S497" s="305"/>
      <c r="T497" s="465"/>
      <c r="U497" s="495" t="str">
        <f>IF(B493="","",IF(E497="","",SUM(P497:T497)))</f>
        <v/>
      </c>
      <c r="V497" s="405" t="str">
        <f>IF(B493="","",IF(AF497="DQ","DQ",IF(E497="","",IF(O497+U497&lt;0,0,O497+U497))))</f>
        <v/>
      </c>
      <c r="W497" s="411"/>
      <c r="X497" s="725"/>
      <c r="Y497" s="183"/>
      <c r="Z497" s="184"/>
      <c r="AA497" s="185"/>
      <c r="AB497" s="242"/>
      <c r="AC497" s="874"/>
      <c r="AD497" s="874"/>
      <c r="AE497" s="607"/>
      <c r="AF497" s="640"/>
    </row>
    <row r="498" spans="1:32" x14ac:dyDescent="0.25">
      <c r="A498" s="621" t="str">
        <f>IF('Names And Totals'!A103="","",'Names And Totals'!A103)</f>
        <v/>
      </c>
      <c r="B498" s="624" t="str">
        <f>IF('Names And Totals'!B103="","",'Names And Totals'!B103)</f>
        <v/>
      </c>
      <c r="C498" s="641" t="str">
        <f>IF(AE498="","",IF(AE498="DQ","DQ",RANK(AE498,$AE$8:$AE$503,0)+SUMPRODUCT(--(AE498=$AE$8:$AE$503),--(AC498&gt;$AC$8:$AC$503))))</f>
        <v/>
      </c>
      <c r="D498" s="42" t="s">
        <v>7</v>
      </c>
      <c r="E498" s="453"/>
      <c r="F498" s="452"/>
      <c r="G498" s="452"/>
      <c r="H498" s="452"/>
      <c r="I498" s="452"/>
      <c r="J498" s="452"/>
      <c r="K498" s="452"/>
      <c r="L498" s="476"/>
      <c r="M498" s="476"/>
      <c r="N498" s="325"/>
      <c r="O498" s="483" t="str">
        <f>IF(B498="","",IF(E498="","",E498-F498+G498-H498+I498-J498+K498-L498+M498-N498))</f>
        <v/>
      </c>
      <c r="P498" s="482"/>
      <c r="Q498" s="452"/>
      <c r="R498" s="452"/>
      <c r="S498" s="334"/>
      <c r="T498" s="460"/>
      <c r="U498" s="483" t="str">
        <f>IF(B498="","",IF(E498="","",SUM(P498:T498)))</f>
        <v/>
      </c>
      <c r="V498" s="500" t="str">
        <f>IF(B498="","",IF(AF498="DQ","DQ",IF(E498="","",IF(O498+U498&lt;0,0,O498+U498))))</f>
        <v/>
      </c>
      <c r="W498" s="422">
        <f>COUNTIF(E498,"=0")+COUNTIF(G498,"=0")+COUNTIF(I498,"=0")+COUNTIF(K498,"=0")+COUNTIF(M498,"=0")</f>
        <v>0</v>
      </c>
      <c r="X498" s="875" t="str">
        <f>IF(AF498="DQ","DQ",IF(V498="","",IF(V499="",V498,IF(V500="",AVERAGE(V498:V499),IF(V501="",AVERAGE(V498:V500),IF(V502="",AVERAGE(V498:V501),TRIMMEAN(V498:V502,0.4)))))))</f>
        <v/>
      </c>
      <c r="Y498" s="324"/>
      <c r="Z498" s="334"/>
      <c r="AA498" s="325"/>
      <c r="AB498" s="164" t="str">
        <f>IF(Y498="","",IF(Y498=999,999,Y498*60+Z498+AA498/100))</f>
        <v/>
      </c>
      <c r="AC498" s="877" t="str">
        <f>IF(I498="DQ","DQ",IF(AB498="","",IF(AB499="",AB498,IF(AB499=0,AB498,IF(AB498=999,999,AVERAGE(AB498:AB499))))))</f>
        <v/>
      </c>
      <c r="AD498" s="877" t="str">
        <f>IF(AF498="DQ","DQ",IF(AC498="","",IF(AVERAGE(AC498:AC618)=999,0,IF(W498&lt;&gt;0,0,IF(30-(AC498-$AE$3)/10&lt;0,0,30-(AC498-$AE$3)/10)))))</f>
        <v/>
      </c>
      <c r="AE498" s="880" t="str">
        <f>IF(B498="","",IF(AF498="DQ","DQ",IF(AC498="","",IF(SUM(X498+AD498)&gt;0,SUM(X498+AD498),0))))</f>
        <v/>
      </c>
      <c r="AF498" s="815"/>
    </row>
    <row r="499" spans="1:32" x14ac:dyDescent="0.25">
      <c r="A499" s="621"/>
      <c r="B499" s="624"/>
      <c r="C499" s="641"/>
      <c r="D499" s="42" t="s">
        <v>4</v>
      </c>
      <c r="E499" s="412" t="str">
        <f>IF(P499&lt;&gt;"",E498,"")</f>
        <v/>
      </c>
      <c r="F499" s="443" t="str">
        <f>IF(P499&lt;&gt;"",F498,"")</f>
        <v/>
      </c>
      <c r="G499" s="443" t="str">
        <f>IF(Q499&lt;&gt;"",G498,"")</f>
        <v/>
      </c>
      <c r="H499" s="443" t="str">
        <f>IF(Q499&lt;&gt;"",H498,"")</f>
        <v/>
      </c>
      <c r="I499" s="443" t="str">
        <f>IF(R499&lt;&gt;"",I498,"")</f>
        <v/>
      </c>
      <c r="J499" s="443" t="str">
        <f>IF(R499&lt;&gt;"",J498,"")</f>
        <v/>
      </c>
      <c r="K499" s="443" t="str">
        <f>IF(S499&lt;&gt;"",K498,"")</f>
        <v/>
      </c>
      <c r="L499" s="416" t="str">
        <f>IF(S499&lt;&gt;"",L498,"")</f>
        <v/>
      </c>
      <c r="M499" s="416" t="str">
        <f>IF(T499&lt;&gt;"",M498,"")</f>
        <v/>
      </c>
      <c r="N499" s="62" t="str">
        <f>IF(E499&lt;&gt;"",N498,"")</f>
        <v/>
      </c>
      <c r="O499" s="487" t="str">
        <f>IF(B498="","",IF(E499="","",E499-F499+G499-H499+I499-J499+K499-L499+M499-N499))</f>
        <v/>
      </c>
      <c r="P499" s="297"/>
      <c r="Q499" s="297"/>
      <c r="R499" s="297"/>
      <c r="S499" s="297"/>
      <c r="T499" s="461"/>
      <c r="U499" s="484" t="str">
        <f>IF(B498="","",IF(E499="","",SUM(P499:T499)))</f>
        <v/>
      </c>
      <c r="V499" s="419" t="str">
        <f>IF(B498="","",IF(AF499="DQ","DQ",IF(E499="","",IF(O499+U499&lt;0,0,O499+U499))))</f>
        <v/>
      </c>
      <c r="W499" s="412"/>
      <c r="X499" s="645"/>
      <c r="Y499" s="289"/>
      <c r="Z499" s="290"/>
      <c r="AA499" s="310"/>
      <c r="AB499" s="10" t="str">
        <f>IF(Y499="","",IF(Y499=999,999,Y499*60+Z499+AA499/100))</f>
        <v/>
      </c>
      <c r="AC499" s="878"/>
      <c r="AD499" s="878"/>
      <c r="AE499" s="721"/>
      <c r="AF499" s="816"/>
    </row>
    <row r="500" spans="1:32" x14ac:dyDescent="0.25">
      <c r="A500" s="621"/>
      <c r="B500" s="624"/>
      <c r="C500" s="641"/>
      <c r="D500" s="42" t="s">
        <v>8</v>
      </c>
      <c r="E500" s="412" t="str">
        <f>IF(P500&lt;&gt;"",E498,"")</f>
        <v/>
      </c>
      <c r="F500" s="443" t="str">
        <f>IF(P500&lt;&gt;"",F498,"")</f>
        <v/>
      </c>
      <c r="G500" s="443" t="str">
        <f>IF(Q500&lt;&gt;"",G498,"")</f>
        <v/>
      </c>
      <c r="H500" s="443" t="str">
        <f>IF(Q500&lt;&gt;"",H498,"")</f>
        <v/>
      </c>
      <c r="I500" s="443" t="str">
        <f>IF(R500&lt;&gt;"",I498,"")</f>
        <v/>
      </c>
      <c r="J500" s="443" t="str">
        <f>IF(R500&lt;&gt;"",J498,"")</f>
        <v/>
      </c>
      <c r="K500" s="443" t="str">
        <f>IF(S500&lt;&gt;"",K498,"")</f>
        <v/>
      </c>
      <c r="L500" s="416" t="str">
        <f>IF(S500&lt;&gt;"",L498,"")</f>
        <v/>
      </c>
      <c r="M500" s="416" t="str">
        <f>IF(T500&lt;&gt;"",M498,"")</f>
        <v/>
      </c>
      <c r="N500" s="62" t="str">
        <f>IF(E500&lt;&gt;"",N498,"")</f>
        <v/>
      </c>
      <c r="O500" s="484" t="str">
        <f>IF(B498="","",IF(E500="","",E500-F500+G500-H500+I500-J500+K500-L500+M500-N500))</f>
        <v/>
      </c>
      <c r="P500" s="297"/>
      <c r="Q500" s="297"/>
      <c r="R500" s="297"/>
      <c r="S500" s="297"/>
      <c r="T500" s="461"/>
      <c r="U500" s="486" t="str">
        <f>IF(B498="","",IF(E500="","",SUM(P500:T500)))</f>
        <v/>
      </c>
      <c r="V500" s="435" t="str">
        <f>IF(B498="","",IF(AF500="DQ","DQ",IF(E500="","",IF(O500+U500&lt;0,0,O500+U500))))</f>
        <v/>
      </c>
      <c r="W500" s="412"/>
      <c r="X500" s="645"/>
      <c r="Y500" s="169"/>
      <c r="Z500" s="170"/>
      <c r="AA500" s="171"/>
      <c r="AB500" s="240"/>
      <c r="AC500" s="878"/>
      <c r="AD500" s="878"/>
      <c r="AE500" s="721"/>
      <c r="AF500" s="816"/>
    </row>
    <row r="501" spans="1:32" x14ac:dyDescent="0.25">
      <c r="A501" s="621"/>
      <c r="B501" s="624"/>
      <c r="C501" s="641"/>
      <c r="D501" s="42" t="s">
        <v>5</v>
      </c>
      <c r="E501" s="412" t="str">
        <f>IF(P501&lt;&gt;"",E498,"")</f>
        <v/>
      </c>
      <c r="F501" s="443" t="str">
        <f>IF(P501&lt;&gt;"",F498,"")</f>
        <v/>
      </c>
      <c r="G501" s="443" t="str">
        <f>IF(Q501&lt;&gt;"",G498,"")</f>
        <v/>
      </c>
      <c r="H501" s="443" t="str">
        <f>IF(Q501&lt;&gt;"",H498,"")</f>
        <v/>
      </c>
      <c r="I501" s="443" t="str">
        <f>IF(R501&lt;&gt;"",I498,"")</f>
        <v/>
      </c>
      <c r="J501" s="443" t="str">
        <f>IF(R501&lt;&gt;"",J498,"")</f>
        <v/>
      </c>
      <c r="K501" s="443" t="str">
        <f>IF(S501&lt;&gt;"",K498,"")</f>
        <v/>
      </c>
      <c r="L501" s="416" t="str">
        <f>IF(S501&lt;&gt;"",L498,"")</f>
        <v/>
      </c>
      <c r="M501" s="416" t="str">
        <f>IF(T501&lt;&gt;"",M498,"")</f>
        <v/>
      </c>
      <c r="N501" s="62" t="str">
        <f>IF(E501&lt;&gt;"",N498,"")</f>
        <v/>
      </c>
      <c r="O501" s="488" t="str">
        <f>IF(B498="","",IF(E501="","",E501-F501+G501-H501+I501-J501+K501-L501+M501-N501))</f>
        <v/>
      </c>
      <c r="P501" s="297"/>
      <c r="Q501" s="297"/>
      <c r="R501" s="297"/>
      <c r="S501" s="297"/>
      <c r="T501" s="461"/>
      <c r="U501" s="484" t="str">
        <f>IF(B498="","",IF(E501="","",SUM(P501:T501)))</f>
        <v/>
      </c>
      <c r="V501" s="419" t="str">
        <f>IF(B498="","",IF(AF501="DQ","DQ",IF(E501="","",IF(O501+U501&lt;0,0,O501+U501))))</f>
        <v/>
      </c>
      <c r="W501" s="412"/>
      <c r="X501" s="645"/>
      <c r="Y501" s="169"/>
      <c r="Z501" s="170"/>
      <c r="AA501" s="171"/>
      <c r="AB501" s="240"/>
      <c r="AC501" s="878"/>
      <c r="AD501" s="878"/>
      <c r="AE501" s="721"/>
      <c r="AF501" s="816"/>
    </row>
    <row r="502" spans="1:32" ht="15.75" thickBot="1" x14ac:dyDescent="0.3">
      <c r="A502" s="644"/>
      <c r="B502" s="643"/>
      <c r="C502" s="642"/>
      <c r="D502" s="85" t="s">
        <v>6</v>
      </c>
      <c r="E502" s="423" t="str">
        <f>IF(P502&lt;&gt;"",E498,"")</f>
        <v/>
      </c>
      <c r="F502" s="124" t="str">
        <f>IF(P502&lt;&gt;"",F498,"")</f>
        <v/>
      </c>
      <c r="G502" s="124" t="str">
        <f>IF(Q502&lt;&gt;"",G498,"")</f>
        <v/>
      </c>
      <c r="H502" s="124" t="str">
        <f>IF(Q502&lt;&gt;"",H498,"")</f>
        <v/>
      </c>
      <c r="I502" s="124" t="str">
        <f>IF(R502&lt;&gt;"",I498,"")</f>
        <v/>
      </c>
      <c r="J502" s="124" t="str">
        <f>IF(R502&lt;&gt;"",J498,"")</f>
        <v/>
      </c>
      <c r="K502" s="124" t="str">
        <f>IF(S502&lt;&gt;"",K498,"")</f>
        <v/>
      </c>
      <c r="L502" s="421" t="str">
        <f>IF(S502&lt;&gt;"",L498,"")</f>
        <v/>
      </c>
      <c r="M502" s="421" t="str">
        <f>IF(T502&lt;&gt;"",M498,"")</f>
        <v/>
      </c>
      <c r="N502" s="64" t="str">
        <f>IF(E502&lt;&gt;"",N498,"")</f>
        <v/>
      </c>
      <c r="O502" s="486" t="str">
        <f>IF(B498="","",IF(E502="","",E502-F502+G502-H502+I502-J502+K502-L502+M502-N502))</f>
        <v/>
      </c>
      <c r="P502" s="309"/>
      <c r="Q502" s="309"/>
      <c r="R502" s="309"/>
      <c r="S502" s="309"/>
      <c r="T502" s="462"/>
      <c r="U502" s="488" t="str">
        <f>IF(B498="","",IF(E502="","",SUM(P502:T502)))</f>
        <v/>
      </c>
      <c r="V502" s="418" t="str">
        <f>IF(B498="","",IF(AF502="DQ","DQ",IF(E502="","",IF(O502+U502&lt;0,0,O502+U502))))</f>
        <v/>
      </c>
      <c r="W502" s="423"/>
      <c r="X502" s="876"/>
      <c r="Y502" s="478"/>
      <c r="Z502" s="479"/>
      <c r="AA502" s="480"/>
      <c r="AB502" s="481"/>
      <c r="AC502" s="879"/>
      <c r="AD502" s="879"/>
      <c r="AE502" s="881"/>
      <c r="AF502" s="817"/>
    </row>
    <row r="503" spans="1:32" x14ac:dyDescent="0.25">
      <c r="A503" s="626" t="str">
        <f>IF('Names And Totals'!A104="","",'Names And Totals'!A104)</f>
        <v/>
      </c>
      <c r="B503" s="629" t="str">
        <f>IF('Names And Totals'!B104="","",'Names And Totals'!B104)</f>
        <v/>
      </c>
      <c r="C503" s="821" t="str">
        <f>IF(AE503="","",IF(AE503="DQ","DQ",RANK(AE503,$AE$8:$AE$503,0)+SUMPRODUCT(--(AE503=$AE$8:$AE$503),--(AC503&gt;$AC$8:$AC$503))))</f>
        <v/>
      </c>
      <c r="D503" s="43" t="s">
        <v>7</v>
      </c>
      <c r="E503" s="446"/>
      <c r="F503" s="447"/>
      <c r="G503" s="447"/>
      <c r="H503" s="447"/>
      <c r="I503" s="447"/>
      <c r="J503" s="447"/>
      <c r="K503" s="447"/>
      <c r="L503" s="489"/>
      <c r="M503" s="489"/>
      <c r="N503" s="313"/>
      <c r="O503" s="490" t="str">
        <f>IF(B503="","",IF(E503="","",E503-F503+G503-H503+I503-J503+K503-L503+M503-N503))</f>
        <v/>
      </c>
      <c r="P503" s="491"/>
      <c r="Q503" s="447"/>
      <c r="R503" s="447"/>
      <c r="S503" s="312"/>
      <c r="T503" s="464"/>
      <c r="U503" s="490" t="str">
        <f>IF(B503="","",IF(E503="","",SUM(P503:T503)))</f>
        <v/>
      </c>
      <c r="V503" s="403" t="str">
        <f>IF(B503="","",IF(AF503="DQ","DQ",IF(E503="","",IF(O503+U503&lt;0,0,O503+U503))))</f>
        <v/>
      </c>
      <c r="W503" s="409">
        <f>COUNTIF(E503,"=0")+COUNTIF(G503,"=0")+COUNTIF(I503,"=0")+COUNTIF(K503,"=0")+COUNTIF(M503,"=0")</f>
        <v>0</v>
      </c>
      <c r="X503" s="723" t="str">
        <f>IF(AF503="DQ","DQ",IF(V503="","",IF(V504="",V503,IF(V505="",AVERAGE(V503:V504),IF(V506="",AVERAGE(V503:V505),IF(V507="",AVERAGE(V503:V506),TRIMMEAN(V503:V507,0.4)))))))</f>
        <v/>
      </c>
      <c r="Y503" s="311"/>
      <c r="Z503" s="312"/>
      <c r="AA503" s="313"/>
      <c r="AB503" s="160" t="str">
        <f>IF(Y503="","",IF(Y503=999,999,Y503*60+Z503+AA503/100))</f>
        <v/>
      </c>
      <c r="AC503" s="872" t="str">
        <f>IF(I503="DQ","DQ",IF(AB503="","",IF(AB504="",AB503,IF(AB504=0,AB503,IF(AB503=999,999,AVERAGE(AB503:AB504))))))</f>
        <v/>
      </c>
      <c r="AD503" s="872" t="str">
        <f>IF(AF503="DQ","DQ",IF(AC503="","",IF(AVERAGE(AC503:AC623)=999,0,IF(W503&lt;&gt;0,0,IF(30-(AC503-$AE$3)/10&lt;0,0,30-(AC503-$AE$3)/10)))))</f>
        <v/>
      </c>
      <c r="AE503" s="605" t="str">
        <f>IF(B503="","",IF(AF503="DQ","DQ",IF(AC503="","",IF(SUM(X503+AD503)&gt;0,SUM(X503+AD503),0))))</f>
        <v/>
      </c>
      <c r="AF503" s="638"/>
    </row>
    <row r="504" spans="1:32" x14ac:dyDescent="0.25">
      <c r="A504" s="627"/>
      <c r="B504" s="630"/>
      <c r="C504" s="822"/>
      <c r="D504" s="44" t="s">
        <v>4</v>
      </c>
      <c r="E504" s="410" t="str">
        <f>IF(P504&lt;&gt;"",E503,"")</f>
        <v/>
      </c>
      <c r="F504" s="444" t="str">
        <f>IF(P504&lt;&gt;"",F503,"")</f>
        <v/>
      </c>
      <c r="G504" s="444" t="str">
        <f>IF(Q504&lt;&gt;"",G503,"")</f>
        <v/>
      </c>
      <c r="H504" s="444" t="str">
        <f>IF(Q504&lt;&gt;"",H503,"")</f>
        <v/>
      </c>
      <c r="I504" s="444" t="str">
        <f>IF(R504&lt;&gt;"",I503,"")</f>
        <v/>
      </c>
      <c r="J504" s="444" t="str">
        <f>IF(R504&lt;&gt;"",J503,"")</f>
        <v/>
      </c>
      <c r="K504" s="444" t="str">
        <f>IF(S504&lt;&gt;"",K503,"")</f>
        <v/>
      </c>
      <c r="L504" s="414" t="str">
        <f>IF(S504&lt;&gt;"",L503,"")</f>
        <v/>
      </c>
      <c r="M504" s="414" t="str">
        <f>IF(T504&lt;&gt;"",M503,"")</f>
        <v/>
      </c>
      <c r="N504" s="63" t="str">
        <f>IF(E504&lt;&gt;"",N503,"")</f>
        <v/>
      </c>
      <c r="O504" s="492" t="str">
        <f>IF(B503="","",IF(E504="","",E504-F504+G504-H504+I504-J504+K504-L504+M504-N504))</f>
        <v/>
      </c>
      <c r="P504" s="303"/>
      <c r="Q504" s="303"/>
      <c r="R504" s="303"/>
      <c r="S504" s="303"/>
      <c r="T504" s="463"/>
      <c r="U504" s="485" t="str">
        <f>IF(B503="","",IF(E504="","",SUM(P504:T504)))</f>
        <v/>
      </c>
      <c r="V504" s="437" t="str">
        <f>IF(B503="","",IF(AF504="DQ","DQ",IF(E504="","",IF(O504+U504&lt;0,0,O504+U504))))</f>
        <v/>
      </c>
      <c r="W504" s="410"/>
      <c r="X504" s="724"/>
      <c r="Y504" s="292"/>
      <c r="Z504" s="293"/>
      <c r="AA504" s="314"/>
      <c r="AB504" s="14" t="str">
        <f>IF(Y504="","",IF(Y504=999,999,Y504*60+Z504+AA504/100))</f>
        <v/>
      </c>
      <c r="AC504" s="873"/>
      <c r="AD504" s="873"/>
      <c r="AE504" s="606"/>
      <c r="AF504" s="639"/>
    </row>
    <row r="505" spans="1:32" x14ac:dyDescent="0.25">
      <c r="A505" s="627"/>
      <c r="B505" s="630"/>
      <c r="C505" s="822"/>
      <c r="D505" s="44" t="s">
        <v>8</v>
      </c>
      <c r="E505" s="410" t="str">
        <f>IF(P505&lt;&gt;"",E503,"")</f>
        <v/>
      </c>
      <c r="F505" s="444" t="str">
        <f>IF(P505&lt;&gt;"",F503,"")</f>
        <v/>
      </c>
      <c r="G505" s="444" t="str">
        <f>IF(Q505&lt;&gt;"",G503,"")</f>
        <v/>
      </c>
      <c r="H505" s="444" t="str">
        <f>IF(Q505&lt;&gt;"",H503,"")</f>
        <v/>
      </c>
      <c r="I505" s="444" t="str">
        <f>IF(R505&lt;&gt;"",I503,"")</f>
        <v/>
      </c>
      <c r="J505" s="444" t="str">
        <f>IF(R505&lt;&gt;"",J503,"")</f>
        <v/>
      </c>
      <c r="K505" s="444" t="str">
        <f>IF(S505&lt;&gt;"",K503,"")</f>
        <v/>
      </c>
      <c r="L505" s="414" t="str">
        <f>IF(S505&lt;&gt;"",L503,"")</f>
        <v/>
      </c>
      <c r="M505" s="414" t="str">
        <f>IF(T505&lt;&gt;"",M503,"")</f>
        <v/>
      </c>
      <c r="N505" s="63" t="str">
        <f>IF(E505&lt;&gt;"",N503,"")</f>
        <v/>
      </c>
      <c r="O505" s="485" t="str">
        <f>IF(B503="","",IF(E505="","",E505-F505+G505-H505+I505-J505+K505-L505+M505-N505))</f>
        <v/>
      </c>
      <c r="P505" s="303"/>
      <c r="Q505" s="303"/>
      <c r="R505" s="303"/>
      <c r="S505" s="303"/>
      <c r="T505" s="463"/>
      <c r="U505" s="493" t="str">
        <f>IF(B503="","",IF(E505="","",SUM(P505:T505)))</f>
        <v/>
      </c>
      <c r="V505" s="404" t="str">
        <f>IF(B503="","",IF(AF505="DQ","DQ",IF(E505="","",IF(O505+U505&lt;0,0,O505+U505))))</f>
        <v/>
      </c>
      <c r="W505" s="410"/>
      <c r="X505" s="724"/>
      <c r="Y505" s="179"/>
      <c r="Z505" s="180"/>
      <c r="AA505" s="181"/>
      <c r="AB505" s="241"/>
      <c r="AC505" s="873"/>
      <c r="AD505" s="873"/>
      <c r="AE505" s="606"/>
      <c r="AF505" s="639"/>
    </row>
    <row r="506" spans="1:32" x14ac:dyDescent="0.25">
      <c r="A506" s="627"/>
      <c r="B506" s="630"/>
      <c r="C506" s="822"/>
      <c r="D506" s="44" t="s">
        <v>5</v>
      </c>
      <c r="E506" s="410" t="str">
        <f>IF(P506&lt;&gt;"",E503,"")</f>
        <v/>
      </c>
      <c r="F506" s="444" t="str">
        <f>IF(P506&lt;&gt;"",F503,"")</f>
        <v/>
      </c>
      <c r="G506" s="444" t="str">
        <f>IF(Q506&lt;&gt;"",G503,"")</f>
        <v/>
      </c>
      <c r="H506" s="444" t="str">
        <f>IF(Q506&lt;&gt;"",H503,"")</f>
        <v/>
      </c>
      <c r="I506" s="444" t="str">
        <f>IF(R506&lt;&gt;"",I503,"")</f>
        <v/>
      </c>
      <c r="J506" s="444" t="str">
        <f>IF(R506&lt;&gt;"",J503,"")</f>
        <v/>
      </c>
      <c r="K506" s="444" t="str">
        <f>IF(S506&lt;&gt;"",K503,"")</f>
        <v/>
      </c>
      <c r="L506" s="414" t="str">
        <f>IF(S506&lt;&gt;"",L503,"")</f>
        <v/>
      </c>
      <c r="M506" s="414" t="str">
        <f>IF(T506&lt;&gt;"",M503,"")</f>
        <v/>
      </c>
      <c r="N506" s="63" t="str">
        <f>IF(E506&lt;&gt;"",N503,"")</f>
        <v/>
      </c>
      <c r="O506" s="494" t="str">
        <f>IF(B503="","",IF(E506="","",E506-F506+G506-H506+I506-J506+K506-L506+M506-N506))</f>
        <v/>
      </c>
      <c r="P506" s="303"/>
      <c r="Q506" s="303"/>
      <c r="R506" s="303"/>
      <c r="S506" s="303"/>
      <c r="T506" s="463"/>
      <c r="U506" s="485" t="str">
        <f>IF(B503="","",IF(E506="","",SUM(P506:T506)))</f>
        <v/>
      </c>
      <c r="V506" s="437" t="str">
        <f>IF(B503="","",IF(AF506="DQ","DQ",IF(E506="","",IF(O506+U506&lt;0,0,O506+U506))))</f>
        <v/>
      </c>
      <c r="W506" s="410"/>
      <c r="X506" s="724"/>
      <c r="Y506" s="179"/>
      <c r="Z506" s="180"/>
      <c r="AA506" s="181"/>
      <c r="AB506" s="241"/>
      <c r="AC506" s="873"/>
      <c r="AD506" s="873"/>
      <c r="AE506" s="606"/>
      <c r="AF506" s="639"/>
    </row>
    <row r="507" spans="1:32" ht="15.75" thickBot="1" x14ac:dyDescent="0.3">
      <c r="A507" s="628"/>
      <c r="B507" s="631"/>
      <c r="C507" s="823"/>
      <c r="D507" s="45" t="s">
        <v>6</v>
      </c>
      <c r="E507" s="411" t="str">
        <f>IF(P507&lt;&gt;"",E503,"")</f>
        <v/>
      </c>
      <c r="F507" s="445" t="str">
        <f>IF(P507&lt;&gt;"",F503,"")</f>
        <v/>
      </c>
      <c r="G507" s="445" t="str">
        <f>IF(Q507&lt;&gt;"",G503,"")</f>
        <v/>
      </c>
      <c r="H507" s="445" t="str">
        <f>IF(Q507&lt;&gt;"",H503,"")</f>
        <v/>
      </c>
      <c r="I507" s="445" t="str">
        <f>IF(R507&lt;&gt;"",I503,"")</f>
        <v/>
      </c>
      <c r="J507" s="445" t="str">
        <f>IF(R507&lt;&gt;"",J503,"")</f>
        <v/>
      </c>
      <c r="K507" s="445" t="str">
        <f>IF(S507&lt;&gt;"",K503,"")</f>
        <v/>
      </c>
      <c r="L507" s="415" t="str">
        <f>IF(S507&lt;&gt;"",L503,"")</f>
        <v/>
      </c>
      <c r="M507" s="415" t="str">
        <f>IF(T507&lt;&gt;"",M503,"")</f>
        <v/>
      </c>
      <c r="N507" s="161" t="str">
        <f>IF(E507&lt;&gt;"",N503,"")</f>
        <v/>
      </c>
      <c r="O507" s="495" t="str">
        <f>IF(B503="","",IF(E507="","",E507-F507+G507-H507+I507-J507+K507-L507+M507-N507))</f>
        <v/>
      </c>
      <c r="P507" s="305"/>
      <c r="Q507" s="305"/>
      <c r="R507" s="305"/>
      <c r="S507" s="305"/>
      <c r="T507" s="465"/>
      <c r="U507" s="495" t="str">
        <f>IF(B503="","",IF(E507="","",SUM(P507:T507)))</f>
        <v/>
      </c>
      <c r="V507" s="405" t="str">
        <f>IF(B503="","",IF(AF507="DQ","DQ",IF(E507="","",IF(O507+U507&lt;0,0,O507+U507))))</f>
        <v/>
      </c>
      <c r="W507" s="411"/>
      <c r="X507" s="725"/>
      <c r="Y507" s="183"/>
      <c r="Z507" s="184"/>
      <c r="AA507" s="185"/>
      <c r="AB507" s="242"/>
      <c r="AC507" s="874"/>
      <c r="AD507" s="874"/>
      <c r="AE507" s="607"/>
      <c r="AF507" s="640"/>
    </row>
  </sheetData>
  <sheetProtection algorithmName="SHA-512" hashValue="zhkNBTy4ab61bQhdWZaa7fvGKtkG1jyrUyNJEpMp0EJF0uK0iTpAUQaJyGF8prrh0gsIqIZB1bCuKsDyS/zj8g==" saltValue="E0CRvWrB23KhbOihUDdYQg==" spinCount="100000" sheet="1" objects="1" scenarios="1"/>
  <mergeCells count="832">
    <mergeCell ref="AB3:AD4"/>
    <mergeCell ref="C4:Y4"/>
    <mergeCell ref="A5:B6"/>
    <mergeCell ref="P6:P7"/>
    <mergeCell ref="Q6:Q7"/>
    <mergeCell ref="P5:T5"/>
    <mergeCell ref="E6:F6"/>
    <mergeCell ref="G6:H6"/>
    <mergeCell ref="I6:J6"/>
    <mergeCell ref="K6:L6"/>
    <mergeCell ref="E5:N5"/>
    <mergeCell ref="O5:O7"/>
    <mergeCell ref="R6:R7"/>
    <mergeCell ref="S6:S7"/>
    <mergeCell ref="T6:T7"/>
    <mergeCell ref="W5:W7"/>
    <mergeCell ref="AF28:AF32"/>
    <mergeCell ref="AF33:AF37"/>
    <mergeCell ref="AF38:AF42"/>
    <mergeCell ref="AF43:AF47"/>
    <mergeCell ref="AF13:AF17"/>
    <mergeCell ref="AF18:AF22"/>
    <mergeCell ref="AF23:AF27"/>
    <mergeCell ref="AE13:AE17"/>
    <mergeCell ref="AE23:AE27"/>
    <mergeCell ref="AE33:AE37"/>
    <mergeCell ref="AE43:AE47"/>
    <mergeCell ref="A1:C1"/>
    <mergeCell ref="D1:I1"/>
    <mergeCell ref="C8:C12"/>
    <mergeCell ref="B8:B12"/>
    <mergeCell ref="A8:A12"/>
    <mergeCell ref="X8:X12"/>
    <mergeCell ref="AC8:AC12"/>
    <mergeCell ref="AD8:AD12"/>
    <mergeCell ref="AF5:AF7"/>
    <mergeCell ref="AF8:AF12"/>
    <mergeCell ref="C5:C7"/>
    <mergeCell ref="D5:D7"/>
    <mergeCell ref="AE8:AE12"/>
    <mergeCell ref="Y6:AA6"/>
    <mergeCell ref="AB5:AB7"/>
    <mergeCell ref="AC5:AC7"/>
    <mergeCell ref="AD5:AD7"/>
    <mergeCell ref="AE5:AE7"/>
    <mergeCell ref="V5:V7"/>
    <mergeCell ref="X5:X7"/>
    <mergeCell ref="AB1:AC1"/>
    <mergeCell ref="AD1:AF1"/>
    <mergeCell ref="U5:U7"/>
    <mergeCell ref="AE3:AF4"/>
    <mergeCell ref="AF118:AF122"/>
    <mergeCell ref="AF123:AF127"/>
    <mergeCell ref="AF128:AF132"/>
    <mergeCell ref="AF48:AF52"/>
    <mergeCell ref="AF53:AF57"/>
    <mergeCell ref="AF58:AF62"/>
    <mergeCell ref="AF63:AF67"/>
    <mergeCell ref="AF68:AF72"/>
    <mergeCell ref="AF73:AF77"/>
    <mergeCell ref="AF78:AF82"/>
    <mergeCell ref="AF83:AF87"/>
    <mergeCell ref="AF88:AF92"/>
    <mergeCell ref="AF93:AF97"/>
    <mergeCell ref="AF98:AF102"/>
    <mergeCell ref="AF103:AF107"/>
    <mergeCell ref="AF108:AF112"/>
    <mergeCell ref="AF113:AF117"/>
    <mergeCell ref="A18:A22"/>
    <mergeCell ref="B18:B22"/>
    <mergeCell ref="C18:C22"/>
    <mergeCell ref="X18:X22"/>
    <mergeCell ref="AC18:AC22"/>
    <mergeCell ref="AD18:AD22"/>
    <mergeCell ref="AE18:AE22"/>
    <mergeCell ref="A13:A17"/>
    <mergeCell ref="B13:B17"/>
    <mergeCell ref="C13:C17"/>
    <mergeCell ref="X13:X17"/>
    <mergeCell ref="AC13:AC17"/>
    <mergeCell ref="AD13:AD17"/>
    <mergeCell ref="A28:A32"/>
    <mergeCell ref="B28:B32"/>
    <mergeCell ref="C28:C32"/>
    <mergeCell ref="X28:X32"/>
    <mergeCell ref="AC28:AC32"/>
    <mergeCell ref="AD28:AD32"/>
    <mergeCell ref="AE28:AE32"/>
    <mergeCell ref="A23:A27"/>
    <mergeCell ref="B23:B27"/>
    <mergeCell ref="C23:C27"/>
    <mergeCell ref="X23:X27"/>
    <mergeCell ref="AC23:AC27"/>
    <mergeCell ref="AD23:AD27"/>
    <mergeCell ref="A38:A42"/>
    <mergeCell ref="B38:B42"/>
    <mergeCell ref="C38:C42"/>
    <mergeCell ref="X38:X42"/>
    <mergeCell ref="AC38:AC42"/>
    <mergeCell ref="AD38:AD42"/>
    <mergeCell ref="AE38:AE42"/>
    <mergeCell ref="A33:A37"/>
    <mergeCell ref="B33:B37"/>
    <mergeCell ref="C33:C37"/>
    <mergeCell ref="X33:X37"/>
    <mergeCell ref="AC33:AC37"/>
    <mergeCell ref="AD33:AD37"/>
    <mergeCell ref="A48:A52"/>
    <mergeCell ref="B48:B52"/>
    <mergeCell ref="C48:C52"/>
    <mergeCell ref="X48:X52"/>
    <mergeCell ref="AC48:AC52"/>
    <mergeCell ref="AD48:AD52"/>
    <mergeCell ref="AE48:AE52"/>
    <mergeCell ref="A43:A47"/>
    <mergeCell ref="B43:B47"/>
    <mergeCell ref="C43:C47"/>
    <mergeCell ref="X43:X47"/>
    <mergeCell ref="AC43:AC47"/>
    <mergeCell ref="AD43:AD47"/>
    <mergeCell ref="A58:A62"/>
    <mergeCell ref="B58:B62"/>
    <mergeCell ref="C58:C62"/>
    <mergeCell ref="X58:X62"/>
    <mergeCell ref="AC58:AC62"/>
    <mergeCell ref="AD58:AD62"/>
    <mergeCell ref="AE58:AE62"/>
    <mergeCell ref="A53:A57"/>
    <mergeCell ref="B53:B57"/>
    <mergeCell ref="C53:C57"/>
    <mergeCell ref="X53:X57"/>
    <mergeCell ref="AC53:AC57"/>
    <mergeCell ref="AD53:AD57"/>
    <mergeCell ref="AE53:AE57"/>
    <mergeCell ref="A68:A72"/>
    <mergeCell ref="B68:B72"/>
    <mergeCell ref="C68:C72"/>
    <mergeCell ref="X68:X72"/>
    <mergeCell ref="AC68:AC72"/>
    <mergeCell ref="AD68:AD72"/>
    <mergeCell ref="AE68:AE72"/>
    <mergeCell ref="A63:A67"/>
    <mergeCell ref="B63:B67"/>
    <mergeCell ref="C63:C67"/>
    <mergeCell ref="X63:X67"/>
    <mergeCell ref="AC63:AC67"/>
    <mergeCell ref="AD63:AD67"/>
    <mergeCell ref="AE63:AE67"/>
    <mergeCell ref="A78:A82"/>
    <mergeCell ref="B78:B82"/>
    <mergeCell ref="C78:C82"/>
    <mergeCell ref="X78:X82"/>
    <mergeCell ref="AC78:AC82"/>
    <mergeCell ref="AD78:AD82"/>
    <mergeCell ref="AE78:AE82"/>
    <mergeCell ref="A73:A77"/>
    <mergeCell ref="B73:B77"/>
    <mergeCell ref="C73:C77"/>
    <mergeCell ref="X73:X77"/>
    <mergeCell ref="AC73:AC77"/>
    <mergeCell ref="AD73:AD77"/>
    <mergeCell ref="AE73:AE77"/>
    <mergeCell ref="A88:A92"/>
    <mergeCell ref="B88:B92"/>
    <mergeCell ref="C88:C92"/>
    <mergeCell ref="X88:X92"/>
    <mergeCell ref="AC88:AC92"/>
    <mergeCell ref="AD88:AD92"/>
    <mergeCell ref="AE88:AE92"/>
    <mergeCell ref="A83:A87"/>
    <mergeCell ref="B83:B87"/>
    <mergeCell ref="C83:C87"/>
    <mergeCell ref="X83:X87"/>
    <mergeCell ref="AC83:AC87"/>
    <mergeCell ref="AD83:AD87"/>
    <mergeCell ref="AE83:AE87"/>
    <mergeCell ref="A98:A102"/>
    <mergeCell ref="B98:B102"/>
    <mergeCell ref="C98:C102"/>
    <mergeCell ref="X98:X102"/>
    <mergeCell ref="AC98:AC102"/>
    <mergeCell ref="AD98:AD102"/>
    <mergeCell ref="AE98:AE102"/>
    <mergeCell ref="A93:A97"/>
    <mergeCell ref="B93:B97"/>
    <mergeCell ref="C93:C97"/>
    <mergeCell ref="X93:X97"/>
    <mergeCell ref="AC93:AC97"/>
    <mergeCell ref="AD93:AD97"/>
    <mergeCell ref="AE93:AE97"/>
    <mergeCell ref="A108:A112"/>
    <mergeCell ref="B108:B112"/>
    <mergeCell ref="C108:C112"/>
    <mergeCell ref="X108:X112"/>
    <mergeCell ref="AC108:AC112"/>
    <mergeCell ref="AD108:AD112"/>
    <mergeCell ref="AE108:AE112"/>
    <mergeCell ref="A103:A107"/>
    <mergeCell ref="B103:B107"/>
    <mergeCell ref="C103:C107"/>
    <mergeCell ref="X103:X107"/>
    <mergeCell ref="AC103:AC107"/>
    <mergeCell ref="AD103:AD107"/>
    <mergeCell ref="AE103:AE107"/>
    <mergeCell ref="A128:A132"/>
    <mergeCell ref="B128:B132"/>
    <mergeCell ref="C128:C132"/>
    <mergeCell ref="X128:X132"/>
    <mergeCell ref="AC128:AC132"/>
    <mergeCell ref="AD128:AD132"/>
    <mergeCell ref="AE128:AE132"/>
    <mergeCell ref="A123:A127"/>
    <mergeCell ref="B123:B127"/>
    <mergeCell ref="C123:C127"/>
    <mergeCell ref="X123:X127"/>
    <mergeCell ref="AC123:AC127"/>
    <mergeCell ref="AD123:AD127"/>
    <mergeCell ref="A118:A122"/>
    <mergeCell ref="B118:B122"/>
    <mergeCell ref="C118:C122"/>
    <mergeCell ref="X118:X122"/>
    <mergeCell ref="AC118:AC122"/>
    <mergeCell ref="AD118:AD122"/>
    <mergeCell ref="AE118:AE122"/>
    <mergeCell ref="A113:A117"/>
    <mergeCell ref="AE123:AE127"/>
    <mergeCell ref="B113:B117"/>
    <mergeCell ref="C113:C117"/>
    <mergeCell ref="X113:X117"/>
    <mergeCell ref="AC113:AC117"/>
    <mergeCell ref="AD113:AD117"/>
    <mergeCell ref="AE113:AE117"/>
    <mergeCell ref="X133:X137"/>
    <mergeCell ref="AC133:AC137"/>
    <mergeCell ref="AD133:AD137"/>
    <mergeCell ref="AE133:AE137"/>
    <mergeCell ref="AF133:AF137"/>
    <mergeCell ref="X138:X142"/>
    <mergeCell ref="AC138:AC142"/>
    <mergeCell ref="AD138:AD142"/>
    <mergeCell ref="AE138:AE142"/>
    <mergeCell ref="AF138:AF142"/>
    <mergeCell ref="X143:X147"/>
    <mergeCell ref="AC143:AC147"/>
    <mergeCell ref="AD143:AD147"/>
    <mergeCell ref="AE143:AE147"/>
    <mergeCell ref="AF143:AF147"/>
    <mergeCell ref="X148:X152"/>
    <mergeCell ref="AC148:AC152"/>
    <mergeCell ref="AD148:AD152"/>
    <mergeCell ref="AE148:AE152"/>
    <mergeCell ref="AF148:AF152"/>
    <mergeCell ref="X153:X157"/>
    <mergeCell ref="AC153:AC157"/>
    <mergeCell ref="AD153:AD157"/>
    <mergeCell ref="AE153:AE157"/>
    <mergeCell ref="AF153:AF157"/>
    <mergeCell ref="X158:X162"/>
    <mergeCell ref="AC158:AC162"/>
    <mergeCell ref="AD158:AD162"/>
    <mergeCell ref="AE158:AE162"/>
    <mergeCell ref="AF158:AF162"/>
    <mergeCell ref="X163:X167"/>
    <mergeCell ref="AC163:AC167"/>
    <mergeCell ref="AD163:AD167"/>
    <mergeCell ref="AE163:AE167"/>
    <mergeCell ref="AF163:AF167"/>
    <mergeCell ref="X168:X172"/>
    <mergeCell ref="AC168:AC172"/>
    <mergeCell ref="AD168:AD172"/>
    <mergeCell ref="AE168:AE172"/>
    <mergeCell ref="AF168:AF172"/>
    <mergeCell ref="X173:X177"/>
    <mergeCell ref="AC173:AC177"/>
    <mergeCell ref="AD173:AD177"/>
    <mergeCell ref="AE173:AE177"/>
    <mergeCell ref="AF173:AF177"/>
    <mergeCell ref="X178:X182"/>
    <mergeCell ref="AC178:AC182"/>
    <mergeCell ref="AD178:AD182"/>
    <mergeCell ref="AE178:AE182"/>
    <mergeCell ref="AF178:AF182"/>
    <mergeCell ref="X183:X187"/>
    <mergeCell ref="AC183:AC187"/>
    <mergeCell ref="AD183:AD187"/>
    <mergeCell ref="AE183:AE187"/>
    <mergeCell ref="AF183:AF187"/>
    <mergeCell ref="X188:X192"/>
    <mergeCell ref="AC188:AC192"/>
    <mergeCell ref="AD188:AD192"/>
    <mergeCell ref="AE188:AE192"/>
    <mergeCell ref="AF188:AF192"/>
    <mergeCell ref="X193:X197"/>
    <mergeCell ref="AC193:AC197"/>
    <mergeCell ref="AD193:AD197"/>
    <mergeCell ref="AE193:AE197"/>
    <mergeCell ref="AF193:AF197"/>
    <mergeCell ref="X198:X202"/>
    <mergeCell ref="AC198:AC202"/>
    <mergeCell ref="AD198:AD202"/>
    <mergeCell ref="AE198:AE202"/>
    <mergeCell ref="AF198:AF202"/>
    <mergeCell ref="X203:X207"/>
    <mergeCell ref="AC203:AC207"/>
    <mergeCell ref="AD203:AD207"/>
    <mergeCell ref="AE203:AE207"/>
    <mergeCell ref="AF203:AF207"/>
    <mergeCell ref="X208:X212"/>
    <mergeCell ref="AC208:AC212"/>
    <mergeCell ref="AD208:AD212"/>
    <mergeCell ref="AE208:AE212"/>
    <mergeCell ref="AF208:AF212"/>
    <mergeCell ref="X213:X217"/>
    <mergeCell ref="AC213:AC217"/>
    <mergeCell ref="AD213:AD217"/>
    <mergeCell ref="AE213:AE217"/>
    <mergeCell ref="AF213:AF217"/>
    <mergeCell ref="X218:X222"/>
    <mergeCell ref="AC218:AC222"/>
    <mergeCell ref="AD218:AD222"/>
    <mergeCell ref="AE218:AE222"/>
    <mergeCell ref="AF218:AF222"/>
    <mergeCell ref="X223:X227"/>
    <mergeCell ref="AC223:AC227"/>
    <mergeCell ref="AD223:AD227"/>
    <mergeCell ref="AE223:AE227"/>
    <mergeCell ref="AF223:AF227"/>
    <mergeCell ref="X228:X232"/>
    <mergeCell ref="AC228:AC232"/>
    <mergeCell ref="AD228:AD232"/>
    <mergeCell ref="AE228:AE232"/>
    <mergeCell ref="AF228:AF232"/>
    <mergeCell ref="X233:X237"/>
    <mergeCell ref="AC233:AC237"/>
    <mergeCell ref="AD233:AD237"/>
    <mergeCell ref="AE233:AE237"/>
    <mergeCell ref="AF233:AF237"/>
    <mergeCell ref="X238:X242"/>
    <mergeCell ref="AC238:AC242"/>
    <mergeCell ref="AD238:AD242"/>
    <mergeCell ref="AE238:AE242"/>
    <mergeCell ref="AF238:AF242"/>
    <mergeCell ref="X243:X247"/>
    <mergeCell ref="AC243:AC247"/>
    <mergeCell ref="AD243:AD247"/>
    <mergeCell ref="AE243:AE247"/>
    <mergeCell ref="AF243:AF247"/>
    <mergeCell ref="X248:X252"/>
    <mergeCell ref="AC248:AC252"/>
    <mergeCell ref="AD248:AD252"/>
    <mergeCell ref="AE248:AE252"/>
    <mergeCell ref="AF248:AF252"/>
    <mergeCell ref="X253:X257"/>
    <mergeCell ref="AC253:AC257"/>
    <mergeCell ref="AD253:AD257"/>
    <mergeCell ref="AE253:AE257"/>
    <mergeCell ref="AF253:AF257"/>
    <mergeCell ref="X258:X262"/>
    <mergeCell ref="AC258:AC262"/>
    <mergeCell ref="AD258:AD262"/>
    <mergeCell ref="AE258:AE262"/>
    <mergeCell ref="AF258:AF262"/>
    <mergeCell ref="X263:X267"/>
    <mergeCell ref="AC263:AC267"/>
    <mergeCell ref="AD263:AD267"/>
    <mergeCell ref="AE263:AE267"/>
    <mergeCell ref="AF263:AF267"/>
    <mergeCell ref="X268:X272"/>
    <mergeCell ref="AC268:AC272"/>
    <mergeCell ref="AD268:AD272"/>
    <mergeCell ref="AE268:AE272"/>
    <mergeCell ref="AF268:AF272"/>
    <mergeCell ref="X273:X277"/>
    <mergeCell ref="AC273:AC277"/>
    <mergeCell ref="AD273:AD277"/>
    <mergeCell ref="AE273:AE277"/>
    <mergeCell ref="AF273:AF277"/>
    <mergeCell ref="X278:X282"/>
    <mergeCell ref="AC278:AC282"/>
    <mergeCell ref="AD278:AD282"/>
    <mergeCell ref="AE278:AE282"/>
    <mergeCell ref="AF278:AF282"/>
    <mergeCell ref="X283:X287"/>
    <mergeCell ref="AC283:AC287"/>
    <mergeCell ref="AD283:AD287"/>
    <mergeCell ref="AE283:AE287"/>
    <mergeCell ref="AF283:AF287"/>
    <mergeCell ref="X288:X292"/>
    <mergeCell ref="AC288:AC292"/>
    <mergeCell ref="AD288:AD292"/>
    <mergeCell ref="AE288:AE292"/>
    <mergeCell ref="AF288:AF292"/>
    <mergeCell ref="X293:X297"/>
    <mergeCell ref="AC293:AC297"/>
    <mergeCell ref="AD293:AD297"/>
    <mergeCell ref="AE293:AE297"/>
    <mergeCell ref="AF293:AF297"/>
    <mergeCell ref="X298:X302"/>
    <mergeCell ref="AC298:AC302"/>
    <mergeCell ref="AD298:AD302"/>
    <mergeCell ref="AE298:AE302"/>
    <mergeCell ref="AF298:AF302"/>
    <mergeCell ref="X303:X307"/>
    <mergeCell ref="AC303:AC307"/>
    <mergeCell ref="AD303:AD307"/>
    <mergeCell ref="AE303:AE307"/>
    <mergeCell ref="AF303:AF307"/>
    <mergeCell ref="X308:X312"/>
    <mergeCell ref="AC308:AC312"/>
    <mergeCell ref="AD308:AD312"/>
    <mergeCell ref="AE308:AE312"/>
    <mergeCell ref="AF308:AF312"/>
    <mergeCell ref="X313:X317"/>
    <mergeCell ref="AC313:AC317"/>
    <mergeCell ref="AD313:AD317"/>
    <mergeCell ref="AE313:AE317"/>
    <mergeCell ref="AF313:AF317"/>
    <mergeCell ref="X318:X322"/>
    <mergeCell ref="AC318:AC322"/>
    <mergeCell ref="AD318:AD322"/>
    <mergeCell ref="AE318:AE322"/>
    <mergeCell ref="AF318:AF322"/>
    <mergeCell ref="X323:X327"/>
    <mergeCell ref="AC323:AC327"/>
    <mergeCell ref="AD323:AD327"/>
    <mergeCell ref="AE323:AE327"/>
    <mergeCell ref="AF323:AF327"/>
    <mergeCell ref="X328:X332"/>
    <mergeCell ref="AC328:AC332"/>
    <mergeCell ref="AD328:AD332"/>
    <mergeCell ref="AE328:AE332"/>
    <mergeCell ref="AF328:AF332"/>
    <mergeCell ref="X333:X337"/>
    <mergeCell ref="AC333:AC337"/>
    <mergeCell ref="AD333:AD337"/>
    <mergeCell ref="AE333:AE337"/>
    <mergeCell ref="AF333:AF337"/>
    <mergeCell ref="X338:X342"/>
    <mergeCell ref="AC338:AC342"/>
    <mergeCell ref="AD338:AD342"/>
    <mergeCell ref="AE338:AE342"/>
    <mergeCell ref="AF338:AF342"/>
    <mergeCell ref="X343:X347"/>
    <mergeCell ref="AC343:AC347"/>
    <mergeCell ref="AD343:AD347"/>
    <mergeCell ref="AE343:AE347"/>
    <mergeCell ref="AF343:AF347"/>
    <mergeCell ref="X348:X352"/>
    <mergeCell ref="AC348:AC352"/>
    <mergeCell ref="AD348:AD352"/>
    <mergeCell ref="AE348:AE352"/>
    <mergeCell ref="AF348:AF352"/>
    <mergeCell ref="X353:X357"/>
    <mergeCell ref="AC353:AC357"/>
    <mergeCell ref="AD353:AD357"/>
    <mergeCell ref="AE353:AE357"/>
    <mergeCell ref="AF353:AF357"/>
    <mergeCell ref="X358:X362"/>
    <mergeCell ref="AC358:AC362"/>
    <mergeCell ref="AD358:AD362"/>
    <mergeCell ref="AE358:AE362"/>
    <mergeCell ref="AF358:AF362"/>
    <mergeCell ref="X363:X367"/>
    <mergeCell ref="AC363:AC367"/>
    <mergeCell ref="AD363:AD367"/>
    <mergeCell ref="AE363:AE367"/>
    <mergeCell ref="AF363:AF367"/>
    <mergeCell ref="X368:X372"/>
    <mergeCell ref="AC368:AC372"/>
    <mergeCell ref="AD368:AD372"/>
    <mergeCell ref="AE368:AE372"/>
    <mergeCell ref="AF368:AF372"/>
    <mergeCell ref="X373:X377"/>
    <mergeCell ref="AC373:AC377"/>
    <mergeCell ref="AD373:AD377"/>
    <mergeCell ref="AE373:AE377"/>
    <mergeCell ref="AF373:AF377"/>
    <mergeCell ref="X378:X382"/>
    <mergeCell ref="AC378:AC382"/>
    <mergeCell ref="AD378:AD382"/>
    <mergeCell ref="AE378:AE382"/>
    <mergeCell ref="AF378:AF382"/>
    <mergeCell ref="X383:X387"/>
    <mergeCell ref="AC383:AC387"/>
    <mergeCell ref="AD383:AD387"/>
    <mergeCell ref="AE383:AE387"/>
    <mergeCell ref="AF383:AF387"/>
    <mergeCell ref="X388:X392"/>
    <mergeCell ref="AC388:AC392"/>
    <mergeCell ref="AD388:AD392"/>
    <mergeCell ref="AE388:AE392"/>
    <mergeCell ref="AF388:AF392"/>
    <mergeCell ref="X393:X397"/>
    <mergeCell ref="AC393:AC397"/>
    <mergeCell ref="AD393:AD397"/>
    <mergeCell ref="AE393:AE397"/>
    <mergeCell ref="AF393:AF397"/>
    <mergeCell ref="X398:X402"/>
    <mergeCell ref="AC398:AC402"/>
    <mergeCell ref="AD398:AD402"/>
    <mergeCell ref="AE398:AE402"/>
    <mergeCell ref="AF398:AF402"/>
    <mergeCell ref="X403:X407"/>
    <mergeCell ref="AC403:AC407"/>
    <mergeCell ref="AD403:AD407"/>
    <mergeCell ref="AE403:AE407"/>
    <mergeCell ref="AF403:AF407"/>
    <mergeCell ref="X408:X412"/>
    <mergeCell ref="AC408:AC412"/>
    <mergeCell ref="AD408:AD412"/>
    <mergeCell ref="AE408:AE412"/>
    <mergeCell ref="AF408:AF412"/>
    <mergeCell ref="X413:X417"/>
    <mergeCell ref="AC413:AC417"/>
    <mergeCell ref="AD413:AD417"/>
    <mergeCell ref="AE413:AE417"/>
    <mergeCell ref="AF413:AF417"/>
    <mergeCell ref="X418:X422"/>
    <mergeCell ref="AC418:AC422"/>
    <mergeCell ref="AD418:AD422"/>
    <mergeCell ref="AE418:AE422"/>
    <mergeCell ref="AF418:AF422"/>
    <mergeCell ref="X423:X427"/>
    <mergeCell ref="AC423:AC427"/>
    <mergeCell ref="AD423:AD427"/>
    <mergeCell ref="AE423:AE427"/>
    <mergeCell ref="AF423:AF427"/>
    <mergeCell ref="X428:X432"/>
    <mergeCell ref="AC428:AC432"/>
    <mergeCell ref="AD428:AD432"/>
    <mergeCell ref="AE428:AE432"/>
    <mergeCell ref="AF428:AF432"/>
    <mergeCell ref="X433:X437"/>
    <mergeCell ref="AC433:AC437"/>
    <mergeCell ref="AD433:AD437"/>
    <mergeCell ref="AE433:AE437"/>
    <mergeCell ref="AF433:AF437"/>
    <mergeCell ref="X438:X442"/>
    <mergeCell ref="AC438:AC442"/>
    <mergeCell ref="AD438:AD442"/>
    <mergeCell ref="AE438:AE442"/>
    <mergeCell ref="AF438:AF442"/>
    <mergeCell ref="X443:X447"/>
    <mergeCell ref="AC443:AC447"/>
    <mergeCell ref="AD443:AD447"/>
    <mergeCell ref="AE443:AE447"/>
    <mergeCell ref="AF443:AF447"/>
    <mergeCell ref="X448:X452"/>
    <mergeCell ref="AC448:AC452"/>
    <mergeCell ref="AD448:AD452"/>
    <mergeCell ref="AE448:AE452"/>
    <mergeCell ref="AF448:AF452"/>
    <mergeCell ref="X453:X457"/>
    <mergeCell ref="AC453:AC457"/>
    <mergeCell ref="AD453:AD457"/>
    <mergeCell ref="AE453:AE457"/>
    <mergeCell ref="AF453:AF457"/>
    <mergeCell ref="X458:X462"/>
    <mergeCell ref="AC458:AC462"/>
    <mergeCell ref="AD458:AD462"/>
    <mergeCell ref="AE458:AE462"/>
    <mergeCell ref="AF458:AF462"/>
    <mergeCell ref="X463:X467"/>
    <mergeCell ref="AC463:AC467"/>
    <mergeCell ref="AD463:AD467"/>
    <mergeCell ref="AE463:AE467"/>
    <mergeCell ref="AF463:AF467"/>
    <mergeCell ref="X468:X472"/>
    <mergeCell ref="AC468:AC472"/>
    <mergeCell ref="AD468:AD472"/>
    <mergeCell ref="AE468:AE472"/>
    <mergeCell ref="AF468:AF472"/>
    <mergeCell ref="X473:X477"/>
    <mergeCell ref="AC473:AC477"/>
    <mergeCell ref="AD473:AD477"/>
    <mergeCell ref="AE473:AE477"/>
    <mergeCell ref="AF473:AF477"/>
    <mergeCell ref="X478:X482"/>
    <mergeCell ref="AC478:AC482"/>
    <mergeCell ref="AD478:AD482"/>
    <mergeCell ref="AE478:AE482"/>
    <mergeCell ref="AF478:AF482"/>
    <mergeCell ref="X483:X487"/>
    <mergeCell ref="AC483:AC487"/>
    <mergeCell ref="AD483:AD487"/>
    <mergeCell ref="AE483:AE487"/>
    <mergeCell ref="AF483:AF487"/>
    <mergeCell ref="X488:X492"/>
    <mergeCell ref="AC488:AC492"/>
    <mergeCell ref="AD488:AD492"/>
    <mergeCell ref="AE488:AE492"/>
    <mergeCell ref="AF488:AF492"/>
    <mergeCell ref="X493:X497"/>
    <mergeCell ref="AC493:AC497"/>
    <mergeCell ref="AD493:AD497"/>
    <mergeCell ref="AE493:AE497"/>
    <mergeCell ref="AF493:AF497"/>
    <mergeCell ref="X498:X502"/>
    <mergeCell ref="AC498:AC502"/>
    <mergeCell ref="AD498:AD502"/>
    <mergeCell ref="AE498:AE502"/>
    <mergeCell ref="AF498:AF502"/>
    <mergeCell ref="X503:X507"/>
    <mergeCell ref="AC503:AC507"/>
    <mergeCell ref="AD503:AD507"/>
    <mergeCell ref="AE503:AE507"/>
    <mergeCell ref="AF503:AF507"/>
    <mergeCell ref="C133:C137"/>
    <mergeCell ref="C138:C142"/>
    <mergeCell ref="C143:C147"/>
    <mergeCell ref="C148:C152"/>
    <mergeCell ref="C153:C157"/>
    <mergeCell ref="C158:C162"/>
    <mergeCell ref="C163:C167"/>
    <mergeCell ref="C168:C172"/>
    <mergeCell ref="C173:C177"/>
    <mergeCell ref="C178:C182"/>
    <mergeCell ref="C183:C187"/>
    <mergeCell ref="C188:C192"/>
    <mergeCell ref="C193:C197"/>
    <mergeCell ref="C198:C202"/>
    <mergeCell ref="C203:C207"/>
    <mergeCell ref="C208:C212"/>
    <mergeCell ref="C213:C217"/>
    <mergeCell ref="C218:C222"/>
    <mergeCell ref="C223:C227"/>
    <mergeCell ref="C228:C232"/>
    <mergeCell ref="C233:C237"/>
    <mergeCell ref="C238:C242"/>
    <mergeCell ref="C243:C247"/>
    <mergeCell ref="C248:C252"/>
    <mergeCell ref="C253:C257"/>
    <mergeCell ref="C258:C262"/>
    <mergeCell ref="C263:C267"/>
    <mergeCell ref="C268:C272"/>
    <mergeCell ref="C273:C277"/>
    <mergeCell ref="C278:C282"/>
    <mergeCell ref="C283:C287"/>
    <mergeCell ref="C288:C292"/>
    <mergeCell ref="C293:C297"/>
    <mergeCell ref="C298:C302"/>
    <mergeCell ref="C303:C307"/>
    <mergeCell ref="C308:C312"/>
    <mergeCell ref="C313:C317"/>
    <mergeCell ref="C318:C322"/>
    <mergeCell ref="C323:C327"/>
    <mergeCell ref="C328:C332"/>
    <mergeCell ref="C333:C337"/>
    <mergeCell ref="C338:C342"/>
    <mergeCell ref="C343:C347"/>
    <mergeCell ref="C348:C352"/>
    <mergeCell ref="C353:C357"/>
    <mergeCell ref="C358:C362"/>
    <mergeCell ref="C363:C367"/>
    <mergeCell ref="C368:C372"/>
    <mergeCell ref="C373:C377"/>
    <mergeCell ref="C378:C382"/>
    <mergeCell ref="C383:C387"/>
    <mergeCell ref="C388:C392"/>
    <mergeCell ref="C393:C397"/>
    <mergeCell ref="C398:C402"/>
    <mergeCell ref="C403:C407"/>
    <mergeCell ref="C408:C412"/>
    <mergeCell ref="C413:C417"/>
    <mergeCell ref="C418:C422"/>
    <mergeCell ref="C423:C427"/>
    <mergeCell ref="C428:C432"/>
    <mergeCell ref="C433:C437"/>
    <mergeCell ref="C438:C442"/>
    <mergeCell ref="C443:C447"/>
    <mergeCell ref="C448:C452"/>
    <mergeCell ref="C453:C457"/>
    <mergeCell ref="C458:C462"/>
    <mergeCell ref="C463:C467"/>
    <mergeCell ref="C468:C472"/>
    <mergeCell ref="C473:C477"/>
    <mergeCell ref="C478:C482"/>
    <mergeCell ref="C483:C487"/>
    <mergeCell ref="C488:C492"/>
    <mergeCell ref="C493:C497"/>
    <mergeCell ref="C498:C502"/>
    <mergeCell ref="C503:C507"/>
    <mergeCell ref="A133:A137"/>
    <mergeCell ref="B133:B137"/>
    <mergeCell ref="A138:A142"/>
    <mergeCell ref="B138:B142"/>
    <mergeCell ref="A143:A147"/>
    <mergeCell ref="B143:B147"/>
    <mergeCell ref="A148:A152"/>
    <mergeCell ref="B148:B152"/>
    <mergeCell ref="A153:A157"/>
    <mergeCell ref="B153:B157"/>
    <mergeCell ref="A158:A162"/>
    <mergeCell ref="B158:B162"/>
    <mergeCell ref="A163:A167"/>
    <mergeCell ref="B163:B167"/>
    <mergeCell ref="A168:A172"/>
    <mergeCell ref="B168:B172"/>
    <mergeCell ref="A173:A177"/>
    <mergeCell ref="B173:B177"/>
    <mergeCell ref="A178:A182"/>
    <mergeCell ref="B178:B182"/>
    <mergeCell ref="A183:A187"/>
    <mergeCell ref="B183:B187"/>
    <mergeCell ref="A188:A192"/>
    <mergeCell ref="B188:B192"/>
    <mergeCell ref="A193:A197"/>
    <mergeCell ref="B193:B197"/>
    <mergeCell ref="A198:A202"/>
    <mergeCell ref="B198:B202"/>
    <mergeCell ref="A203:A207"/>
    <mergeCell ref="B203:B207"/>
    <mergeCell ref="A208:A212"/>
    <mergeCell ref="B208:B212"/>
    <mergeCell ref="A213:A217"/>
    <mergeCell ref="B213:B217"/>
    <mergeCell ref="A218:A222"/>
    <mergeCell ref="B218:B222"/>
    <mergeCell ref="A223:A227"/>
    <mergeCell ref="B223:B227"/>
    <mergeCell ref="A228:A232"/>
    <mergeCell ref="B228:B232"/>
    <mergeCell ref="A233:A237"/>
    <mergeCell ref="B233:B237"/>
    <mergeCell ref="A238:A242"/>
    <mergeCell ref="B238:B242"/>
    <mergeCell ref="A243:A247"/>
    <mergeCell ref="B243:B247"/>
    <mergeCell ref="A248:A252"/>
    <mergeCell ref="B248:B252"/>
    <mergeCell ref="A253:A257"/>
    <mergeCell ref="B253:B257"/>
    <mergeCell ref="A258:A262"/>
    <mergeCell ref="B258:B262"/>
    <mergeCell ref="A263:A267"/>
    <mergeCell ref="B263:B267"/>
    <mergeCell ref="A268:A272"/>
    <mergeCell ref="B268:B272"/>
    <mergeCell ref="A273:A277"/>
    <mergeCell ref="B273:B277"/>
    <mergeCell ref="A278:A282"/>
    <mergeCell ref="B278:B282"/>
    <mergeCell ref="A283:A287"/>
    <mergeCell ref="B283:B287"/>
    <mergeCell ref="A288:A292"/>
    <mergeCell ref="B288:B292"/>
    <mergeCell ref="A293:A297"/>
    <mergeCell ref="B293:B297"/>
    <mergeCell ref="A298:A302"/>
    <mergeCell ref="B298:B302"/>
    <mergeCell ref="A303:A307"/>
    <mergeCell ref="B303:B307"/>
    <mergeCell ref="A308:A312"/>
    <mergeCell ref="B308:B312"/>
    <mergeCell ref="A313:A317"/>
    <mergeCell ref="B313:B317"/>
    <mergeCell ref="A318:A322"/>
    <mergeCell ref="B318:B322"/>
    <mergeCell ref="A323:A327"/>
    <mergeCell ref="B323:B327"/>
    <mergeCell ref="A328:A332"/>
    <mergeCell ref="B328:B332"/>
    <mergeCell ref="A333:A337"/>
    <mergeCell ref="B333:B337"/>
    <mergeCell ref="A338:A342"/>
    <mergeCell ref="B338:B342"/>
    <mergeCell ref="A343:A347"/>
    <mergeCell ref="B343:B347"/>
    <mergeCell ref="A348:A352"/>
    <mergeCell ref="B348:B352"/>
    <mergeCell ref="A353:A357"/>
    <mergeCell ref="B353:B357"/>
    <mergeCell ref="A358:A362"/>
    <mergeCell ref="B358:B362"/>
    <mergeCell ref="A363:A367"/>
    <mergeCell ref="B363:B367"/>
    <mergeCell ref="A368:A372"/>
    <mergeCell ref="B368:B372"/>
    <mergeCell ref="A373:A377"/>
    <mergeCell ref="B373:B377"/>
    <mergeCell ref="A378:A382"/>
    <mergeCell ref="B378:B382"/>
    <mergeCell ref="A383:A387"/>
    <mergeCell ref="B383:B387"/>
    <mergeCell ref="A388:A392"/>
    <mergeCell ref="B388:B392"/>
    <mergeCell ref="A393:A397"/>
    <mergeCell ref="B393:B397"/>
    <mergeCell ref="A398:A402"/>
    <mergeCell ref="B398:B402"/>
    <mergeCell ref="A403:A407"/>
    <mergeCell ref="B403:B407"/>
    <mergeCell ref="A408:A412"/>
    <mergeCell ref="B408:B412"/>
    <mergeCell ref="A413:A417"/>
    <mergeCell ref="B413:B417"/>
    <mergeCell ref="A418:A422"/>
    <mergeCell ref="B418:B422"/>
    <mergeCell ref="A423:A427"/>
    <mergeCell ref="B423:B427"/>
    <mergeCell ref="A428:A432"/>
    <mergeCell ref="B428:B432"/>
    <mergeCell ref="A433:A437"/>
    <mergeCell ref="B433:B437"/>
    <mergeCell ref="A438:A442"/>
    <mergeCell ref="B438:B442"/>
    <mergeCell ref="A443:A447"/>
    <mergeCell ref="B443:B447"/>
    <mergeCell ref="A448:A452"/>
    <mergeCell ref="B448:B452"/>
    <mergeCell ref="A453:A457"/>
    <mergeCell ref="B453:B457"/>
    <mergeCell ref="A458:A462"/>
    <mergeCell ref="B458:B462"/>
    <mergeCell ref="A488:A492"/>
    <mergeCell ref="B488:B492"/>
    <mergeCell ref="A493:A497"/>
    <mergeCell ref="B493:B497"/>
    <mergeCell ref="A498:A502"/>
    <mergeCell ref="B498:B502"/>
    <mergeCell ref="A503:A507"/>
    <mergeCell ref="B503:B507"/>
    <mergeCell ref="A463:A467"/>
    <mergeCell ref="B463:B467"/>
    <mergeCell ref="A468:A472"/>
    <mergeCell ref="B468:B472"/>
    <mergeCell ref="A473:A477"/>
    <mergeCell ref="B473:B477"/>
    <mergeCell ref="A478:A482"/>
    <mergeCell ref="B478:B482"/>
    <mergeCell ref="A483:A487"/>
    <mergeCell ref="B483:B487"/>
  </mergeCells>
  <conditionalFormatting sqref="Y8:AA9 N8 P8:T8">
    <cfRule type="containsBlanks" dxfId="858" priority="1331">
      <formula>LEN(TRIM(N8))=0</formula>
    </cfRule>
  </conditionalFormatting>
  <conditionalFormatting sqref="Y13:AA14">
    <cfRule type="containsBlanks" dxfId="857" priority="1328">
      <formula>LEN(TRIM(Y13))=0</formula>
    </cfRule>
  </conditionalFormatting>
  <conditionalFormatting sqref="C8:C127">
    <cfRule type="cellIs" dxfId="856" priority="1258" operator="lessThan">
      <formula>4</formula>
    </cfRule>
  </conditionalFormatting>
  <conditionalFormatting sqref="E9:M12">
    <cfRule type="containsBlanks" dxfId="855" priority="1332">
      <formula>LEN(TRIM(E9))=0</formula>
    </cfRule>
  </conditionalFormatting>
  <conditionalFormatting sqref="N9:N12">
    <cfRule type="containsBlanks" dxfId="854" priority="1333">
      <formula>LEN(TRIM(N9))=0</formula>
    </cfRule>
  </conditionalFormatting>
  <conditionalFormatting sqref="E8:M8">
    <cfRule type="containsBlanks" dxfId="853" priority="1255">
      <formula>LEN(TRIM(E8))=0</formula>
    </cfRule>
  </conditionalFormatting>
  <conditionalFormatting sqref="P9:T12">
    <cfRule type="containsBlanks" dxfId="852" priority="1254">
      <formula>LEN(TRIM(P9))=0</formula>
    </cfRule>
  </conditionalFormatting>
  <conditionalFormatting sqref="N23 P23:T23">
    <cfRule type="containsBlanks" dxfId="851" priority="531">
      <formula>LEN(TRIM(N23))=0</formula>
    </cfRule>
  </conditionalFormatting>
  <conditionalFormatting sqref="E23:M23">
    <cfRule type="containsBlanks" dxfId="850" priority="530">
      <formula>LEN(TRIM(E23))=0</formula>
    </cfRule>
  </conditionalFormatting>
  <conditionalFormatting sqref="P24:T27">
    <cfRule type="containsBlanks" dxfId="849" priority="529">
      <formula>LEN(TRIM(P24))=0</formula>
    </cfRule>
  </conditionalFormatting>
  <conditionalFormatting sqref="E29:M32">
    <cfRule type="containsBlanks" dxfId="848" priority="527">
      <formula>LEN(TRIM(E29))=0</formula>
    </cfRule>
  </conditionalFormatting>
  <conditionalFormatting sqref="P19:T22">
    <cfRule type="containsBlanks" dxfId="847" priority="534">
      <formula>LEN(TRIM(P19))=0</formula>
    </cfRule>
  </conditionalFormatting>
  <conditionalFormatting sqref="N29:N32">
    <cfRule type="containsBlanks" dxfId="846" priority="528">
      <formula>LEN(TRIM(N29))=0</formula>
    </cfRule>
  </conditionalFormatting>
  <conditionalFormatting sqref="E18:M18">
    <cfRule type="containsBlanks" dxfId="845" priority="535">
      <formula>LEN(TRIM(E18))=0</formula>
    </cfRule>
  </conditionalFormatting>
  <conditionalFormatting sqref="Y23:AA24">
    <cfRule type="containsBlanks" dxfId="844" priority="536">
      <formula>LEN(TRIM(Y23))=0</formula>
    </cfRule>
  </conditionalFormatting>
  <conditionalFormatting sqref="E19:M22">
    <cfRule type="containsBlanks" dxfId="843" priority="538">
      <formula>LEN(TRIM(E19))=0</formula>
    </cfRule>
  </conditionalFormatting>
  <conditionalFormatting sqref="Y18:AA19 N18 P18:T18">
    <cfRule type="containsBlanks" dxfId="842" priority="537">
      <formula>LEN(TRIM(N18))=0</formula>
    </cfRule>
  </conditionalFormatting>
  <conditionalFormatting sqref="N19:N22">
    <cfRule type="containsBlanks" dxfId="841" priority="539">
      <formula>LEN(TRIM(N19))=0</formula>
    </cfRule>
  </conditionalFormatting>
  <conditionalFormatting sqref="E24:M27">
    <cfRule type="containsBlanks" dxfId="840" priority="532">
      <formula>LEN(TRIM(E24))=0</formula>
    </cfRule>
  </conditionalFormatting>
  <conditionalFormatting sqref="N24:N27">
    <cfRule type="containsBlanks" dxfId="839" priority="533">
      <formula>LEN(TRIM(N24))=0</formula>
    </cfRule>
  </conditionalFormatting>
  <conditionalFormatting sqref="P14:T17">
    <cfRule type="containsBlanks" dxfId="838" priority="540">
      <formula>LEN(TRIM(P14))=0</formula>
    </cfRule>
  </conditionalFormatting>
  <conditionalFormatting sqref="E13:M13">
    <cfRule type="containsBlanks" dxfId="837" priority="541">
      <formula>LEN(TRIM(E13))=0</formula>
    </cfRule>
  </conditionalFormatting>
  <conditionalFormatting sqref="E14:M17">
    <cfRule type="containsBlanks" dxfId="836" priority="543">
      <formula>LEN(TRIM(E14))=0</formula>
    </cfRule>
  </conditionalFormatting>
  <conditionalFormatting sqref="N13 P13:T13">
    <cfRule type="containsBlanks" dxfId="835" priority="542">
      <formula>LEN(TRIM(N13))=0</formula>
    </cfRule>
  </conditionalFormatting>
  <conditionalFormatting sqref="N14:N17">
    <cfRule type="containsBlanks" dxfId="834" priority="544">
      <formula>LEN(TRIM(N14))=0</formula>
    </cfRule>
  </conditionalFormatting>
  <conditionalFormatting sqref="C128:C137">
    <cfRule type="cellIs" dxfId="833" priority="584" operator="lessThan">
      <formula>4</formula>
    </cfRule>
  </conditionalFormatting>
  <conditionalFormatting sqref="C138:C147">
    <cfRule type="cellIs" dxfId="832" priority="583" operator="lessThan">
      <formula>4</formula>
    </cfRule>
  </conditionalFormatting>
  <conditionalFormatting sqref="C148:C157">
    <cfRule type="cellIs" dxfId="831" priority="582" operator="lessThan">
      <formula>4</formula>
    </cfRule>
  </conditionalFormatting>
  <conditionalFormatting sqref="C158:C167">
    <cfRule type="cellIs" dxfId="830" priority="581" operator="lessThan">
      <formula>4</formula>
    </cfRule>
  </conditionalFormatting>
  <conditionalFormatting sqref="C168:C177">
    <cfRule type="cellIs" dxfId="829" priority="580" operator="lessThan">
      <formula>4</formula>
    </cfRule>
  </conditionalFormatting>
  <conditionalFormatting sqref="C178:C187">
    <cfRule type="cellIs" dxfId="828" priority="579" operator="lessThan">
      <formula>4</formula>
    </cfRule>
  </conditionalFormatting>
  <conditionalFormatting sqref="C188:C197">
    <cfRule type="cellIs" dxfId="827" priority="578" operator="lessThan">
      <formula>4</formula>
    </cfRule>
  </conditionalFormatting>
  <conditionalFormatting sqref="C198:C207">
    <cfRule type="cellIs" dxfId="826" priority="577" operator="lessThan">
      <formula>4</formula>
    </cfRule>
  </conditionalFormatting>
  <conditionalFormatting sqref="C208:C217">
    <cfRule type="cellIs" dxfId="825" priority="576" operator="lessThan">
      <formula>4</formula>
    </cfRule>
  </conditionalFormatting>
  <conditionalFormatting sqref="C218:C227">
    <cfRule type="cellIs" dxfId="824" priority="575" operator="lessThan">
      <formula>4</formula>
    </cfRule>
  </conditionalFormatting>
  <conditionalFormatting sqref="C228:C237">
    <cfRule type="cellIs" dxfId="823" priority="574" operator="lessThan">
      <formula>4</formula>
    </cfRule>
  </conditionalFormatting>
  <conditionalFormatting sqref="C238:C247">
    <cfRule type="cellIs" dxfId="822" priority="573" operator="lessThan">
      <formula>4</formula>
    </cfRule>
  </conditionalFormatting>
  <conditionalFormatting sqref="C248:C257">
    <cfRule type="cellIs" dxfId="821" priority="572" operator="lessThan">
      <formula>4</formula>
    </cfRule>
  </conditionalFormatting>
  <conditionalFormatting sqref="C258:C267">
    <cfRule type="cellIs" dxfId="820" priority="571" operator="lessThan">
      <formula>4</formula>
    </cfRule>
  </conditionalFormatting>
  <conditionalFormatting sqref="C268:C277">
    <cfRule type="cellIs" dxfId="819" priority="570" operator="lessThan">
      <formula>4</formula>
    </cfRule>
  </conditionalFormatting>
  <conditionalFormatting sqref="C278:C287">
    <cfRule type="cellIs" dxfId="818" priority="569" operator="lessThan">
      <formula>4</formula>
    </cfRule>
  </conditionalFormatting>
  <conditionalFormatting sqref="C288:C297">
    <cfRule type="cellIs" dxfId="817" priority="568" operator="lessThan">
      <formula>4</formula>
    </cfRule>
  </conditionalFormatting>
  <conditionalFormatting sqref="C298:C307">
    <cfRule type="cellIs" dxfId="816" priority="567" operator="lessThan">
      <formula>4</formula>
    </cfRule>
  </conditionalFormatting>
  <conditionalFormatting sqref="C308:C317">
    <cfRule type="cellIs" dxfId="815" priority="566" operator="lessThan">
      <formula>4</formula>
    </cfRule>
  </conditionalFormatting>
  <conditionalFormatting sqref="C318:C327">
    <cfRule type="cellIs" dxfId="814" priority="565" operator="lessThan">
      <formula>4</formula>
    </cfRule>
  </conditionalFormatting>
  <conditionalFormatting sqref="C328:C337">
    <cfRule type="cellIs" dxfId="813" priority="564" operator="lessThan">
      <formula>4</formula>
    </cfRule>
  </conditionalFormatting>
  <conditionalFormatting sqref="C338:C347">
    <cfRule type="cellIs" dxfId="812" priority="563" operator="lessThan">
      <formula>4</formula>
    </cfRule>
  </conditionalFormatting>
  <conditionalFormatting sqref="C348:C357">
    <cfRule type="cellIs" dxfId="811" priority="562" operator="lessThan">
      <formula>4</formula>
    </cfRule>
  </conditionalFormatting>
  <conditionalFormatting sqref="C358:C367">
    <cfRule type="cellIs" dxfId="810" priority="561" operator="lessThan">
      <formula>4</formula>
    </cfRule>
  </conditionalFormatting>
  <conditionalFormatting sqref="C368:C377">
    <cfRule type="cellIs" dxfId="809" priority="560" operator="lessThan">
      <formula>4</formula>
    </cfRule>
  </conditionalFormatting>
  <conditionalFormatting sqref="C378:C387">
    <cfRule type="cellIs" dxfId="808" priority="559" operator="lessThan">
      <formula>4</formula>
    </cfRule>
  </conditionalFormatting>
  <conditionalFormatting sqref="C388:C397">
    <cfRule type="cellIs" dxfId="807" priority="558" operator="lessThan">
      <formula>4</formula>
    </cfRule>
  </conditionalFormatting>
  <conditionalFormatting sqref="C398:C407">
    <cfRule type="cellIs" dxfId="806" priority="557" operator="lessThan">
      <formula>4</formula>
    </cfRule>
  </conditionalFormatting>
  <conditionalFormatting sqref="C408:C417">
    <cfRule type="cellIs" dxfId="805" priority="556" operator="lessThan">
      <formula>4</formula>
    </cfRule>
  </conditionalFormatting>
  <conditionalFormatting sqref="C418:C427">
    <cfRule type="cellIs" dxfId="804" priority="555" operator="lessThan">
      <formula>4</formula>
    </cfRule>
  </conditionalFormatting>
  <conditionalFormatting sqref="C428:C437">
    <cfRule type="cellIs" dxfId="803" priority="554" operator="lessThan">
      <formula>4</formula>
    </cfRule>
  </conditionalFormatting>
  <conditionalFormatting sqref="C438:C447">
    <cfRule type="cellIs" dxfId="802" priority="553" operator="lessThan">
      <formula>4</formula>
    </cfRule>
  </conditionalFormatting>
  <conditionalFormatting sqref="C448:C457">
    <cfRule type="cellIs" dxfId="801" priority="552" operator="lessThan">
      <formula>4</formula>
    </cfRule>
  </conditionalFormatting>
  <conditionalFormatting sqref="C458:C467">
    <cfRule type="cellIs" dxfId="800" priority="551" operator="lessThan">
      <formula>4</formula>
    </cfRule>
  </conditionalFormatting>
  <conditionalFormatting sqref="C468:C477">
    <cfRule type="cellIs" dxfId="799" priority="550" operator="lessThan">
      <formula>4</formula>
    </cfRule>
  </conditionalFormatting>
  <conditionalFormatting sqref="C478:C487">
    <cfRule type="cellIs" dxfId="798" priority="549" operator="lessThan">
      <formula>4</formula>
    </cfRule>
  </conditionalFormatting>
  <conditionalFormatting sqref="C488:C497">
    <cfRule type="cellIs" dxfId="797" priority="548" operator="lessThan">
      <formula>4</formula>
    </cfRule>
  </conditionalFormatting>
  <conditionalFormatting sqref="C498:C507">
    <cfRule type="cellIs" dxfId="796" priority="547" operator="lessThan">
      <formula>4</formula>
    </cfRule>
  </conditionalFormatting>
  <conditionalFormatting sqref="Y28:AA29 N28 P28:T28">
    <cfRule type="containsBlanks" dxfId="795" priority="526">
      <formula>LEN(TRIM(N28))=0</formula>
    </cfRule>
  </conditionalFormatting>
  <conditionalFormatting sqref="Y33:AA34">
    <cfRule type="containsBlanks" dxfId="794" priority="525">
      <formula>LEN(TRIM(Y33))=0</formula>
    </cfRule>
  </conditionalFormatting>
  <conditionalFormatting sqref="E28:M28">
    <cfRule type="containsBlanks" dxfId="793" priority="524">
      <formula>LEN(TRIM(E28))=0</formula>
    </cfRule>
  </conditionalFormatting>
  <conditionalFormatting sqref="P29:T32">
    <cfRule type="containsBlanks" dxfId="792" priority="523">
      <formula>LEN(TRIM(P29))=0</formula>
    </cfRule>
  </conditionalFormatting>
  <conditionalFormatting sqref="N33 P33:T33">
    <cfRule type="containsBlanks" dxfId="791" priority="520">
      <formula>LEN(TRIM(N33))=0</formula>
    </cfRule>
  </conditionalFormatting>
  <conditionalFormatting sqref="E34:M37">
    <cfRule type="containsBlanks" dxfId="790" priority="521">
      <formula>LEN(TRIM(E34))=0</formula>
    </cfRule>
  </conditionalFormatting>
  <conditionalFormatting sqref="N34:N37">
    <cfRule type="containsBlanks" dxfId="789" priority="522">
      <formula>LEN(TRIM(N34))=0</formula>
    </cfRule>
  </conditionalFormatting>
  <conditionalFormatting sqref="E33:M33">
    <cfRule type="containsBlanks" dxfId="788" priority="519">
      <formula>LEN(TRIM(E33))=0</formula>
    </cfRule>
  </conditionalFormatting>
  <conditionalFormatting sqref="P34:T37">
    <cfRule type="containsBlanks" dxfId="787" priority="518">
      <formula>LEN(TRIM(P34))=0</formula>
    </cfRule>
  </conditionalFormatting>
  <conditionalFormatting sqref="Y38:AA39 N38 P38:T38">
    <cfRule type="containsBlanks" dxfId="786" priority="515">
      <formula>LEN(TRIM(N38))=0</formula>
    </cfRule>
  </conditionalFormatting>
  <conditionalFormatting sqref="Y43:AA44">
    <cfRule type="containsBlanks" dxfId="785" priority="514">
      <formula>LEN(TRIM(Y43))=0</formula>
    </cfRule>
  </conditionalFormatting>
  <conditionalFormatting sqref="E39:M42">
    <cfRule type="containsBlanks" dxfId="784" priority="516">
      <formula>LEN(TRIM(E39))=0</formula>
    </cfRule>
  </conditionalFormatting>
  <conditionalFormatting sqref="N39:N42">
    <cfRule type="containsBlanks" dxfId="783" priority="517">
      <formula>LEN(TRIM(N39))=0</formula>
    </cfRule>
  </conditionalFormatting>
  <conditionalFormatting sqref="E38:M38">
    <cfRule type="containsBlanks" dxfId="782" priority="513">
      <formula>LEN(TRIM(E38))=0</formula>
    </cfRule>
  </conditionalFormatting>
  <conditionalFormatting sqref="P39:T42">
    <cfRule type="containsBlanks" dxfId="781" priority="512">
      <formula>LEN(TRIM(P39))=0</formula>
    </cfRule>
  </conditionalFormatting>
  <conditionalFormatting sqref="N43 P43:T43">
    <cfRule type="containsBlanks" dxfId="780" priority="509">
      <formula>LEN(TRIM(N43))=0</formula>
    </cfRule>
  </conditionalFormatting>
  <conditionalFormatting sqref="E44:M47">
    <cfRule type="containsBlanks" dxfId="779" priority="510">
      <formula>LEN(TRIM(E44))=0</formula>
    </cfRule>
  </conditionalFormatting>
  <conditionalFormatting sqref="N44:N47">
    <cfRule type="containsBlanks" dxfId="778" priority="511">
      <formula>LEN(TRIM(N44))=0</formula>
    </cfRule>
  </conditionalFormatting>
  <conditionalFormatting sqref="E43:M43">
    <cfRule type="containsBlanks" dxfId="777" priority="508">
      <formula>LEN(TRIM(E43))=0</formula>
    </cfRule>
  </conditionalFormatting>
  <conditionalFormatting sqref="P44:T47">
    <cfRule type="containsBlanks" dxfId="776" priority="507">
      <formula>LEN(TRIM(P44))=0</formula>
    </cfRule>
  </conditionalFormatting>
  <conditionalFormatting sqref="Y48:AA49 N48 P48:T48">
    <cfRule type="containsBlanks" dxfId="775" priority="504">
      <formula>LEN(TRIM(N48))=0</formula>
    </cfRule>
  </conditionalFormatting>
  <conditionalFormatting sqref="Y53:AA54">
    <cfRule type="containsBlanks" dxfId="774" priority="503">
      <formula>LEN(TRIM(Y53))=0</formula>
    </cfRule>
  </conditionalFormatting>
  <conditionalFormatting sqref="E49:M52">
    <cfRule type="containsBlanks" dxfId="773" priority="505">
      <formula>LEN(TRIM(E49))=0</formula>
    </cfRule>
  </conditionalFormatting>
  <conditionalFormatting sqref="N49:N52">
    <cfRule type="containsBlanks" dxfId="772" priority="506">
      <formula>LEN(TRIM(N49))=0</formula>
    </cfRule>
  </conditionalFormatting>
  <conditionalFormatting sqref="E48:M48">
    <cfRule type="containsBlanks" dxfId="771" priority="502">
      <formula>LEN(TRIM(E48))=0</formula>
    </cfRule>
  </conditionalFormatting>
  <conditionalFormatting sqref="P49:T52">
    <cfRule type="containsBlanks" dxfId="770" priority="501">
      <formula>LEN(TRIM(P49))=0</formula>
    </cfRule>
  </conditionalFormatting>
  <conditionalFormatting sqref="N53 P53:T53">
    <cfRule type="containsBlanks" dxfId="769" priority="498">
      <formula>LEN(TRIM(N53))=0</formula>
    </cfRule>
  </conditionalFormatting>
  <conditionalFormatting sqref="E54:M57">
    <cfRule type="containsBlanks" dxfId="768" priority="499">
      <formula>LEN(TRIM(E54))=0</formula>
    </cfRule>
  </conditionalFormatting>
  <conditionalFormatting sqref="N54:N57">
    <cfRule type="containsBlanks" dxfId="767" priority="500">
      <formula>LEN(TRIM(N54))=0</formula>
    </cfRule>
  </conditionalFormatting>
  <conditionalFormatting sqref="E53:M53">
    <cfRule type="containsBlanks" dxfId="766" priority="497">
      <formula>LEN(TRIM(E53))=0</formula>
    </cfRule>
  </conditionalFormatting>
  <conditionalFormatting sqref="P54:T57">
    <cfRule type="containsBlanks" dxfId="765" priority="496">
      <formula>LEN(TRIM(P54))=0</formula>
    </cfRule>
  </conditionalFormatting>
  <conditionalFormatting sqref="Y58:AA59 N58 P58:T58">
    <cfRule type="containsBlanks" dxfId="764" priority="493">
      <formula>LEN(TRIM(N58))=0</formula>
    </cfRule>
  </conditionalFormatting>
  <conditionalFormatting sqref="Y63:AA64">
    <cfRule type="containsBlanks" dxfId="763" priority="492">
      <formula>LEN(TRIM(Y63))=0</formula>
    </cfRule>
  </conditionalFormatting>
  <conditionalFormatting sqref="E59:M62">
    <cfRule type="containsBlanks" dxfId="762" priority="494">
      <formula>LEN(TRIM(E59))=0</formula>
    </cfRule>
  </conditionalFormatting>
  <conditionalFormatting sqref="N59:N62">
    <cfRule type="containsBlanks" dxfId="761" priority="495">
      <formula>LEN(TRIM(N59))=0</formula>
    </cfRule>
  </conditionalFormatting>
  <conditionalFormatting sqref="E58:M58">
    <cfRule type="containsBlanks" dxfId="760" priority="491">
      <formula>LEN(TRIM(E58))=0</formula>
    </cfRule>
  </conditionalFormatting>
  <conditionalFormatting sqref="P59:T62">
    <cfRule type="containsBlanks" dxfId="759" priority="490">
      <formula>LEN(TRIM(P59))=0</formula>
    </cfRule>
  </conditionalFormatting>
  <conditionalFormatting sqref="N63 P63:T63">
    <cfRule type="containsBlanks" dxfId="758" priority="487">
      <formula>LEN(TRIM(N63))=0</formula>
    </cfRule>
  </conditionalFormatting>
  <conditionalFormatting sqref="E64:M67">
    <cfRule type="containsBlanks" dxfId="757" priority="488">
      <formula>LEN(TRIM(E64))=0</formula>
    </cfRule>
  </conditionalFormatting>
  <conditionalFormatting sqref="N64:N67">
    <cfRule type="containsBlanks" dxfId="756" priority="489">
      <formula>LEN(TRIM(N64))=0</formula>
    </cfRule>
  </conditionalFormatting>
  <conditionalFormatting sqref="E63:M63">
    <cfRule type="containsBlanks" dxfId="755" priority="486">
      <formula>LEN(TRIM(E63))=0</formula>
    </cfRule>
  </conditionalFormatting>
  <conditionalFormatting sqref="P64:T67">
    <cfRule type="containsBlanks" dxfId="754" priority="485">
      <formula>LEN(TRIM(P64))=0</formula>
    </cfRule>
  </conditionalFormatting>
  <conditionalFormatting sqref="Y68:AA69 N68 P68:T68">
    <cfRule type="containsBlanks" dxfId="753" priority="482">
      <formula>LEN(TRIM(N68))=0</formula>
    </cfRule>
  </conditionalFormatting>
  <conditionalFormatting sqref="Y73:AA74">
    <cfRule type="containsBlanks" dxfId="752" priority="481">
      <formula>LEN(TRIM(Y73))=0</formula>
    </cfRule>
  </conditionalFormatting>
  <conditionalFormatting sqref="E69:M72">
    <cfRule type="containsBlanks" dxfId="751" priority="483">
      <formula>LEN(TRIM(E69))=0</formula>
    </cfRule>
  </conditionalFormatting>
  <conditionalFormatting sqref="N69:N72">
    <cfRule type="containsBlanks" dxfId="750" priority="484">
      <formula>LEN(TRIM(N69))=0</formula>
    </cfRule>
  </conditionalFormatting>
  <conditionalFormatting sqref="E68:M68">
    <cfRule type="containsBlanks" dxfId="749" priority="480">
      <formula>LEN(TRIM(E68))=0</formula>
    </cfRule>
  </conditionalFormatting>
  <conditionalFormatting sqref="P69:T72">
    <cfRule type="containsBlanks" dxfId="748" priority="479">
      <formula>LEN(TRIM(P69))=0</formula>
    </cfRule>
  </conditionalFormatting>
  <conditionalFormatting sqref="N73 P73:T73">
    <cfRule type="containsBlanks" dxfId="747" priority="476">
      <formula>LEN(TRIM(N73))=0</formula>
    </cfRule>
  </conditionalFormatting>
  <conditionalFormatting sqref="E74:M77">
    <cfRule type="containsBlanks" dxfId="746" priority="477">
      <formula>LEN(TRIM(E74))=0</formula>
    </cfRule>
  </conditionalFormatting>
  <conditionalFormatting sqref="N74:N77">
    <cfRule type="containsBlanks" dxfId="745" priority="478">
      <formula>LEN(TRIM(N74))=0</formula>
    </cfRule>
  </conditionalFormatting>
  <conditionalFormatting sqref="E73:M73">
    <cfRule type="containsBlanks" dxfId="744" priority="475">
      <formula>LEN(TRIM(E73))=0</formula>
    </cfRule>
  </conditionalFormatting>
  <conditionalFormatting sqref="P74:T77">
    <cfRule type="containsBlanks" dxfId="743" priority="474">
      <formula>LEN(TRIM(P74))=0</formula>
    </cfRule>
  </conditionalFormatting>
  <conditionalFormatting sqref="Y78:AA79 N78 P78:T78">
    <cfRule type="containsBlanks" dxfId="742" priority="471">
      <formula>LEN(TRIM(N78))=0</formula>
    </cfRule>
  </conditionalFormatting>
  <conditionalFormatting sqref="Y83:AA84">
    <cfRule type="containsBlanks" dxfId="741" priority="470">
      <formula>LEN(TRIM(Y83))=0</formula>
    </cfRule>
  </conditionalFormatting>
  <conditionalFormatting sqref="E79:M82">
    <cfRule type="containsBlanks" dxfId="740" priority="472">
      <formula>LEN(TRIM(E79))=0</formula>
    </cfRule>
  </conditionalFormatting>
  <conditionalFormatting sqref="N79:N82">
    <cfRule type="containsBlanks" dxfId="739" priority="473">
      <formula>LEN(TRIM(N79))=0</formula>
    </cfRule>
  </conditionalFormatting>
  <conditionalFormatting sqref="E78:M78">
    <cfRule type="containsBlanks" dxfId="738" priority="469">
      <formula>LEN(TRIM(E78))=0</formula>
    </cfRule>
  </conditionalFormatting>
  <conditionalFormatting sqref="P79:T82">
    <cfRule type="containsBlanks" dxfId="737" priority="468">
      <formula>LEN(TRIM(P79))=0</formula>
    </cfRule>
  </conditionalFormatting>
  <conditionalFormatting sqref="N83 P83:T83">
    <cfRule type="containsBlanks" dxfId="736" priority="465">
      <formula>LEN(TRIM(N83))=0</formula>
    </cfRule>
  </conditionalFormatting>
  <conditionalFormatting sqref="E84:M87">
    <cfRule type="containsBlanks" dxfId="735" priority="466">
      <formula>LEN(TRIM(E84))=0</formula>
    </cfRule>
  </conditionalFormatting>
  <conditionalFormatting sqref="N84:N87">
    <cfRule type="containsBlanks" dxfId="734" priority="467">
      <formula>LEN(TRIM(N84))=0</formula>
    </cfRule>
  </conditionalFormatting>
  <conditionalFormatting sqref="E83:M83">
    <cfRule type="containsBlanks" dxfId="733" priority="464">
      <formula>LEN(TRIM(E83))=0</formula>
    </cfRule>
  </conditionalFormatting>
  <conditionalFormatting sqref="P84:T87">
    <cfRule type="containsBlanks" dxfId="732" priority="463">
      <formula>LEN(TRIM(P84))=0</formula>
    </cfRule>
  </conditionalFormatting>
  <conditionalFormatting sqref="Y88:AA89 N88 P88:T88">
    <cfRule type="containsBlanks" dxfId="731" priority="460">
      <formula>LEN(TRIM(N88))=0</formula>
    </cfRule>
  </conditionalFormatting>
  <conditionalFormatting sqref="Y93:AA94">
    <cfRule type="containsBlanks" dxfId="730" priority="459">
      <formula>LEN(TRIM(Y93))=0</formula>
    </cfRule>
  </conditionalFormatting>
  <conditionalFormatting sqref="E89:M92">
    <cfRule type="containsBlanks" dxfId="729" priority="461">
      <formula>LEN(TRIM(E89))=0</formula>
    </cfRule>
  </conditionalFormatting>
  <conditionalFormatting sqref="N89:N92">
    <cfRule type="containsBlanks" dxfId="728" priority="462">
      <formula>LEN(TRIM(N89))=0</formula>
    </cfRule>
  </conditionalFormatting>
  <conditionalFormatting sqref="E88:M88">
    <cfRule type="containsBlanks" dxfId="727" priority="458">
      <formula>LEN(TRIM(E88))=0</formula>
    </cfRule>
  </conditionalFormatting>
  <conditionalFormatting sqref="P89:T92">
    <cfRule type="containsBlanks" dxfId="726" priority="457">
      <formula>LEN(TRIM(P89))=0</formula>
    </cfRule>
  </conditionalFormatting>
  <conditionalFormatting sqref="N93 P93:T93">
    <cfRule type="containsBlanks" dxfId="725" priority="454">
      <formula>LEN(TRIM(N93))=0</formula>
    </cfRule>
  </conditionalFormatting>
  <conditionalFormatting sqref="E94:M97">
    <cfRule type="containsBlanks" dxfId="724" priority="455">
      <formula>LEN(TRIM(E94))=0</formula>
    </cfRule>
  </conditionalFormatting>
  <conditionalFormatting sqref="N94:N97">
    <cfRule type="containsBlanks" dxfId="723" priority="456">
      <formula>LEN(TRIM(N94))=0</formula>
    </cfRule>
  </conditionalFormatting>
  <conditionalFormatting sqref="E93:M93">
    <cfRule type="containsBlanks" dxfId="722" priority="453">
      <formula>LEN(TRIM(E93))=0</formula>
    </cfRule>
  </conditionalFormatting>
  <conditionalFormatting sqref="P94:T97">
    <cfRule type="containsBlanks" dxfId="721" priority="452">
      <formula>LEN(TRIM(P94))=0</formula>
    </cfRule>
  </conditionalFormatting>
  <conditionalFormatting sqref="Y98:AA99 N98 P98:T98">
    <cfRule type="containsBlanks" dxfId="720" priority="449">
      <formula>LEN(TRIM(N98))=0</formula>
    </cfRule>
  </conditionalFormatting>
  <conditionalFormatting sqref="Y103:AA104">
    <cfRule type="containsBlanks" dxfId="719" priority="448">
      <formula>LEN(TRIM(Y103))=0</formula>
    </cfRule>
  </conditionalFormatting>
  <conditionalFormatting sqref="E99:M102">
    <cfRule type="containsBlanks" dxfId="718" priority="450">
      <formula>LEN(TRIM(E99))=0</formula>
    </cfRule>
  </conditionalFormatting>
  <conditionalFormatting sqref="N99:N102">
    <cfRule type="containsBlanks" dxfId="717" priority="451">
      <formula>LEN(TRIM(N99))=0</formula>
    </cfRule>
  </conditionalFormatting>
  <conditionalFormatting sqref="E98:M98">
    <cfRule type="containsBlanks" dxfId="716" priority="447">
      <formula>LEN(TRIM(E98))=0</formula>
    </cfRule>
  </conditionalFormatting>
  <conditionalFormatting sqref="P99:T102">
    <cfRule type="containsBlanks" dxfId="715" priority="446">
      <formula>LEN(TRIM(P99))=0</formula>
    </cfRule>
  </conditionalFormatting>
  <conditionalFormatting sqref="N103 P103:T103">
    <cfRule type="containsBlanks" dxfId="714" priority="443">
      <formula>LEN(TRIM(N103))=0</formula>
    </cfRule>
  </conditionalFormatting>
  <conditionalFormatting sqref="E104:M107">
    <cfRule type="containsBlanks" dxfId="713" priority="444">
      <formula>LEN(TRIM(E104))=0</formula>
    </cfRule>
  </conditionalFormatting>
  <conditionalFormatting sqref="N104:N107">
    <cfRule type="containsBlanks" dxfId="712" priority="445">
      <formula>LEN(TRIM(N104))=0</formula>
    </cfRule>
  </conditionalFormatting>
  <conditionalFormatting sqref="E103:M103">
    <cfRule type="containsBlanks" dxfId="711" priority="442">
      <formula>LEN(TRIM(E103))=0</formula>
    </cfRule>
  </conditionalFormatting>
  <conditionalFormatting sqref="P104:T107">
    <cfRule type="containsBlanks" dxfId="710" priority="441">
      <formula>LEN(TRIM(P104))=0</formula>
    </cfRule>
  </conditionalFormatting>
  <conditionalFormatting sqref="Y108:AA109 N108 P108:T108">
    <cfRule type="containsBlanks" dxfId="709" priority="438">
      <formula>LEN(TRIM(N108))=0</formula>
    </cfRule>
  </conditionalFormatting>
  <conditionalFormatting sqref="Y113:AA114">
    <cfRule type="containsBlanks" dxfId="708" priority="437">
      <formula>LEN(TRIM(Y113))=0</formula>
    </cfRule>
  </conditionalFormatting>
  <conditionalFormatting sqref="E109:M112">
    <cfRule type="containsBlanks" dxfId="707" priority="439">
      <formula>LEN(TRIM(E109))=0</formula>
    </cfRule>
  </conditionalFormatting>
  <conditionalFormatting sqref="N109:N112">
    <cfRule type="containsBlanks" dxfId="706" priority="440">
      <formula>LEN(TRIM(N109))=0</formula>
    </cfRule>
  </conditionalFormatting>
  <conditionalFormatting sqref="E108:M108">
    <cfRule type="containsBlanks" dxfId="705" priority="436">
      <formula>LEN(TRIM(E108))=0</formula>
    </cfRule>
  </conditionalFormatting>
  <conditionalFormatting sqref="P109:T112">
    <cfRule type="containsBlanks" dxfId="704" priority="435">
      <formula>LEN(TRIM(P109))=0</formula>
    </cfRule>
  </conditionalFormatting>
  <conditionalFormatting sqref="N113 P113:T113">
    <cfRule type="containsBlanks" dxfId="703" priority="432">
      <formula>LEN(TRIM(N113))=0</formula>
    </cfRule>
  </conditionalFormatting>
  <conditionalFormatting sqref="E114:M117">
    <cfRule type="containsBlanks" dxfId="702" priority="433">
      <formula>LEN(TRIM(E114))=0</formula>
    </cfRule>
  </conditionalFormatting>
  <conditionalFormatting sqref="N114:N117">
    <cfRule type="containsBlanks" dxfId="701" priority="434">
      <formula>LEN(TRIM(N114))=0</formula>
    </cfRule>
  </conditionalFormatting>
  <conditionalFormatting sqref="E113:M113">
    <cfRule type="containsBlanks" dxfId="700" priority="431">
      <formula>LEN(TRIM(E113))=0</formula>
    </cfRule>
  </conditionalFormatting>
  <conditionalFormatting sqref="P114:T117">
    <cfRule type="containsBlanks" dxfId="699" priority="430">
      <formula>LEN(TRIM(P114))=0</formula>
    </cfRule>
  </conditionalFormatting>
  <conditionalFormatting sqref="Y118:AA119 N118 P118:T118">
    <cfRule type="containsBlanks" dxfId="698" priority="427">
      <formula>LEN(TRIM(N118))=0</formula>
    </cfRule>
  </conditionalFormatting>
  <conditionalFormatting sqref="Y123:AA124">
    <cfRule type="containsBlanks" dxfId="697" priority="426">
      <formula>LEN(TRIM(Y123))=0</formula>
    </cfRule>
  </conditionalFormatting>
  <conditionalFormatting sqref="E119:M122">
    <cfRule type="containsBlanks" dxfId="696" priority="428">
      <formula>LEN(TRIM(E119))=0</formula>
    </cfRule>
  </conditionalFormatting>
  <conditionalFormatting sqref="N119:N122">
    <cfRule type="containsBlanks" dxfId="695" priority="429">
      <formula>LEN(TRIM(N119))=0</formula>
    </cfRule>
  </conditionalFormatting>
  <conditionalFormatting sqref="E118:M118">
    <cfRule type="containsBlanks" dxfId="694" priority="425">
      <formula>LEN(TRIM(E118))=0</formula>
    </cfRule>
  </conditionalFormatting>
  <conditionalFormatting sqref="P119:T122">
    <cfRule type="containsBlanks" dxfId="693" priority="424">
      <formula>LEN(TRIM(P119))=0</formula>
    </cfRule>
  </conditionalFormatting>
  <conditionalFormatting sqref="N123 P123:T123">
    <cfRule type="containsBlanks" dxfId="692" priority="421">
      <formula>LEN(TRIM(N123))=0</formula>
    </cfRule>
  </conditionalFormatting>
  <conditionalFormatting sqref="E124:M127">
    <cfRule type="containsBlanks" dxfId="691" priority="422">
      <formula>LEN(TRIM(E124))=0</formula>
    </cfRule>
  </conditionalFormatting>
  <conditionalFormatting sqref="N124:N127">
    <cfRule type="containsBlanks" dxfId="690" priority="423">
      <formula>LEN(TRIM(N124))=0</formula>
    </cfRule>
  </conditionalFormatting>
  <conditionalFormatting sqref="E123:M123">
    <cfRule type="containsBlanks" dxfId="689" priority="420">
      <formula>LEN(TRIM(E123))=0</formula>
    </cfRule>
  </conditionalFormatting>
  <conditionalFormatting sqref="P124:T127">
    <cfRule type="containsBlanks" dxfId="688" priority="419">
      <formula>LEN(TRIM(P124))=0</formula>
    </cfRule>
  </conditionalFormatting>
  <conditionalFormatting sqref="Y128:AA129 N128 P128:T128">
    <cfRule type="containsBlanks" dxfId="687" priority="416">
      <formula>LEN(TRIM(N128))=0</formula>
    </cfRule>
  </conditionalFormatting>
  <conditionalFormatting sqref="Y133:AA134">
    <cfRule type="containsBlanks" dxfId="686" priority="415">
      <formula>LEN(TRIM(Y133))=0</formula>
    </cfRule>
  </conditionalFormatting>
  <conditionalFormatting sqref="E129:M132">
    <cfRule type="containsBlanks" dxfId="685" priority="417">
      <formula>LEN(TRIM(E129))=0</formula>
    </cfRule>
  </conditionalFormatting>
  <conditionalFormatting sqref="N129:N132">
    <cfRule type="containsBlanks" dxfId="684" priority="418">
      <formula>LEN(TRIM(N129))=0</formula>
    </cfRule>
  </conditionalFormatting>
  <conditionalFormatting sqref="E128:M128">
    <cfRule type="containsBlanks" dxfId="683" priority="414">
      <formula>LEN(TRIM(E128))=0</formula>
    </cfRule>
  </conditionalFormatting>
  <conditionalFormatting sqref="P129:T132">
    <cfRule type="containsBlanks" dxfId="682" priority="413">
      <formula>LEN(TRIM(P129))=0</formula>
    </cfRule>
  </conditionalFormatting>
  <conditionalFormatting sqref="N133 P133:T133">
    <cfRule type="containsBlanks" dxfId="681" priority="410">
      <formula>LEN(TRIM(N133))=0</formula>
    </cfRule>
  </conditionalFormatting>
  <conditionalFormatting sqref="E134:M137">
    <cfRule type="containsBlanks" dxfId="680" priority="411">
      <formula>LEN(TRIM(E134))=0</formula>
    </cfRule>
  </conditionalFormatting>
  <conditionalFormatting sqref="N134:N137">
    <cfRule type="containsBlanks" dxfId="679" priority="412">
      <formula>LEN(TRIM(N134))=0</formula>
    </cfRule>
  </conditionalFormatting>
  <conditionalFormatting sqref="E133:M133">
    <cfRule type="containsBlanks" dxfId="678" priority="409">
      <formula>LEN(TRIM(E133))=0</formula>
    </cfRule>
  </conditionalFormatting>
  <conditionalFormatting sqref="P134:T137">
    <cfRule type="containsBlanks" dxfId="677" priority="408">
      <formula>LEN(TRIM(P134))=0</formula>
    </cfRule>
  </conditionalFormatting>
  <conditionalFormatting sqref="Y138:AA139 N138 P138:T138">
    <cfRule type="containsBlanks" dxfId="676" priority="405">
      <formula>LEN(TRIM(N138))=0</formula>
    </cfRule>
  </conditionalFormatting>
  <conditionalFormatting sqref="Y143:AA144">
    <cfRule type="containsBlanks" dxfId="675" priority="404">
      <formula>LEN(TRIM(Y143))=0</formula>
    </cfRule>
  </conditionalFormatting>
  <conditionalFormatting sqref="E139:M142">
    <cfRule type="containsBlanks" dxfId="674" priority="406">
      <formula>LEN(TRIM(E139))=0</formula>
    </cfRule>
  </conditionalFormatting>
  <conditionalFormatting sqref="N139:N142">
    <cfRule type="containsBlanks" dxfId="673" priority="407">
      <formula>LEN(TRIM(N139))=0</formula>
    </cfRule>
  </conditionalFormatting>
  <conditionalFormatting sqref="E138:M138">
    <cfRule type="containsBlanks" dxfId="672" priority="403">
      <formula>LEN(TRIM(E138))=0</formula>
    </cfRule>
  </conditionalFormatting>
  <conditionalFormatting sqref="P139:T142">
    <cfRule type="containsBlanks" dxfId="671" priority="402">
      <formula>LEN(TRIM(P139))=0</formula>
    </cfRule>
  </conditionalFormatting>
  <conditionalFormatting sqref="N143 P143:T143">
    <cfRule type="containsBlanks" dxfId="670" priority="399">
      <formula>LEN(TRIM(N143))=0</formula>
    </cfRule>
  </conditionalFormatting>
  <conditionalFormatting sqref="E144:M147">
    <cfRule type="containsBlanks" dxfId="669" priority="400">
      <formula>LEN(TRIM(E144))=0</formula>
    </cfRule>
  </conditionalFormatting>
  <conditionalFormatting sqref="N144:N147">
    <cfRule type="containsBlanks" dxfId="668" priority="401">
      <formula>LEN(TRIM(N144))=0</formula>
    </cfRule>
  </conditionalFormatting>
  <conditionalFormatting sqref="E143:M143">
    <cfRule type="containsBlanks" dxfId="667" priority="398">
      <formula>LEN(TRIM(E143))=0</formula>
    </cfRule>
  </conditionalFormatting>
  <conditionalFormatting sqref="P144:T147">
    <cfRule type="containsBlanks" dxfId="666" priority="397">
      <formula>LEN(TRIM(P144))=0</formula>
    </cfRule>
  </conditionalFormatting>
  <conditionalFormatting sqref="Y148:AA149 N148 P148:T148">
    <cfRule type="containsBlanks" dxfId="665" priority="394">
      <formula>LEN(TRIM(N148))=0</formula>
    </cfRule>
  </conditionalFormatting>
  <conditionalFormatting sqref="Y153:AA154">
    <cfRule type="containsBlanks" dxfId="664" priority="393">
      <formula>LEN(TRIM(Y153))=0</formula>
    </cfRule>
  </conditionalFormatting>
  <conditionalFormatting sqref="E149:M152">
    <cfRule type="containsBlanks" dxfId="663" priority="395">
      <formula>LEN(TRIM(E149))=0</formula>
    </cfRule>
  </conditionalFormatting>
  <conditionalFormatting sqref="N149:N152">
    <cfRule type="containsBlanks" dxfId="662" priority="396">
      <formula>LEN(TRIM(N149))=0</formula>
    </cfRule>
  </conditionalFormatting>
  <conditionalFormatting sqref="E148:M148">
    <cfRule type="containsBlanks" dxfId="661" priority="392">
      <formula>LEN(TRIM(E148))=0</formula>
    </cfRule>
  </conditionalFormatting>
  <conditionalFormatting sqref="P149:T152">
    <cfRule type="containsBlanks" dxfId="660" priority="391">
      <formula>LEN(TRIM(P149))=0</formula>
    </cfRule>
  </conditionalFormatting>
  <conditionalFormatting sqref="N153 P153:T153">
    <cfRule type="containsBlanks" dxfId="659" priority="388">
      <formula>LEN(TRIM(N153))=0</formula>
    </cfRule>
  </conditionalFormatting>
  <conditionalFormatting sqref="E154:M157">
    <cfRule type="containsBlanks" dxfId="658" priority="389">
      <formula>LEN(TRIM(E154))=0</formula>
    </cfRule>
  </conditionalFormatting>
  <conditionalFormatting sqref="N154:N157">
    <cfRule type="containsBlanks" dxfId="657" priority="390">
      <formula>LEN(TRIM(N154))=0</formula>
    </cfRule>
  </conditionalFormatting>
  <conditionalFormatting sqref="E153:M153">
    <cfRule type="containsBlanks" dxfId="656" priority="387">
      <formula>LEN(TRIM(E153))=0</formula>
    </cfRule>
  </conditionalFormatting>
  <conditionalFormatting sqref="P154:T157">
    <cfRule type="containsBlanks" dxfId="655" priority="386">
      <formula>LEN(TRIM(P154))=0</formula>
    </cfRule>
  </conditionalFormatting>
  <conditionalFormatting sqref="Y158:AA159 N158 P158:T158">
    <cfRule type="containsBlanks" dxfId="654" priority="383">
      <formula>LEN(TRIM(N158))=0</formula>
    </cfRule>
  </conditionalFormatting>
  <conditionalFormatting sqref="Y163:AA164">
    <cfRule type="containsBlanks" dxfId="653" priority="382">
      <formula>LEN(TRIM(Y163))=0</formula>
    </cfRule>
  </conditionalFormatting>
  <conditionalFormatting sqref="E159:M162">
    <cfRule type="containsBlanks" dxfId="652" priority="384">
      <formula>LEN(TRIM(E159))=0</formula>
    </cfRule>
  </conditionalFormatting>
  <conditionalFormatting sqref="N159:N162">
    <cfRule type="containsBlanks" dxfId="651" priority="385">
      <formula>LEN(TRIM(N159))=0</formula>
    </cfRule>
  </conditionalFormatting>
  <conditionalFormatting sqref="E158:M158">
    <cfRule type="containsBlanks" dxfId="650" priority="381">
      <formula>LEN(TRIM(E158))=0</formula>
    </cfRule>
  </conditionalFormatting>
  <conditionalFormatting sqref="P159:T162">
    <cfRule type="containsBlanks" dxfId="649" priority="380">
      <formula>LEN(TRIM(P159))=0</formula>
    </cfRule>
  </conditionalFormatting>
  <conditionalFormatting sqref="N163 P163:T163">
    <cfRule type="containsBlanks" dxfId="648" priority="377">
      <formula>LEN(TRIM(N163))=0</formula>
    </cfRule>
  </conditionalFormatting>
  <conditionalFormatting sqref="E164:M167">
    <cfRule type="containsBlanks" dxfId="647" priority="378">
      <formula>LEN(TRIM(E164))=0</formula>
    </cfRule>
  </conditionalFormatting>
  <conditionalFormatting sqref="N164:N167">
    <cfRule type="containsBlanks" dxfId="646" priority="379">
      <formula>LEN(TRIM(N164))=0</formula>
    </cfRule>
  </conditionalFormatting>
  <conditionalFormatting sqref="E163:M163">
    <cfRule type="containsBlanks" dxfId="645" priority="376">
      <formula>LEN(TRIM(E163))=0</formula>
    </cfRule>
  </conditionalFormatting>
  <conditionalFormatting sqref="P164:T167">
    <cfRule type="containsBlanks" dxfId="644" priority="375">
      <formula>LEN(TRIM(P164))=0</formula>
    </cfRule>
  </conditionalFormatting>
  <conditionalFormatting sqref="Y168:AA169 N168 P168:T168">
    <cfRule type="containsBlanks" dxfId="643" priority="372">
      <formula>LEN(TRIM(N168))=0</formula>
    </cfRule>
  </conditionalFormatting>
  <conditionalFormatting sqref="Y173:AA174">
    <cfRule type="containsBlanks" dxfId="642" priority="371">
      <formula>LEN(TRIM(Y173))=0</formula>
    </cfRule>
  </conditionalFormatting>
  <conditionalFormatting sqref="E169:M172">
    <cfRule type="containsBlanks" dxfId="641" priority="373">
      <formula>LEN(TRIM(E169))=0</formula>
    </cfRule>
  </conditionalFormatting>
  <conditionalFormatting sqref="N169:N172">
    <cfRule type="containsBlanks" dxfId="640" priority="374">
      <formula>LEN(TRIM(N169))=0</formula>
    </cfRule>
  </conditionalFormatting>
  <conditionalFormatting sqref="E168:M168">
    <cfRule type="containsBlanks" dxfId="639" priority="370">
      <formula>LEN(TRIM(E168))=0</formula>
    </cfRule>
  </conditionalFormatting>
  <conditionalFormatting sqref="P169:T172">
    <cfRule type="containsBlanks" dxfId="638" priority="369">
      <formula>LEN(TRIM(P169))=0</formula>
    </cfRule>
  </conditionalFormatting>
  <conditionalFormatting sqref="N173 P173:T173">
    <cfRule type="containsBlanks" dxfId="637" priority="366">
      <formula>LEN(TRIM(N173))=0</formula>
    </cfRule>
  </conditionalFormatting>
  <conditionalFormatting sqref="E174:M177">
    <cfRule type="containsBlanks" dxfId="636" priority="367">
      <formula>LEN(TRIM(E174))=0</formula>
    </cfRule>
  </conditionalFormatting>
  <conditionalFormatting sqref="N174:N177">
    <cfRule type="containsBlanks" dxfId="635" priority="368">
      <formula>LEN(TRIM(N174))=0</formula>
    </cfRule>
  </conditionalFormatting>
  <conditionalFormatting sqref="E173:M173">
    <cfRule type="containsBlanks" dxfId="634" priority="365">
      <formula>LEN(TRIM(E173))=0</formula>
    </cfRule>
  </conditionalFormatting>
  <conditionalFormatting sqref="P174:T177">
    <cfRule type="containsBlanks" dxfId="633" priority="364">
      <formula>LEN(TRIM(P174))=0</formula>
    </cfRule>
  </conditionalFormatting>
  <conditionalFormatting sqref="Y178:AA179 N178 P178:T178">
    <cfRule type="containsBlanks" dxfId="632" priority="361">
      <formula>LEN(TRIM(N178))=0</formula>
    </cfRule>
  </conditionalFormatting>
  <conditionalFormatting sqref="Y183:AA184">
    <cfRule type="containsBlanks" dxfId="631" priority="360">
      <formula>LEN(TRIM(Y183))=0</formula>
    </cfRule>
  </conditionalFormatting>
  <conditionalFormatting sqref="E179:M182">
    <cfRule type="containsBlanks" dxfId="630" priority="362">
      <formula>LEN(TRIM(E179))=0</formula>
    </cfRule>
  </conditionalFormatting>
  <conditionalFormatting sqref="N179:N182">
    <cfRule type="containsBlanks" dxfId="629" priority="363">
      <formula>LEN(TRIM(N179))=0</formula>
    </cfRule>
  </conditionalFormatting>
  <conditionalFormatting sqref="E178:M178">
    <cfRule type="containsBlanks" dxfId="628" priority="359">
      <formula>LEN(TRIM(E178))=0</formula>
    </cfRule>
  </conditionalFormatting>
  <conditionalFormatting sqref="P179:T182">
    <cfRule type="containsBlanks" dxfId="627" priority="358">
      <formula>LEN(TRIM(P179))=0</formula>
    </cfRule>
  </conditionalFormatting>
  <conditionalFormatting sqref="N183 P183:T183">
    <cfRule type="containsBlanks" dxfId="626" priority="355">
      <formula>LEN(TRIM(N183))=0</formula>
    </cfRule>
  </conditionalFormatting>
  <conditionalFormatting sqref="E184:M187">
    <cfRule type="containsBlanks" dxfId="625" priority="356">
      <formula>LEN(TRIM(E184))=0</formula>
    </cfRule>
  </conditionalFormatting>
  <conditionalFormatting sqref="N184:N187">
    <cfRule type="containsBlanks" dxfId="624" priority="357">
      <formula>LEN(TRIM(N184))=0</formula>
    </cfRule>
  </conditionalFormatting>
  <conditionalFormatting sqref="E183:M183">
    <cfRule type="containsBlanks" dxfId="623" priority="354">
      <formula>LEN(TRIM(E183))=0</formula>
    </cfRule>
  </conditionalFormatting>
  <conditionalFormatting sqref="P184:T187">
    <cfRule type="containsBlanks" dxfId="622" priority="353">
      <formula>LEN(TRIM(P184))=0</formula>
    </cfRule>
  </conditionalFormatting>
  <conditionalFormatting sqref="Y188:AA189 N188 P188:T188">
    <cfRule type="containsBlanks" dxfId="621" priority="350">
      <formula>LEN(TRIM(N188))=0</formula>
    </cfRule>
  </conditionalFormatting>
  <conditionalFormatting sqref="Y193:AA194">
    <cfRule type="containsBlanks" dxfId="620" priority="349">
      <formula>LEN(TRIM(Y193))=0</formula>
    </cfRule>
  </conditionalFormatting>
  <conditionalFormatting sqref="E189:M192">
    <cfRule type="containsBlanks" dxfId="619" priority="351">
      <formula>LEN(TRIM(E189))=0</formula>
    </cfRule>
  </conditionalFormatting>
  <conditionalFormatting sqref="N189:N192">
    <cfRule type="containsBlanks" dxfId="618" priority="352">
      <formula>LEN(TRIM(N189))=0</formula>
    </cfRule>
  </conditionalFormatting>
  <conditionalFormatting sqref="E188:M188">
    <cfRule type="containsBlanks" dxfId="617" priority="348">
      <formula>LEN(TRIM(E188))=0</formula>
    </cfRule>
  </conditionalFormatting>
  <conditionalFormatting sqref="P189:T192">
    <cfRule type="containsBlanks" dxfId="616" priority="347">
      <formula>LEN(TRIM(P189))=0</formula>
    </cfRule>
  </conditionalFormatting>
  <conditionalFormatting sqref="N193 P193:T193">
    <cfRule type="containsBlanks" dxfId="615" priority="344">
      <formula>LEN(TRIM(N193))=0</formula>
    </cfRule>
  </conditionalFormatting>
  <conditionalFormatting sqref="E194:M197">
    <cfRule type="containsBlanks" dxfId="614" priority="345">
      <formula>LEN(TRIM(E194))=0</formula>
    </cfRule>
  </conditionalFormatting>
  <conditionalFormatting sqref="N194:N197">
    <cfRule type="containsBlanks" dxfId="613" priority="346">
      <formula>LEN(TRIM(N194))=0</formula>
    </cfRule>
  </conditionalFormatting>
  <conditionalFormatting sqref="E193:M193">
    <cfRule type="containsBlanks" dxfId="612" priority="343">
      <formula>LEN(TRIM(E193))=0</formula>
    </cfRule>
  </conditionalFormatting>
  <conditionalFormatting sqref="P194:T197">
    <cfRule type="containsBlanks" dxfId="611" priority="342">
      <formula>LEN(TRIM(P194))=0</formula>
    </cfRule>
  </conditionalFormatting>
  <conditionalFormatting sqref="Y198:AA199 N198 P198:T198">
    <cfRule type="containsBlanks" dxfId="610" priority="339">
      <formula>LEN(TRIM(N198))=0</formula>
    </cfRule>
  </conditionalFormatting>
  <conditionalFormatting sqref="Y203:AA204">
    <cfRule type="containsBlanks" dxfId="609" priority="338">
      <formula>LEN(TRIM(Y203))=0</formula>
    </cfRule>
  </conditionalFormatting>
  <conditionalFormatting sqref="E199:M202">
    <cfRule type="containsBlanks" dxfId="608" priority="340">
      <formula>LEN(TRIM(E199))=0</formula>
    </cfRule>
  </conditionalFormatting>
  <conditionalFormatting sqref="N199:N202">
    <cfRule type="containsBlanks" dxfId="607" priority="341">
      <formula>LEN(TRIM(N199))=0</formula>
    </cfRule>
  </conditionalFormatting>
  <conditionalFormatting sqref="E198:M198">
    <cfRule type="containsBlanks" dxfId="606" priority="337">
      <formula>LEN(TRIM(E198))=0</formula>
    </cfRule>
  </conditionalFormatting>
  <conditionalFormatting sqref="P199:T202">
    <cfRule type="containsBlanks" dxfId="605" priority="336">
      <formula>LEN(TRIM(P199))=0</formula>
    </cfRule>
  </conditionalFormatting>
  <conditionalFormatting sqref="N203 P203:T203">
    <cfRule type="containsBlanks" dxfId="604" priority="333">
      <formula>LEN(TRIM(N203))=0</formula>
    </cfRule>
  </conditionalFormatting>
  <conditionalFormatting sqref="E204:M207">
    <cfRule type="containsBlanks" dxfId="603" priority="334">
      <formula>LEN(TRIM(E204))=0</formula>
    </cfRule>
  </conditionalFormatting>
  <conditionalFormatting sqref="N204:N207">
    <cfRule type="containsBlanks" dxfId="602" priority="335">
      <formula>LEN(TRIM(N204))=0</formula>
    </cfRule>
  </conditionalFormatting>
  <conditionalFormatting sqref="E203:M203">
    <cfRule type="containsBlanks" dxfId="601" priority="332">
      <formula>LEN(TRIM(E203))=0</formula>
    </cfRule>
  </conditionalFormatting>
  <conditionalFormatting sqref="P204:T207">
    <cfRule type="containsBlanks" dxfId="600" priority="331">
      <formula>LEN(TRIM(P204))=0</formula>
    </cfRule>
  </conditionalFormatting>
  <conditionalFormatting sqref="Y208:AA209 N208 P208:T208">
    <cfRule type="containsBlanks" dxfId="599" priority="328">
      <formula>LEN(TRIM(N208))=0</formula>
    </cfRule>
  </conditionalFormatting>
  <conditionalFormatting sqref="Y213:AA214">
    <cfRule type="containsBlanks" dxfId="598" priority="327">
      <formula>LEN(TRIM(Y213))=0</formula>
    </cfRule>
  </conditionalFormatting>
  <conditionalFormatting sqref="E209:M212">
    <cfRule type="containsBlanks" dxfId="597" priority="329">
      <formula>LEN(TRIM(E209))=0</formula>
    </cfRule>
  </conditionalFormatting>
  <conditionalFormatting sqref="N209:N212">
    <cfRule type="containsBlanks" dxfId="596" priority="330">
      <formula>LEN(TRIM(N209))=0</formula>
    </cfRule>
  </conditionalFormatting>
  <conditionalFormatting sqref="E208:M208">
    <cfRule type="containsBlanks" dxfId="595" priority="326">
      <formula>LEN(TRIM(E208))=0</formula>
    </cfRule>
  </conditionalFormatting>
  <conditionalFormatting sqref="P209:T212">
    <cfRule type="containsBlanks" dxfId="594" priority="325">
      <formula>LEN(TRIM(P209))=0</formula>
    </cfRule>
  </conditionalFormatting>
  <conditionalFormatting sqref="N213 P213:T213">
    <cfRule type="containsBlanks" dxfId="593" priority="322">
      <formula>LEN(TRIM(N213))=0</formula>
    </cfRule>
  </conditionalFormatting>
  <conditionalFormatting sqref="E214:M217">
    <cfRule type="containsBlanks" dxfId="592" priority="323">
      <formula>LEN(TRIM(E214))=0</formula>
    </cfRule>
  </conditionalFormatting>
  <conditionalFormatting sqref="N214:N217">
    <cfRule type="containsBlanks" dxfId="591" priority="324">
      <formula>LEN(TRIM(N214))=0</formula>
    </cfRule>
  </conditionalFormatting>
  <conditionalFormatting sqref="E213:M213">
    <cfRule type="containsBlanks" dxfId="590" priority="321">
      <formula>LEN(TRIM(E213))=0</formula>
    </cfRule>
  </conditionalFormatting>
  <conditionalFormatting sqref="P214:T217">
    <cfRule type="containsBlanks" dxfId="589" priority="320">
      <formula>LEN(TRIM(P214))=0</formula>
    </cfRule>
  </conditionalFormatting>
  <conditionalFormatting sqref="Y218:AA219 N218 P218:T218">
    <cfRule type="containsBlanks" dxfId="588" priority="317">
      <formula>LEN(TRIM(N218))=0</formula>
    </cfRule>
  </conditionalFormatting>
  <conditionalFormatting sqref="Y223:AA224">
    <cfRule type="containsBlanks" dxfId="587" priority="316">
      <formula>LEN(TRIM(Y223))=0</formula>
    </cfRule>
  </conditionalFormatting>
  <conditionalFormatting sqref="E219:M222">
    <cfRule type="containsBlanks" dxfId="586" priority="318">
      <formula>LEN(TRIM(E219))=0</formula>
    </cfRule>
  </conditionalFormatting>
  <conditionalFormatting sqref="N219:N222">
    <cfRule type="containsBlanks" dxfId="585" priority="319">
      <formula>LEN(TRIM(N219))=0</formula>
    </cfRule>
  </conditionalFormatting>
  <conditionalFormatting sqref="E218:M218">
    <cfRule type="containsBlanks" dxfId="584" priority="315">
      <formula>LEN(TRIM(E218))=0</formula>
    </cfRule>
  </conditionalFormatting>
  <conditionalFormatting sqref="P219:T222">
    <cfRule type="containsBlanks" dxfId="583" priority="314">
      <formula>LEN(TRIM(P219))=0</formula>
    </cfRule>
  </conditionalFormatting>
  <conditionalFormatting sqref="N223 P223:T223">
    <cfRule type="containsBlanks" dxfId="582" priority="311">
      <formula>LEN(TRIM(N223))=0</formula>
    </cfRule>
  </conditionalFormatting>
  <conditionalFormatting sqref="E224:M227">
    <cfRule type="containsBlanks" dxfId="581" priority="312">
      <formula>LEN(TRIM(E224))=0</formula>
    </cfRule>
  </conditionalFormatting>
  <conditionalFormatting sqref="N224:N227">
    <cfRule type="containsBlanks" dxfId="580" priority="313">
      <formula>LEN(TRIM(N224))=0</formula>
    </cfRule>
  </conditionalFormatting>
  <conditionalFormatting sqref="E223:M223">
    <cfRule type="containsBlanks" dxfId="579" priority="310">
      <formula>LEN(TRIM(E223))=0</formula>
    </cfRule>
  </conditionalFormatting>
  <conditionalFormatting sqref="P224:T227">
    <cfRule type="containsBlanks" dxfId="578" priority="309">
      <formula>LEN(TRIM(P224))=0</formula>
    </cfRule>
  </conditionalFormatting>
  <conditionalFormatting sqref="Y228:AA229 N228 P228:T228">
    <cfRule type="containsBlanks" dxfId="577" priority="306">
      <formula>LEN(TRIM(N228))=0</formula>
    </cfRule>
  </conditionalFormatting>
  <conditionalFormatting sqref="Y233:AA234">
    <cfRule type="containsBlanks" dxfId="576" priority="305">
      <formula>LEN(TRIM(Y233))=0</formula>
    </cfRule>
  </conditionalFormatting>
  <conditionalFormatting sqref="E229:M232">
    <cfRule type="containsBlanks" dxfId="575" priority="307">
      <formula>LEN(TRIM(E229))=0</formula>
    </cfRule>
  </conditionalFormatting>
  <conditionalFormatting sqref="N229:N232">
    <cfRule type="containsBlanks" dxfId="574" priority="308">
      <formula>LEN(TRIM(N229))=0</formula>
    </cfRule>
  </conditionalFormatting>
  <conditionalFormatting sqref="E228:M228">
    <cfRule type="containsBlanks" dxfId="573" priority="304">
      <formula>LEN(TRIM(E228))=0</formula>
    </cfRule>
  </conditionalFormatting>
  <conditionalFormatting sqref="P229:T232">
    <cfRule type="containsBlanks" dxfId="572" priority="303">
      <formula>LEN(TRIM(P229))=0</formula>
    </cfRule>
  </conditionalFormatting>
  <conditionalFormatting sqref="N233 P233:T233">
    <cfRule type="containsBlanks" dxfId="571" priority="300">
      <formula>LEN(TRIM(N233))=0</formula>
    </cfRule>
  </conditionalFormatting>
  <conditionalFormatting sqref="E234:M237">
    <cfRule type="containsBlanks" dxfId="570" priority="301">
      <formula>LEN(TRIM(E234))=0</formula>
    </cfRule>
  </conditionalFormatting>
  <conditionalFormatting sqref="N234:N237">
    <cfRule type="containsBlanks" dxfId="569" priority="302">
      <formula>LEN(TRIM(N234))=0</formula>
    </cfRule>
  </conditionalFormatting>
  <conditionalFormatting sqref="E233:M233">
    <cfRule type="containsBlanks" dxfId="568" priority="299">
      <formula>LEN(TRIM(E233))=0</formula>
    </cfRule>
  </conditionalFormatting>
  <conditionalFormatting sqref="P234:T237">
    <cfRule type="containsBlanks" dxfId="567" priority="298">
      <formula>LEN(TRIM(P234))=0</formula>
    </cfRule>
  </conditionalFormatting>
  <conditionalFormatting sqref="Y238:AA239 N238 P238:T238">
    <cfRule type="containsBlanks" dxfId="566" priority="295">
      <formula>LEN(TRIM(N238))=0</formula>
    </cfRule>
  </conditionalFormatting>
  <conditionalFormatting sqref="Y243:AA244">
    <cfRule type="containsBlanks" dxfId="565" priority="294">
      <formula>LEN(TRIM(Y243))=0</formula>
    </cfRule>
  </conditionalFormatting>
  <conditionalFormatting sqref="E239:M242">
    <cfRule type="containsBlanks" dxfId="564" priority="296">
      <formula>LEN(TRIM(E239))=0</formula>
    </cfRule>
  </conditionalFormatting>
  <conditionalFormatting sqref="N239:N242">
    <cfRule type="containsBlanks" dxfId="563" priority="297">
      <formula>LEN(TRIM(N239))=0</formula>
    </cfRule>
  </conditionalFormatting>
  <conditionalFormatting sqref="E238:M238">
    <cfRule type="containsBlanks" dxfId="562" priority="293">
      <formula>LEN(TRIM(E238))=0</formula>
    </cfRule>
  </conditionalFormatting>
  <conditionalFormatting sqref="P239:T242">
    <cfRule type="containsBlanks" dxfId="561" priority="292">
      <formula>LEN(TRIM(P239))=0</formula>
    </cfRule>
  </conditionalFormatting>
  <conditionalFormatting sqref="N243 P243:T243">
    <cfRule type="containsBlanks" dxfId="560" priority="289">
      <formula>LEN(TRIM(N243))=0</formula>
    </cfRule>
  </conditionalFormatting>
  <conditionalFormatting sqref="E244:M247">
    <cfRule type="containsBlanks" dxfId="559" priority="290">
      <formula>LEN(TRIM(E244))=0</formula>
    </cfRule>
  </conditionalFormatting>
  <conditionalFormatting sqref="N244:N247">
    <cfRule type="containsBlanks" dxfId="558" priority="291">
      <formula>LEN(TRIM(N244))=0</formula>
    </cfRule>
  </conditionalFormatting>
  <conditionalFormatting sqref="E243:M243">
    <cfRule type="containsBlanks" dxfId="557" priority="288">
      <formula>LEN(TRIM(E243))=0</formula>
    </cfRule>
  </conditionalFormatting>
  <conditionalFormatting sqref="P244:T247">
    <cfRule type="containsBlanks" dxfId="556" priority="287">
      <formula>LEN(TRIM(P244))=0</formula>
    </cfRule>
  </conditionalFormatting>
  <conditionalFormatting sqref="Y248:AA249 N248 P248:T248">
    <cfRule type="containsBlanks" dxfId="555" priority="284">
      <formula>LEN(TRIM(N248))=0</formula>
    </cfRule>
  </conditionalFormatting>
  <conditionalFormatting sqref="Y253:AA254">
    <cfRule type="containsBlanks" dxfId="554" priority="283">
      <formula>LEN(TRIM(Y253))=0</formula>
    </cfRule>
  </conditionalFormatting>
  <conditionalFormatting sqref="E249:M252">
    <cfRule type="containsBlanks" dxfId="553" priority="285">
      <formula>LEN(TRIM(E249))=0</formula>
    </cfRule>
  </conditionalFormatting>
  <conditionalFormatting sqref="N249:N252">
    <cfRule type="containsBlanks" dxfId="552" priority="286">
      <formula>LEN(TRIM(N249))=0</formula>
    </cfRule>
  </conditionalFormatting>
  <conditionalFormatting sqref="E248:M248">
    <cfRule type="containsBlanks" dxfId="551" priority="282">
      <formula>LEN(TRIM(E248))=0</formula>
    </cfRule>
  </conditionalFormatting>
  <conditionalFormatting sqref="P249:T252">
    <cfRule type="containsBlanks" dxfId="550" priority="281">
      <formula>LEN(TRIM(P249))=0</formula>
    </cfRule>
  </conditionalFormatting>
  <conditionalFormatting sqref="N253 P253:T253">
    <cfRule type="containsBlanks" dxfId="549" priority="278">
      <formula>LEN(TRIM(N253))=0</formula>
    </cfRule>
  </conditionalFormatting>
  <conditionalFormatting sqref="E254:M257">
    <cfRule type="containsBlanks" dxfId="548" priority="279">
      <formula>LEN(TRIM(E254))=0</formula>
    </cfRule>
  </conditionalFormatting>
  <conditionalFormatting sqref="N254:N257">
    <cfRule type="containsBlanks" dxfId="547" priority="280">
      <formula>LEN(TRIM(N254))=0</formula>
    </cfRule>
  </conditionalFormatting>
  <conditionalFormatting sqref="E253:M253">
    <cfRule type="containsBlanks" dxfId="546" priority="277">
      <formula>LEN(TRIM(E253))=0</formula>
    </cfRule>
  </conditionalFormatting>
  <conditionalFormatting sqref="P254:T257">
    <cfRule type="containsBlanks" dxfId="545" priority="276">
      <formula>LEN(TRIM(P254))=0</formula>
    </cfRule>
  </conditionalFormatting>
  <conditionalFormatting sqref="Y258:AA259 N258 P258:T258">
    <cfRule type="containsBlanks" dxfId="544" priority="273">
      <formula>LEN(TRIM(N258))=0</formula>
    </cfRule>
  </conditionalFormatting>
  <conditionalFormatting sqref="Y263:AA264">
    <cfRule type="containsBlanks" dxfId="543" priority="272">
      <formula>LEN(TRIM(Y263))=0</formula>
    </cfRule>
  </conditionalFormatting>
  <conditionalFormatting sqref="E259:M262">
    <cfRule type="containsBlanks" dxfId="542" priority="274">
      <formula>LEN(TRIM(E259))=0</formula>
    </cfRule>
  </conditionalFormatting>
  <conditionalFormatting sqref="N259:N262">
    <cfRule type="containsBlanks" dxfId="541" priority="275">
      <formula>LEN(TRIM(N259))=0</formula>
    </cfRule>
  </conditionalFormatting>
  <conditionalFormatting sqref="E258:M258">
    <cfRule type="containsBlanks" dxfId="540" priority="271">
      <formula>LEN(TRIM(E258))=0</formula>
    </cfRule>
  </conditionalFormatting>
  <conditionalFormatting sqref="P259:T262">
    <cfRule type="containsBlanks" dxfId="539" priority="270">
      <formula>LEN(TRIM(P259))=0</formula>
    </cfRule>
  </conditionalFormatting>
  <conditionalFormatting sqref="N263 P263:T263">
    <cfRule type="containsBlanks" dxfId="538" priority="267">
      <formula>LEN(TRIM(N263))=0</formula>
    </cfRule>
  </conditionalFormatting>
  <conditionalFormatting sqref="E264:M267">
    <cfRule type="containsBlanks" dxfId="537" priority="268">
      <formula>LEN(TRIM(E264))=0</formula>
    </cfRule>
  </conditionalFormatting>
  <conditionalFormatting sqref="N264:N267">
    <cfRule type="containsBlanks" dxfId="536" priority="269">
      <formula>LEN(TRIM(N264))=0</formula>
    </cfRule>
  </conditionalFormatting>
  <conditionalFormatting sqref="E263:M263">
    <cfRule type="containsBlanks" dxfId="535" priority="266">
      <formula>LEN(TRIM(E263))=0</formula>
    </cfRule>
  </conditionalFormatting>
  <conditionalFormatting sqref="P264:T267">
    <cfRule type="containsBlanks" dxfId="534" priority="265">
      <formula>LEN(TRIM(P264))=0</formula>
    </cfRule>
  </conditionalFormatting>
  <conditionalFormatting sqref="Y268:AA269 N268 P268:T268">
    <cfRule type="containsBlanks" dxfId="533" priority="262">
      <formula>LEN(TRIM(N268))=0</formula>
    </cfRule>
  </conditionalFormatting>
  <conditionalFormatting sqref="Y273:AA274">
    <cfRule type="containsBlanks" dxfId="532" priority="261">
      <formula>LEN(TRIM(Y273))=0</formula>
    </cfRule>
  </conditionalFormatting>
  <conditionalFormatting sqref="E269:M272">
    <cfRule type="containsBlanks" dxfId="531" priority="263">
      <formula>LEN(TRIM(E269))=0</formula>
    </cfRule>
  </conditionalFormatting>
  <conditionalFormatting sqref="N269:N272">
    <cfRule type="containsBlanks" dxfId="530" priority="264">
      <formula>LEN(TRIM(N269))=0</formula>
    </cfRule>
  </conditionalFormatting>
  <conditionalFormatting sqref="E268:M268">
    <cfRule type="containsBlanks" dxfId="529" priority="260">
      <formula>LEN(TRIM(E268))=0</formula>
    </cfRule>
  </conditionalFormatting>
  <conditionalFormatting sqref="P269:T272">
    <cfRule type="containsBlanks" dxfId="528" priority="259">
      <formula>LEN(TRIM(P269))=0</formula>
    </cfRule>
  </conditionalFormatting>
  <conditionalFormatting sqref="N273 P273:T273">
    <cfRule type="containsBlanks" dxfId="527" priority="256">
      <formula>LEN(TRIM(N273))=0</formula>
    </cfRule>
  </conditionalFormatting>
  <conditionalFormatting sqref="E274:M277">
    <cfRule type="containsBlanks" dxfId="526" priority="257">
      <formula>LEN(TRIM(E274))=0</formula>
    </cfRule>
  </conditionalFormatting>
  <conditionalFormatting sqref="N274:N277">
    <cfRule type="containsBlanks" dxfId="525" priority="258">
      <formula>LEN(TRIM(N274))=0</formula>
    </cfRule>
  </conditionalFormatting>
  <conditionalFormatting sqref="E273:M273">
    <cfRule type="containsBlanks" dxfId="524" priority="255">
      <formula>LEN(TRIM(E273))=0</formula>
    </cfRule>
  </conditionalFormatting>
  <conditionalFormatting sqref="P274:T277">
    <cfRule type="containsBlanks" dxfId="523" priority="254">
      <formula>LEN(TRIM(P274))=0</formula>
    </cfRule>
  </conditionalFormatting>
  <conditionalFormatting sqref="Y278:AA279 N278 P278:T278">
    <cfRule type="containsBlanks" dxfId="522" priority="251">
      <formula>LEN(TRIM(N278))=0</formula>
    </cfRule>
  </conditionalFormatting>
  <conditionalFormatting sqref="Y283:AA284">
    <cfRule type="containsBlanks" dxfId="521" priority="250">
      <formula>LEN(TRIM(Y283))=0</formula>
    </cfRule>
  </conditionalFormatting>
  <conditionalFormatting sqref="E279:M282">
    <cfRule type="containsBlanks" dxfId="520" priority="252">
      <formula>LEN(TRIM(E279))=0</formula>
    </cfRule>
  </conditionalFormatting>
  <conditionalFormatting sqref="N279:N282">
    <cfRule type="containsBlanks" dxfId="519" priority="253">
      <formula>LEN(TRIM(N279))=0</formula>
    </cfRule>
  </conditionalFormatting>
  <conditionalFormatting sqref="E278:M278">
    <cfRule type="containsBlanks" dxfId="518" priority="249">
      <formula>LEN(TRIM(E278))=0</formula>
    </cfRule>
  </conditionalFormatting>
  <conditionalFormatting sqref="P279:T282">
    <cfRule type="containsBlanks" dxfId="517" priority="248">
      <formula>LEN(TRIM(P279))=0</formula>
    </cfRule>
  </conditionalFormatting>
  <conditionalFormatting sqref="N283 P283:T283">
    <cfRule type="containsBlanks" dxfId="516" priority="245">
      <formula>LEN(TRIM(N283))=0</formula>
    </cfRule>
  </conditionalFormatting>
  <conditionalFormatting sqref="E284:M287">
    <cfRule type="containsBlanks" dxfId="515" priority="246">
      <formula>LEN(TRIM(E284))=0</formula>
    </cfRule>
  </conditionalFormatting>
  <conditionalFormatting sqref="N284:N287">
    <cfRule type="containsBlanks" dxfId="514" priority="247">
      <formula>LEN(TRIM(N284))=0</formula>
    </cfRule>
  </conditionalFormatting>
  <conditionalFormatting sqref="E283:M283">
    <cfRule type="containsBlanks" dxfId="513" priority="244">
      <formula>LEN(TRIM(E283))=0</formula>
    </cfRule>
  </conditionalFormatting>
  <conditionalFormatting sqref="P284:T287">
    <cfRule type="containsBlanks" dxfId="512" priority="243">
      <formula>LEN(TRIM(P284))=0</formula>
    </cfRule>
  </conditionalFormatting>
  <conditionalFormatting sqref="Y288:AA289 N288 P288:T288">
    <cfRule type="containsBlanks" dxfId="511" priority="240">
      <formula>LEN(TRIM(N288))=0</formula>
    </cfRule>
  </conditionalFormatting>
  <conditionalFormatting sqref="Y293:AA294">
    <cfRule type="containsBlanks" dxfId="510" priority="239">
      <formula>LEN(TRIM(Y293))=0</formula>
    </cfRule>
  </conditionalFormatting>
  <conditionalFormatting sqref="E289:M292">
    <cfRule type="containsBlanks" dxfId="509" priority="241">
      <formula>LEN(TRIM(E289))=0</formula>
    </cfRule>
  </conditionalFormatting>
  <conditionalFormatting sqref="N289:N292">
    <cfRule type="containsBlanks" dxfId="508" priority="242">
      <formula>LEN(TRIM(N289))=0</formula>
    </cfRule>
  </conditionalFormatting>
  <conditionalFormatting sqref="E288:M288">
    <cfRule type="containsBlanks" dxfId="507" priority="238">
      <formula>LEN(TRIM(E288))=0</formula>
    </cfRule>
  </conditionalFormatting>
  <conditionalFormatting sqref="P289:T292">
    <cfRule type="containsBlanks" dxfId="506" priority="237">
      <formula>LEN(TRIM(P289))=0</formula>
    </cfRule>
  </conditionalFormatting>
  <conditionalFormatting sqref="N293 P293:T293">
    <cfRule type="containsBlanks" dxfId="505" priority="234">
      <formula>LEN(TRIM(N293))=0</formula>
    </cfRule>
  </conditionalFormatting>
  <conditionalFormatting sqref="E294:M297">
    <cfRule type="containsBlanks" dxfId="504" priority="235">
      <formula>LEN(TRIM(E294))=0</formula>
    </cfRule>
  </conditionalFormatting>
  <conditionalFormatting sqref="N294:N297">
    <cfRule type="containsBlanks" dxfId="503" priority="236">
      <formula>LEN(TRIM(N294))=0</formula>
    </cfRule>
  </conditionalFormatting>
  <conditionalFormatting sqref="E293:M293">
    <cfRule type="containsBlanks" dxfId="502" priority="233">
      <formula>LEN(TRIM(E293))=0</formula>
    </cfRule>
  </conditionalFormatting>
  <conditionalFormatting sqref="P294:T297">
    <cfRule type="containsBlanks" dxfId="501" priority="232">
      <formula>LEN(TRIM(P294))=0</formula>
    </cfRule>
  </conditionalFormatting>
  <conditionalFormatting sqref="Y298:AA299 N298 P298:T298">
    <cfRule type="containsBlanks" dxfId="500" priority="229">
      <formula>LEN(TRIM(N298))=0</formula>
    </cfRule>
  </conditionalFormatting>
  <conditionalFormatting sqref="Y303:AA304">
    <cfRule type="containsBlanks" dxfId="499" priority="228">
      <formula>LEN(TRIM(Y303))=0</formula>
    </cfRule>
  </conditionalFormatting>
  <conditionalFormatting sqref="E299:M302">
    <cfRule type="containsBlanks" dxfId="498" priority="230">
      <formula>LEN(TRIM(E299))=0</formula>
    </cfRule>
  </conditionalFormatting>
  <conditionalFormatting sqref="N299:N302">
    <cfRule type="containsBlanks" dxfId="497" priority="231">
      <formula>LEN(TRIM(N299))=0</formula>
    </cfRule>
  </conditionalFormatting>
  <conditionalFormatting sqref="E298:M298">
    <cfRule type="containsBlanks" dxfId="496" priority="227">
      <formula>LEN(TRIM(E298))=0</formula>
    </cfRule>
  </conditionalFormatting>
  <conditionalFormatting sqref="P299:T302">
    <cfRule type="containsBlanks" dxfId="495" priority="226">
      <formula>LEN(TRIM(P299))=0</formula>
    </cfRule>
  </conditionalFormatting>
  <conditionalFormatting sqref="N303 P303:T303">
    <cfRule type="containsBlanks" dxfId="494" priority="223">
      <formula>LEN(TRIM(N303))=0</formula>
    </cfRule>
  </conditionalFormatting>
  <conditionalFormatting sqref="E304:M307">
    <cfRule type="containsBlanks" dxfId="493" priority="224">
      <formula>LEN(TRIM(E304))=0</formula>
    </cfRule>
  </conditionalFormatting>
  <conditionalFormatting sqref="N304:N307">
    <cfRule type="containsBlanks" dxfId="492" priority="225">
      <formula>LEN(TRIM(N304))=0</formula>
    </cfRule>
  </conditionalFormatting>
  <conditionalFormatting sqref="E303:M303">
    <cfRule type="containsBlanks" dxfId="491" priority="222">
      <formula>LEN(TRIM(E303))=0</formula>
    </cfRule>
  </conditionalFormatting>
  <conditionalFormatting sqref="P304:T307">
    <cfRule type="containsBlanks" dxfId="490" priority="221">
      <formula>LEN(TRIM(P304))=0</formula>
    </cfRule>
  </conditionalFormatting>
  <conditionalFormatting sqref="Y308:AA309 N308 P308:T308">
    <cfRule type="containsBlanks" dxfId="489" priority="218">
      <formula>LEN(TRIM(N308))=0</formula>
    </cfRule>
  </conditionalFormatting>
  <conditionalFormatting sqref="Y313:AA314">
    <cfRule type="containsBlanks" dxfId="488" priority="217">
      <formula>LEN(TRIM(Y313))=0</formula>
    </cfRule>
  </conditionalFormatting>
  <conditionalFormatting sqref="E309:M312">
    <cfRule type="containsBlanks" dxfId="487" priority="219">
      <formula>LEN(TRIM(E309))=0</formula>
    </cfRule>
  </conditionalFormatting>
  <conditionalFormatting sqref="N309:N312">
    <cfRule type="containsBlanks" dxfId="486" priority="220">
      <formula>LEN(TRIM(N309))=0</formula>
    </cfRule>
  </conditionalFormatting>
  <conditionalFormatting sqref="E308:M308">
    <cfRule type="containsBlanks" dxfId="485" priority="216">
      <formula>LEN(TRIM(E308))=0</formula>
    </cfRule>
  </conditionalFormatting>
  <conditionalFormatting sqref="P309:T312">
    <cfRule type="containsBlanks" dxfId="484" priority="215">
      <formula>LEN(TRIM(P309))=0</formula>
    </cfRule>
  </conditionalFormatting>
  <conditionalFormatting sqref="N313 P313:T313">
    <cfRule type="containsBlanks" dxfId="483" priority="212">
      <formula>LEN(TRIM(N313))=0</formula>
    </cfRule>
  </conditionalFormatting>
  <conditionalFormatting sqref="E314:M317">
    <cfRule type="containsBlanks" dxfId="482" priority="213">
      <formula>LEN(TRIM(E314))=0</formula>
    </cfRule>
  </conditionalFormatting>
  <conditionalFormatting sqref="N314:N317">
    <cfRule type="containsBlanks" dxfId="481" priority="214">
      <formula>LEN(TRIM(N314))=0</formula>
    </cfRule>
  </conditionalFormatting>
  <conditionalFormatting sqref="E313:M313">
    <cfRule type="containsBlanks" dxfId="480" priority="211">
      <formula>LEN(TRIM(E313))=0</formula>
    </cfRule>
  </conditionalFormatting>
  <conditionalFormatting sqref="P314:T317">
    <cfRule type="containsBlanks" dxfId="479" priority="210">
      <formula>LEN(TRIM(P314))=0</formula>
    </cfRule>
  </conditionalFormatting>
  <conditionalFormatting sqref="Y318:AA319 N318 P318:T318">
    <cfRule type="containsBlanks" dxfId="478" priority="207">
      <formula>LEN(TRIM(N318))=0</formula>
    </cfRule>
  </conditionalFormatting>
  <conditionalFormatting sqref="Y323:AA324">
    <cfRule type="containsBlanks" dxfId="477" priority="206">
      <formula>LEN(TRIM(Y323))=0</formula>
    </cfRule>
  </conditionalFormatting>
  <conditionalFormatting sqref="E319:M322">
    <cfRule type="containsBlanks" dxfId="476" priority="208">
      <formula>LEN(TRIM(E319))=0</formula>
    </cfRule>
  </conditionalFormatting>
  <conditionalFormatting sqref="N319:N322">
    <cfRule type="containsBlanks" dxfId="475" priority="209">
      <formula>LEN(TRIM(N319))=0</formula>
    </cfRule>
  </conditionalFormatting>
  <conditionalFormatting sqref="E318:M318">
    <cfRule type="containsBlanks" dxfId="474" priority="205">
      <formula>LEN(TRIM(E318))=0</formula>
    </cfRule>
  </conditionalFormatting>
  <conditionalFormatting sqref="P319:T322">
    <cfRule type="containsBlanks" dxfId="473" priority="204">
      <formula>LEN(TRIM(P319))=0</formula>
    </cfRule>
  </conditionalFormatting>
  <conditionalFormatting sqref="N323 P323:T323">
    <cfRule type="containsBlanks" dxfId="472" priority="201">
      <formula>LEN(TRIM(N323))=0</formula>
    </cfRule>
  </conditionalFormatting>
  <conditionalFormatting sqref="E324:M327">
    <cfRule type="containsBlanks" dxfId="471" priority="202">
      <formula>LEN(TRIM(E324))=0</formula>
    </cfRule>
  </conditionalFormatting>
  <conditionalFormatting sqref="N324:N327">
    <cfRule type="containsBlanks" dxfId="470" priority="203">
      <formula>LEN(TRIM(N324))=0</formula>
    </cfRule>
  </conditionalFormatting>
  <conditionalFormatting sqref="E323:M323">
    <cfRule type="containsBlanks" dxfId="469" priority="200">
      <formula>LEN(TRIM(E323))=0</formula>
    </cfRule>
  </conditionalFormatting>
  <conditionalFormatting sqref="P324:T327">
    <cfRule type="containsBlanks" dxfId="468" priority="199">
      <formula>LEN(TRIM(P324))=0</formula>
    </cfRule>
  </conditionalFormatting>
  <conditionalFormatting sqref="Y328:AA329 N328 P328:T328">
    <cfRule type="containsBlanks" dxfId="467" priority="196">
      <formula>LEN(TRIM(N328))=0</formula>
    </cfRule>
  </conditionalFormatting>
  <conditionalFormatting sqref="Y333:AA334">
    <cfRule type="containsBlanks" dxfId="466" priority="195">
      <formula>LEN(TRIM(Y333))=0</formula>
    </cfRule>
  </conditionalFormatting>
  <conditionalFormatting sqref="E329:M332">
    <cfRule type="containsBlanks" dxfId="465" priority="197">
      <formula>LEN(TRIM(E329))=0</formula>
    </cfRule>
  </conditionalFormatting>
  <conditionalFormatting sqref="N329:N332">
    <cfRule type="containsBlanks" dxfId="464" priority="198">
      <formula>LEN(TRIM(N329))=0</formula>
    </cfRule>
  </conditionalFormatting>
  <conditionalFormatting sqref="E328:M328">
    <cfRule type="containsBlanks" dxfId="463" priority="194">
      <formula>LEN(TRIM(E328))=0</formula>
    </cfRule>
  </conditionalFormatting>
  <conditionalFormatting sqref="P329:T332">
    <cfRule type="containsBlanks" dxfId="462" priority="193">
      <formula>LEN(TRIM(P329))=0</formula>
    </cfRule>
  </conditionalFormatting>
  <conditionalFormatting sqref="N333 P333:T333">
    <cfRule type="containsBlanks" dxfId="461" priority="190">
      <formula>LEN(TRIM(N333))=0</formula>
    </cfRule>
  </conditionalFormatting>
  <conditionalFormatting sqref="E334:M337">
    <cfRule type="containsBlanks" dxfId="460" priority="191">
      <formula>LEN(TRIM(E334))=0</formula>
    </cfRule>
  </conditionalFormatting>
  <conditionalFormatting sqref="N334:N337">
    <cfRule type="containsBlanks" dxfId="459" priority="192">
      <formula>LEN(TRIM(N334))=0</formula>
    </cfRule>
  </conditionalFormatting>
  <conditionalFormatting sqref="E333:M333">
    <cfRule type="containsBlanks" dxfId="458" priority="189">
      <formula>LEN(TRIM(E333))=0</formula>
    </cfRule>
  </conditionalFormatting>
  <conditionalFormatting sqref="P334:T337">
    <cfRule type="containsBlanks" dxfId="457" priority="188">
      <formula>LEN(TRIM(P334))=0</formula>
    </cfRule>
  </conditionalFormatting>
  <conditionalFormatting sqref="Y338:AA339 N338 P338:T338">
    <cfRule type="containsBlanks" dxfId="456" priority="185">
      <formula>LEN(TRIM(N338))=0</formula>
    </cfRule>
  </conditionalFormatting>
  <conditionalFormatting sqref="Y343:AA344">
    <cfRule type="containsBlanks" dxfId="455" priority="184">
      <formula>LEN(TRIM(Y343))=0</formula>
    </cfRule>
  </conditionalFormatting>
  <conditionalFormatting sqref="E339:M342">
    <cfRule type="containsBlanks" dxfId="454" priority="186">
      <formula>LEN(TRIM(E339))=0</formula>
    </cfRule>
  </conditionalFormatting>
  <conditionalFormatting sqref="N339:N342">
    <cfRule type="containsBlanks" dxfId="453" priority="187">
      <formula>LEN(TRIM(N339))=0</formula>
    </cfRule>
  </conditionalFormatting>
  <conditionalFormatting sqref="E338:M338">
    <cfRule type="containsBlanks" dxfId="452" priority="183">
      <formula>LEN(TRIM(E338))=0</formula>
    </cfRule>
  </conditionalFormatting>
  <conditionalFormatting sqref="P339:T342">
    <cfRule type="containsBlanks" dxfId="451" priority="182">
      <formula>LEN(TRIM(P339))=0</formula>
    </cfRule>
  </conditionalFormatting>
  <conditionalFormatting sqref="N343 P343:T343">
    <cfRule type="containsBlanks" dxfId="450" priority="179">
      <formula>LEN(TRIM(N343))=0</formula>
    </cfRule>
  </conditionalFormatting>
  <conditionalFormatting sqref="E344:M347">
    <cfRule type="containsBlanks" dxfId="449" priority="180">
      <formula>LEN(TRIM(E344))=0</formula>
    </cfRule>
  </conditionalFormatting>
  <conditionalFormatting sqref="N344:N347">
    <cfRule type="containsBlanks" dxfId="448" priority="181">
      <formula>LEN(TRIM(N344))=0</formula>
    </cfRule>
  </conditionalFormatting>
  <conditionalFormatting sqref="E343:M343">
    <cfRule type="containsBlanks" dxfId="447" priority="178">
      <formula>LEN(TRIM(E343))=0</formula>
    </cfRule>
  </conditionalFormatting>
  <conditionalFormatting sqref="P344:T347">
    <cfRule type="containsBlanks" dxfId="446" priority="177">
      <formula>LEN(TRIM(P344))=0</formula>
    </cfRule>
  </conditionalFormatting>
  <conditionalFormatting sqref="Y348:AA349 N348 P348:T348">
    <cfRule type="containsBlanks" dxfId="445" priority="174">
      <formula>LEN(TRIM(N348))=0</formula>
    </cfRule>
  </conditionalFormatting>
  <conditionalFormatting sqref="Y353:AA354">
    <cfRule type="containsBlanks" dxfId="444" priority="173">
      <formula>LEN(TRIM(Y353))=0</formula>
    </cfRule>
  </conditionalFormatting>
  <conditionalFormatting sqref="E349:M352">
    <cfRule type="containsBlanks" dxfId="443" priority="175">
      <formula>LEN(TRIM(E349))=0</formula>
    </cfRule>
  </conditionalFormatting>
  <conditionalFormatting sqref="N349:N352">
    <cfRule type="containsBlanks" dxfId="442" priority="176">
      <formula>LEN(TRIM(N349))=0</formula>
    </cfRule>
  </conditionalFormatting>
  <conditionalFormatting sqref="E348:M348">
    <cfRule type="containsBlanks" dxfId="441" priority="172">
      <formula>LEN(TRIM(E348))=0</formula>
    </cfRule>
  </conditionalFormatting>
  <conditionalFormatting sqref="P349:T352">
    <cfRule type="containsBlanks" dxfId="440" priority="171">
      <formula>LEN(TRIM(P349))=0</formula>
    </cfRule>
  </conditionalFormatting>
  <conditionalFormatting sqref="N353 P353:T353">
    <cfRule type="containsBlanks" dxfId="439" priority="168">
      <formula>LEN(TRIM(N353))=0</formula>
    </cfRule>
  </conditionalFormatting>
  <conditionalFormatting sqref="E354:M357">
    <cfRule type="containsBlanks" dxfId="438" priority="169">
      <formula>LEN(TRIM(E354))=0</formula>
    </cfRule>
  </conditionalFormatting>
  <conditionalFormatting sqref="N354:N357">
    <cfRule type="containsBlanks" dxfId="437" priority="170">
      <formula>LEN(TRIM(N354))=0</formula>
    </cfRule>
  </conditionalFormatting>
  <conditionalFormatting sqref="E353:M353">
    <cfRule type="containsBlanks" dxfId="436" priority="167">
      <formula>LEN(TRIM(E353))=0</formula>
    </cfRule>
  </conditionalFormatting>
  <conditionalFormatting sqref="P354:T357">
    <cfRule type="containsBlanks" dxfId="435" priority="166">
      <formula>LEN(TRIM(P354))=0</formula>
    </cfRule>
  </conditionalFormatting>
  <conditionalFormatting sqref="Y358:AA359 N358 P358:T358">
    <cfRule type="containsBlanks" dxfId="434" priority="163">
      <formula>LEN(TRIM(N358))=0</formula>
    </cfRule>
  </conditionalFormatting>
  <conditionalFormatting sqref="Y363:AA364">
    <cfRule type="containsBlanks" dxfId="433" priority="162">
      <formula>LEN(TRIM(Y363))=0</formula>
    </cfRule>
  </conditionalFormatting>
  <conditionalFormatting sqref="E359:M362">
    <cfRule type="containsBlanks" dxfId="432" priority="164">
      <formula>LEN(TRIM(E359))=0</formula>
    </cfRule>
  </conditionalFormatting>
  <conditionalFormatting sqref="N359:N362">
    <cfRule type="containsBlanks" dxfId="431" priority="165">
      <formula>LEN(TRIM(N359))=0</formula>
    </cfRule>
  </conditionalFormatting>
  <conditionalFormatting sqref="E358:M358">
    <cfRule type="containsBlanks" dxfId="430" priority="161">
      <formula>LEN(TRIM(E358))=0</formula>
    </cfRule>
  </conditionalFormatting>
  <conditionalFormatting sqref="P359:T362">
    <cfRule type="containsBlanks" dxfId="429" priority="160">
      <formula>LEN(TRIM(P359))=0</formula>
    </cfRule>
  </conditionalFormatting>
  <conditionalFormatting sqref="N363 P363:T363">
    <cfRule type="containsBlanks" dxfId="428" priority="157">
      <formula>LEN(TRIM(N363))=0</formula>
    </cfRule>
  </conditionalFormatting>
  <conditionalFormatting sqref="E364:M367">
    <cfRule type="containsBlanks" dxfId="427" priority="158">
      <formula>LEN(TRIM(E364))=0</formula>
    </cfRule>
  </conditionalFormatting>
  <conditionalFormatting sqref="N364:N367">
    <cfRule type="containsBlanks" dxfId="426" priority="159">
      <formula>LEN(TRIM(N364))=0</formula>
    </cfRule>
  </conditionalFormatting>
  <conditionalFormatting sqref="E363:M363">
    <cfRule type="containsBlanks" dxfId="425" priority="156">
      <formula>LEN(TRIM(E363))=0</formula>
    </cfRule>
  </conditionalFormatting>
  <conditionalFormatting sqref="P364:T367">
    <cfRule type="containsBlanks" dxfId="424" priority="155">
      <formula>LEN(TRIM(P364))=0</formula>
    </cfRule>
  </conditionalFormatting>
  <conditionalFormatting sqref="Y368:AA369 N368 P368:T368">
    <cfRule type="containsBlanks" dxfId="423" priority="152">
      <formula>LEN(TRIM(N368))=0</formula>
    </cfRule>
  </conditionalFormatting>
  <conditionalFormatting sqref="Y373:AA374">
    <cfRule type="containsBlanks" dxfId="422" priority="151">
      <formula>LEN(TRIM(Y373))=0</formula>
    </cfRule>
  </conditionalFormatting>
  <conditionalFormatting sqref="E369:M372">
    <cfRule type="containsBlanks" dxfId="421" priority="153">
      <formula>LEN(TRIM(E369))=0</formula>
    </cfRule>
  </conditionalFormatting>
  <conditionalFormatting sqref="N369:N372">
    <cfRule type="containsBlanks" dxfId="420" priority="154">
      <formula>LEN(TRIM(N369))=0</formula>
    </cfRule>
  </conditionalFormatting>
  <conditionalFormatting sqref="E368:M368">
    <cfRule type="containsBlanks" dxfId="419" priority="150">
      <formula>LEN(TRIM(E368))=0</formula>
    </cfRule>
  </conditionalFormatting>
  <conditionalFormatting sqref="P369:T372">
    <cfRule type="containsBlanks" dxfId="418" priority="149">
      <formula>LEN(TRIM(P369))=0</formula>
    </cfRule>
  </conditionalFormatting>
  <conditionalFormatting sqref="N373 P373:T373">
    <cfRule type="containsBlanks" dxfId="417" priority="146">
      <formula>LEN(TRIM(N373))=0</formula>
    </cfRule>
  </conditionalFormatting>
  <conditionalFormatting sqref="E374:M377">
    <cfRule type="containsBlanks" dxfId="416" priority="147">
      <formula>LEN(TRIM(E374))=0</formula>
    </cfRule>
  </conditionalFormatting>
  <conditionalFormatting sqref="N374:N377">
    <cfRule type="containsBlanks" dxfId="415" priority="148">
      <formula>LEN(TRIM(N374))=0</formula>
    </cfRule>
  </conditionalFormatting>
  <conditionalFormatting sqref="E373:M373">
    <cfRule type="containsBlanks" dxfId="414" priority="145">
      <formula>LEN(TRIM(E373))=0</formula>
    </cfRule>
  </conditionalFormatting>
  <conditionalFormatting sqref="P374:T377">
    <cfRule type="containsBlanks" dxfId="413" priority="144">
      <formula>LEN(TRIM(P374))=0</formula>
    </cfRule>
  </conditionalFormatting>
  <conditionalFormatting sqref="Y378:AA379 N378 P378:T378">
    <cfRule type="containsBlanks" dxfId="412" priority="141">
      <formula>LEN(TRIM(N378))=0</formula>
    </cfRule>
  </conditionalFormatting>
  <conditionalFormatting sqref="Y383:AA384">
    <cfRule type="containsBlanks" dxfId="411" priority="140">
      <formula>LEN(TRIM(Y383))=0</formula>
    </cfRule>
  </conditionalFormatting>
  <conditionalFormatting sqref="E379:M382">
    <cfRule type="containsBlanks" dxfId="410" priority="142">
      <formula>LEN(TRIM(E379))=0</formula>
    </cfRule>
  </conditionalFormatting>
  <conditionalFormatting sqref="N379:N382">
    <cfRule type="containsBlanks" dxfId="409" priority="143">
      <formula>LEN(TRIM(N379))=0</formula>
    </cfRule>
  </conditionalFormatting>
  <conditionalFormatting sqref="E378:M378">
    <cfRule type="containsBlanks" dxfId="408" priority="139">
      <formula>LEN(TRIM(E378))=0</formula>
    </cfRule>
  </conditionalFormatting>
  <conditionalFormatting sqref="P379:T382">
    <cfRule type="containsBlanks" dxfId="407" priority="138">
      <formula>LEN(TRIM(P379))=0</formula>
    </cfRule>
  </conditionalFormatting>
  <conditionalFormatting sqref="N383 P383:T383">
    <cfRule type="containsBlanks" dxfId="406" priority="135">
      <formula>LEN(TRIM(N383))=0</formula>
    </cfRule>
  </conditionalFormatting>
  <conditionalFormatting sqref="E384:M387">
    <cfRule type="containsBlanks" dxfId="405" priority="136">
      <formula>LEN(TRIM(E384))=0</formula>
    </cfRule>
  </conditionalFormatting>
  <conditionalFormatting sqref="N384:N387">
    <cfRule type="containsBlanks" dxfId="404" priority="137">
      <formula>LEN(TRIM(N384))=0</formula>
    </cfRule>
  </conditionalFormatting>
  <conditionalFormatting sqref="E383:M383">
    <cfRule type="containsBlanks" dxfId="403" priority="134">
      <formula>LEN(TRIM(E383))=0</formula>
    </cfRule>
  </conditionalFormatting>
  <conditionalFormatting sqref="P384:T387">
    <cfRule type="containsBlanks" dxfId="402" priority="133">
      <formula>LEN(TRIM(P384))=0</formula>
    </cfRule>
  </conditionalFormatting>
  <conditionalFormatting sqref="Y388:AA389 N388 P388:T388">
    <cfRule type="containsBlanks" dxfId="401" priority="130">
      <formula>LEN(TRIM(N388))=0</formula>
    </cfRule>
  </conditionalFormatting>
  <conditionalFormatting sqref="Y393:AA394">
    <cfRule type="containsBlanks" dxfId="400" priority="129">
      <formula>LEN(TRIM(Y393))=0</formula>
    </cfRule>
  </conditionalFormatting>
  <conditionalFormatting sqref="E389:M392">
    <cfRule type="containsBlanks" dxfId="399" priority="131">
      <formula>LEN(TRIM(E389))=0</formula>
    </cfRule>
  </conditionalFormatting>
  <conditionalFormatting sqref="N389:N392">
    <cfRule type="containsBlanks" dxfId="398" priority="132">
      <formula>LEN(TRIM(N389))=0</formula>
    </cfRule>
  </conditionalFormatting>
  <conditionalFormatting sqref="E388:M388">
    <cfRule type="containsBlanks" dxfId="397" priority="128">
      <formula>LEN(TRIM(E388))=0</formula>
    </cfRule>
  </conditionalFormatting>
  <conditionalFormatting sqref="P389:T392">
    <cfRule type="containsBlanks" dxfId="396" priority="127">
      <formula>LEN(TRIM(P389))=0</formula>
    </cfRule>
  </conditionalFormatting>
  <conditionalFormatting sqref="N393 P393:T393">
    <cfRule type="containsBlanks" dxfId="395" priority="124">
      <formula>LEN(TRIM(N393))=0</formula>
    </cfRule>
  </conditionalFormatting>
  <conditionalFormatting sqref="E394:M397">
    <cfRule type="containsBlanks" dxfId="394" priority="125">
      <formula>LEN(TRIM(E394))=0</formula>
    </cfRule>
  </conditionalFormatting>
  <conditionalFormatting sqref="N394:N397">
    <cfRule type="containsBlanks" dxfId="393" priority="126">
      <formula>LEN(TRIM(N394))=0</formula>
    </cfRule>
  </conditionalFormatting>
  <conditionalFormatting sqref="E393:M393">
    <cfRule type="containsBlanks" dxfId="392" priority="123">
      <formula>LEN(TRIM(E393))=0</formula>
    </cfRule>
  </conditionalFormatting>
  <conditionalFormatting sqref="P394:T397">
    <cfRule type="containsBlanks" dxfId="391" priority="122">
      <formula>LEN(TRIM(P394))=0</formula>
    </cfRule>
  </conditionalFormatting>
  <conditionalFormatting sqref="Y398:AA399 N398 P398:T398">
    <cfRule type="containsBlanks" dxfId="390" priority="119">
      <formula>LEN(TRIM(N398))=0</formula>
    </cfRule>
  </conditionalFormatting>
  <conditionalFormatting sqref="Y403:AA404">
    <cfRule type="containsBlanks" dxfId="389" priority="118">
      <formula>LEN(TRIM(Y403))=0</formula>
    </cfRule>
  </conditionalFormatting>
  <conditionalFormatting sqref="E399:M402">
    <cfRule type="containsBlanks" dxfId="388" priority="120">
      <formula>LEN(TRIM(E399))=0</formula>
    </cfRule>
  </conditionalFormatting>
  <conditionalFormatting sqref="N399:N402">
    <cfRule type="containsBlanks" dxfId="387" priority="121">
      <formula>LEN(TRIM(N399))=0</formula>
    </cfRule>
  </conditionalFormatting>
  <conditionalFormatting sqref="E398:M398">
    <cfRule type="containsBlanks" dxfId="386" priority="117">
      <formula>LEN(TRIM(E398))=0</formula>
    </cfRule>
  </conditionalFormatting>
  <conditionalFormatting sqref="P399:T402">
    <cfRule type="containsBlanks" dxfId="385" priority="116">
      <formula>LEN(TRIM(P399))=0</formula>
    </cfRule>
  </conditionalFormatting>
  <conditionalFormatting sqref="N403 P403:T403">
    <cfRule type="containsBlanks" dxfId="384" priority="113">
      <formula>LEN(TRIM(N403))=0</formula>
    </cfRule>
  </conditionalFormatting>
  <conditionalFormatting sqref="E404:M407">
    <cfRule type="containsBlanks" dxfId="383" priority="114">
      <formula>LEN(TRIM(E404))=0</formula>
    </cfRule>
  </conditionalFormatting>
  <conditionalFormatting sqref="N404:N407">
    <cfRule type="containsBlanks" dxfId="382" priority="115">
      <formula>LEN(TRIM(N404))=0</formula>
    </cfRule>
  </conditionalFormatting>
  <conditionalFormatting sqref="E403:M403">
    <cfRule type="containsBlanks" dxfId="381" priority="112">
      <formula>LEN(TRIM(E403))=0</formula>
    </cfRule>
  </conditionalFormatting>
  <conditionalFormatting sqref="P404:T407">
    <cfRule type="containsBlanks" dxfId="380" priority="111">
      <formula>LEN(TRIM(P404))=0</formula>
    </cfRule>
  </conditionalFormatting>
  <conditionalFormatting sqref="Y408:AA409 N408 P408:T408">
    <cfRule type="containsBlanks" dxfId="379" priority="108">
      <formula>LEN(TRIM(N408))=0</formula>
    </cfRule>
  </conditionalFormatting>
  <conditionalFormatting sqref="Y413:AA414">
    <cfRule type="containsBlanks" dxfId="378" priority="107">
      <formula>LEN(TRIM(Y413))=0</formula>
    </cfRule>
  </conditionalFormatting>
  <conditionalFormatting sqref="E409:M412">
    <cfRule type="containsBlanks" dxfId="377" priority="109">
      <formula>LEN(TRIM(E409))=0</formula>
    </cfRule>
  </conditionalFormatting>
  <conditionalFormatting sqref="N409:N412">
    <cfRule type="containsBlanks" dxfId="376" priority="110">
      <formula>LEN(TRIM(N409))=0</formula>
    </cfRule>
  </conditionalFormatting>
  <conditionalFormatting sqref="E408:M408">
    <cfRule type="containsBlanks" dxfId="375" priority="106">
      <formula>LEN(TRIM(E408))=0</formula>
    </cfRule>
  </conditionalFormatting>
  <conditionalFormatting sqref="P409:T412">
    <cfRule type="containsBlanks" dxfId="374" priority="105">
      <formula>LEN(TRIM(P409))=0</formula>
    </cfRule>
  </conditionalFormatting>
  <conditionalFormatting sqref="N413 P413:T413">
    <cfRule type="containsBlanks" dxfId="373" priority="102">
      <formula>LEN(TRIM(N413))=0</formula>
    </cfRule>
  </conditionalFormatting>
  <conditionalFormatting sqref="E414:M417">
    <cfRule type="containsBlanks" dxfId="372" priority="103">
      <formula>LEN(TRIM(E414))=0</formula>
    </cfRule>
  </conditionalFormatting>
  <conditionalFormatting sqref="N414:N417">
    <cfRule type="containsBlanks" dxfId="371" priority="104">
      <formula>LEN(TRIM(N414))=0</formula>
    </cfRule>
  </conditionalFormatting>
  <conditionalFormatting sqref="E413:M413">
    <cfRule type="containsBlanks" dxfId="370" priority="101">
      <formula>LEN(TRIM(E413))=0</formula>
    </cfRule>
  </conditionalFormatting>
  <conditionalFormatting sqref="P414:T417">
    <cfRule type="containsBlanks" dxfId="369" priority="100">
      <formula>LEN(TRIM(P414))=0</formula>
    </cfRule>
  </conditionalFormatting>
  <conditionalFormatting sqref="Y418:AA419 N418 P418:T418">
    <cfRule type="containsBlanks" dxfId="368" priority="97">
      <formula>LEN(TRIM(N418))=0</formula>
    </cfRule>
  </conditionalFormatting>
  <conditionalFormatting sqref="Y423:AA424">
    <cfRule type="containsBlanks" dxfId="367" priority="96">
      <formula>LEN(TRIM(Y423))=0</formula>
    </cfRule>
  </conditionalFormatting>
  <conditionalFormatting sqref="E419:M422">
    <cfRule type="containsBlanks" dxfId="366" priority="98">
      <formula>LEN(TRIM(E419))=0</formula>
    </cfRule>
  </conditionalFormatting>
  <conditionalFormatting sqref="N419:N422">
    <cfRule type="containsBlanks" dxfId="365" priority="99">
      <formula>LEN(TRIM(N419))=0</formula>
    </cfRule>
  </conditionalFormatting>
  <conditionalFormatting sqref="E418:M418">
    <cfRule type="containsBlanks" dxfId="364" priority="95">
      <formula>LEN(TRIM(E418))=0</formula>
    </cfRule>
  </conditionalFormatting>
  <conditionalFormatting sqref="P419:T422">
    <cfRule type="containsBlanks" dxfId="363" priority="94">
      <formula>LEN(TRIM(P419))=0</formula>
    </cfRule>
  </conditionalFormatting>
  <conditionalFormatting sqref="N423 P423:T423">
    <cfRule type="containsBlanks" dxfId="362" priority="91">
      <formula>LEN(TRIM(N423))=0</formula>
    </cfRule>
  </conditionalFormatting>
  <conditionalFormatting sqref="E424:M427">
    <cfRule type="containsBlanks" dxfId="361" priority="92">
      <formula>LEN(TRIM(E424))=0</formula>
    </cfRule>
  </conditionalFormatting>
  <conditionalFormatting sqref="N424:N427">
    <cfRule type="containsBlanks" dxfId="360" priority="93">
      <formula>LEN(TRIM(N424))=0</formula>
    </cfRule>
  </conditionalFormatting>
  <conditionalFormatting sqref="E423:M423">
    <cfRule type="containsBlanks" dxfId="359" priority="90">
      <formula>LEN(TRIM(E423))=0</formula>
    </cfRule>
  </conditionalFormatting>
  <conditionalFormatting sqref="P424:T427">
    <cfRule type="containsBlanks" dxfId="358" priority="89">
      <formula>LEN(TRIM(P424))=0</formula>
    </cfRule>
  </conditionalFormatting>
  <conditionalFormatting sqref="Y428:AA429 N428 P428:T428">
    <cfRule type="containsBlanks" dxfId="357" priority="86">
      <formula>LEN(TRIM(N428))=0</formula>
    </cfRule>
  </conditionalFormatting>
  <conditionalFormatting sqref="Y433:AA434">
    <cfRule type="containsBlanks" dxfId="356" priority="85">
      <formula>LEN(TRIM(Y433))=0</formula>
    </cfRule>
  </conditionalFormatting>
  <conditionalFormatting sqref="E429:M432">
    <cfRule type="containsBlanks" dxfId="355" priority="87">
      <formula>LEN(TRIM(E429))=0</formula>
    </cfRule>
  </conditionalFormatting>
  <conditionalFormatting sqref="N429:N432">
    <cfRule type="containsBlanks" dxfId="354" priority="88">
      <formula>LEN(TRIM(N429))=0</formula>
    </cfRule>
  </conditionalFormatting>
  <conditionalFormatting sqref="E428:M428">
    <cfRule type="containsBlanks" dxfId="353" priority="84">
      <formula>LEN(TRIM(E428))=0</formula>
    </cfRule>
  </conditionalFormatting>
  <conditionalFormatting sqref="P429:T432">
    <cfRule type="containsBlanks" dxfId="352" priority="83">
      <formula>LEN(TRIM(P429))=0</formula>
    </cfRule>
  </conditionalFormatting>
  <conditionalFormatting sqref="N433 P433:T433">
    <cfRule type="containsBlanks" dxfId="351" priority="80">
      <formula>LEN(TRIM(N433))=0</formula>
    </cfRule>
  </conditionalFormatting>
  <conditionalFormatting sqref="E434:M437">
    <cfRule type="containsBlanks" dxfId="350" priority="81">
      <formula>LEN(TRIM(E434))=0</formula>
    </cfRule>
  </conditionalFormatting>
  <conditionalFormatting sqref="N434:N437">
    <cfRule type="containsBlanks" dxfId="349" priority="82">
      <formula>LEN(TRIM(N434))=0</formula>
    </cfRule>
  </conditionalFormatting>
  <conditionalFormatting sqref="E433:M433">
    <cfRule type="containsBlanks" dxfId="348" priority="79">
      <formula>LEN(TRIM(E433))=0</formula>
    </cfRule>
  </conditionalFormatting>
  <conditionalFormatting sqref="P434:T437">
    <cfRule type="containsBlanks" dxfId="347" priority="78">
      <formula>LEN(TRIM(P434))=0</formula>
    </cfRule>
  </conditionalFormatting>
  <conditionalFormatting sqref="Y438:AA439 N438 P438:T438">
    <cfRule type="containsBlanks" dxfId="346" priority="75">
      <formula>LEN(TRIM(N438))=0</formula>
    </cfRule>
  </conditionalFormatting>
  <conditionalFormatting sqref="Y443:AA444">
    <cfRule type="containsBlanks" dxfId="345" priority="74">
      <formula>LEN(TRIM(Y443))=0</formula>
    </cfRule>
  </conditionalFormatting>
  <conditionalFormatting sqref="E439:M442">
    <cfRule type="containsBlanks" dxfId="344" priority="76">
      <formula>LEN(TRIM(E439))=0</formula>
    </cfRule>
  </conditionalFormatting>
  <conditionalFormatting sqref="N439:N442">
    <cfRule type="containsBlanks" dxfId="343" priority="77">
      <formula>LEN(TRIM(N439))=0</formula>
    </cfRule>
  </conditionalFormatting>
  <conditionalFormatting sqref="E438:M438">
    <cfRule type="containsBlanks" dxfId="342" priority="73">
      <formula>LEN(TRIM(E438))=0</formula>
    </cfRule>
  </conditionalFormatting>
  <conditionalFormatting sqref="P439:T442">
    <cfRule type="containsBlanks" dxfId="341" priority="72">
      <formula>LEN(TRIM(P439))=0</formula>
    </cfRule>
  </conditionalFormatting>
  <conditionalFormatting sqref="N443 P443:T443">
    <cfRule type="containsBlanks" dxfId="340" priority="69">
      <formula>LEN(TRIM(N443))=0</formula>
    </cfRule>
  </conditionalFormatting>
  <conditionalFormatting sqref="E444:M447">
    <cfRule type="containsBlanks" dxfId="339" priority="70">
      <formula>LEN(TRIM(E444))=0</formula>
    </cfRule>
  </conditionalFormatting>
  <conditionalFormatting sqref="N444:N447">
    <cfRule type="containsBlanks" dxfId="338" priority="71">
      <formula>LEN(TRIM(N444))=0</formula>
    </cfRule>
  </conditionalFormatting>
  <conditionalFormatting sqref="E443:M443">
    <cfRule type="containsBlanks" dxfId="337" priority="68">
      <formula>LEN(TRIM(E443))=0</formula>
    </cfRule>
  </conditionalFormatting>
  <conditionalFormatting sqref="P444:T447">
    <cfRule type="containsBlanks" dxfId="336" priority="67">
      <formula>LEN(TRIM(P444))=0</formula>
    </cfRule>
  </conditionalFormatting>
  <conditionalFormatting sqref="Y448:AA449 N448 P448:T448">
    <cfRule type="containsBlanks" dxfId="335" priority="64">
      <formula>LEN(TRIM(N448))=0</formula>
    </cfRule>
  </conditionalFormatting>
  <conditionalFormatting sqref="Y453:AA454">
    <cfRule type="containsBlanks" dxfId="334" priority="63">
      <formula>LEN(TRIM(Y453))=0</formula>
    </cfRule>
  </conditionalFormatting>
  <conditionalFormatting sqref="E449:M452">
    <cfRule type="containsBlanks" dxfId="333" priority="65">
      <formula>LEN(TRIM(E449))=0</formula>
    </cfRule>
  </conditionalFormatting>
  <conditionalFormatting sqref="N449:N452">
    <cfRule type="containsBlanks" dxfId="332" priority="66">
      <formula>LEN(TRIM(N449))=0</formula>
    </cfRule>
  </conditionalFormatting>
  <conditionalFormatting sqref="E448:M448">
    <cfRule type="containsBlanks" dxfId="331" priority="62">
      <formula>LEN(TRIM(E448))=0</formula>
    </cfRule>
  </conditionalFormatting>
  <conditionalFormatting sqref="P449:T452">
    <cfRule type="containsBlanks" dxfId="330" priority="61">
      <formula>LEN(TRIM(P449))=0</formula>
    </cfRule>
  </conditionalFormatting>
  <conditionalFormatting sqref="N453 P453:T453">
    <cfRule type="containsBlanks" dxfId="329" priority="58">
      <formula>LEN(TRIM(N453))=0</formula>
    </cfRule>
  </conditionalFormatting>
  <conditionalFormatting sqref="E454:M457">
    <cfRule type="containsBlanks" dxfId="328" priority="59">
      <formula>LEN(TRIM(E454))=0</formula>
    </cfRule>
  </conditionalFormatting>
  <conditionalFormatting sqref="N454:N457">
    <cfRule type="containsBlanks" dxfId="327" priority="60">
      <formula>LEN(TRIM(N454))=0</formula>
    </cfRule>
  </conditionalFormatting>
  <conditionalFormatting sqref="E453:M453">
    <cfRule type="containsBlanks" dxfId="326" priority="57">
      <formula>LEN(TRIM(E453))=0</formula>
    </cfRule>
  </conditionalFormatting>
  <conditionalFormatting sqref="P454:T457">
    <cfRule type="containsBlanks" dxfId="325" priority="56">
      <formula>LEN(TRIM(P454))=0</formula>
    </cfRule>
  </conditionalFormatting>
  <conditionalFormatting sqref="Y458:AA459 N458 P458:T458">
    <cfRule type="containsBlanks" dxfId="324" priority="53">
      <formula>LEN(TRIM(N458))=0</formula>
    </cfRule>
  </conditionalFormatting>
  <conditionalFormatting sqref="Y463:AA464">
    <cfRule type="containsBlanks" dxfId="323" priority="52">
      <formula>LEN(TRIM(Y463))=0</formula>
    </cfRule>
  </conditionalFormatting>
  <conditionalFormatting sqref="E459:M462">
    <cfRule type="containsBlanks" dxfId="322" priority="54">
      <formula>LEN(TRIM(E459))=0</formula>
    </cfRule>
  </conditionalFormatting>
  <conditionalFormatting sqref="N459:N462">
    <cfRule type="containsBlanks" dxfId="321" priority="55">
      <formula>LEN(TRIM(N459))=0</formula>
    </cfRule>
  </conditionalFormatting>
  <conditionalFormatting sqref="E458:M458">
    <cfRule type="containsBlanks" dxfId="320" priority="51">
      <formula>LEN(TRIM(E458))=0</formula>
    </cfRule>
  </conditionalFormatting>
  <conditionalFormatting sqref="P459:T462">
    <cfRule type="containsBlanks" dxfId="319" priority="50">
      <formula>LEN(TRIM(P459))=0</formula>
    </cfRule>
  </conditionalFormatting>
  <conditionalFormatting sqref="N463 P463:T463">
    <cfRule type="containsBlanks" dxfId="318" priority="47">
      <formula>LEN(TRIM(N463))=0</formula>
    </cfRule>
  </conditionalFormatting>
  <conditionalFormatting sqref="E464:M467">
    <cfRule type="containsBlanks" dxfId="317" priority="48">
      <formula>LEN(TRIM(E464))=0</formula>
    </cfRule>
  </conditionalFormatting>
  <conditionalFormatting sqref="N464:N467">
    <cfRule type="containsBlanks" dxfId="316" priority="49">
      <formula>LEN(TRIM(N464))=0</formula>
    </cfRule>
  </conditionalFormatting>
  <conditionalFormatting sqref="E463:M463">
    <cfRule type="containsBlanks" dxfId="315" priority="46">
      <formula>LEN(TRIM(E463))=0</formula>
    </cfRule>
  </conditionalFormatting>
  <conditionalFormatting sqref="P464:T467">
    <cfRule type="containsBlanks" dxfId="314" priority="45">
      <formula>LEN(TRIM(P464))=0</formula>
    </cfRule>
  </conditionalFormatting>
  <conditionalFormatting sqref="Y468:AA469 N468 P468:T468">
    <cfRule type="containsBlanks" dxfId="313" priority="42">
      <formula>LEN(TRIM(N468))=0</formula>
    </cfRule>
  </conditionalFormatting>
  <conditionalFormatting sqref="Y473:AA474">
    <cfRule type="containsBlanks" dxfId="312" priority="41">
      <formula>LEN(TRIM(Y473))=0</formula>
    </cfRule>
  </conditionalFormatting>
  <conditionalFormatting sqref="E469:M472">
    <cfRule type="containsBlanks" dxfId="311" priority="43">
      <formula>LEN(TRIM(E469))=0</formula>
    </cfRule>
  </conditionalFormatting>
  <conditionalFormatting sqref="N469:N472">
    <cfRule type="containsBlanks" dxfId="310" priority="44">
      <formula>LEN(TRIM(N469))=0</formula>
    </cfRule>
  </conditionalFormatting>
  <conditionalFormatting sqref="E468:M468">
    <cfRule type="containsBlanks" dxfId="309" priority="40">
      <formula>LEN(TRIM(E468))=0</formula>
    </cfRule>
  </conditionalFormatting>
  <conditionalFormatting sqref="P469:T472">
    <cfRule type="containsBlanks" dxfId="308" priority="39">
      <formula>LEN(TRIM(P469))=0</formula>
    </cfRule>
  </conditionalFormatting>
  <conditionalFormatting sqref="N473 P473:T473">
    <cfRule type="containsBlanks" dxfId="307" priority="36">
      <formula>LEN(TRIM(N473))=0</formula>
    </cfRule>
  </conditionalFormatting>
  <conditionalFormatting sqref="E474:M477">
    <cfRule type="containsBlanks" dxfId="306" priority="37">
      <formula>LEN(TRIM(E474))=0</formula>
    </cfRule>
  </conditionalFormatting>
  <conditionalFormatting sqref="N474:N477">
    <cfRule type="containsBlanks" dxfId="305" priority="38">
      <formula>LEN(TRIM(N474))=0</formula>
    </cfRule>
  </conditionalFormatting>
  <conditionalFormatting sqref="E473:M473">
    <cfRule type="containsBlanks" dxfId="304" priority="35">
      <formula>LEN(TRIM(E473))=0</formula>
    </cfRule>
  </conditionalFormatting>
  <conditionalFormatting sqref="P474:T477">
    <cfRule type="containsBlanks" dxfId="303" priority="34">
      <formula>LEN(TRIM(P474))=0</formula>
    </cfRule>
  </conditionalFormatting>
  <conditionalFormatting sqref="Y478:AA479 N478 P478:T478">
    <cfRule type="containsBlanks" dxfId="302" priority="31">
      <formula>LEN(TRIM(N478))=0</formula>
    </cfRule>
  </conditionalFormatting>
  <conditionalFormatting sqref="Y483:AA484">
    <cfRule type="containsBlanks" dxfId="301" priority="30">
      <formula>LEN(TRIM(Y483))=0</formula>
    </cfRule>
  </conditionalFormatting>
  <conditionalFormatting sqref="E479:M482">
    <cfRule type="containsBlanks" dxfId="300" priority="32">
      <formula>LEN(TRIM(E479))=0</formula>
    </cfRule>
  </conditionalFormatting>
  <conditionalFormatting sqref="N479:N482">
    <cfRule type="containsBlanks" dxfId="299" priority="33">
      <formula>LEN(TRIM(N479))=0</formula>
    </cfRule>
  </conditionalFormatting>
  <conditionalFormatting sqref="E478:M478">
    <cfRule type="containsBlanks" dxfId="298" priority="29">
      <formula>LEN(TRIM(E478))=0</formula>
    </cfRule>
  </conditionalFormatting>
  <conditionalFormatting sqref="P479:T482">
    <cfRule type="containsBlanks" dxfId="297" priority="28">
      <formula>LEN(TRIM(P479))=0</formula>
    </cfRule>
  </conditionalFormatting>
  <conditionalFormatting sqref="N483 P483:T483">
    <cfRule type="containsBlanks" dxfId="296" priority="25">
      <formula>LEN(TRIM(N483))=0</formula>
    </cfRule>
  </conditionalFormatting>
  <conditionalFormatting sqref="E484:M487">
    <cfRule type="containsBlanks" dxfId="295" priority="26">
      <formula>LEN(TRIM(E484))=0</formula>
    </cfRule>
  </conditionalFormatting>
  <conditionalFormatting sqref="N484:N487">
    <cfRule type="containsBlanks" dxfId="294" priority="27">
      <formula>LEN(TRIM(N484))=0</formula>
    </cfRule>
  </conditionalFormatting>
  <conditionalFormatting sqref="E483:M483">
    <cfRule type="containsBlanks" dxfId="293" priority="24">
      <formula>LEN(TRIM(E483))=0</formula>
    </cfRule>
  </conditionalFormatting>
  <conditionalFormatting sqref="P484:T487">
    <cfRule type="containsBlanks" dxfId="292" priority="23">
      <formula>LEN(TRIM(P484))=0</formula>
    </cfRule>
  </conditionalFormatting>
  <conditionalFormatting sqref="Y488:AA489 N488 P488:T488">
    <cfRule type="containsBlanks" dxfId="291" priority="20">
      <formula>LEN(TRIM(N488))=0</formula>
    </cfRule>
  </conditionalFormatting>
  <conditionalFormatting sqref="Y493:AA494">
    <cfRule type="containsBlanks" dxfId="290" priority="19">
      <formula>LEN(TRIM(Y493))=0</formula>
    </cfRule>
  </conditionalFormatting>
  <conditionalFormatting sqref="E489:M492">
    <cfRule type="containsBlanks" dxfId="289" priority="21">
      <formula>LEN(TRIM(E489))=0</formula>
    </cfRule>
  </conditionalFormatting>
  <conditionalFormatting sqref="N489:N492">
    <cfRule type="containsBlanks" dxfId="288" priority="22">
      <formula>LEN(TRIM(N489))=0</formula>
    </cfRule>
  </conditionalFormatting>
  <conditionalFormatting sqref="E488:M488">
    <cfRule type="containsBlanks" dxfId="287" priority="18">
      <formula>LEN(TRIM(E488))=0</formula>
    </cfRule>
  </conditionalFormatting>
  <conditionalFormatting sqref="P489:T492">
    <cfRule type="containsBlanks" dxfId="286" priority="17">
      <formula>LEN(TRIM(P489))=0</formula>
    </cfRule>
  </conditionalFormatting>
  <conditionalFormatting sqref="N493 P493:T493">
    <cfRule type="containsBlanks" dxfId="285" priority="14">
      <formula>LEN(TRIM(N493))=0</formula>
    </cfRule>
  </conditionalFormatting>
  <conditionalFormatting sqref="E494:M497">
    <cfRule type="containsBlanks" dxfId="284" priority="15">
      <formula>LEN(TRIM(E494))=0</formula>
    </cfRule>
  </conditionalFormatting>
  <conditionalFormatting sqref="N494:N497">
    <cfRule type="containsBlanks" dxfId="283" priority="16">
      <formula>LEN(TRIM(N494))=0</formula>
    </cfRule>
  </conditionalFormatting>
  <conditionalFormatting sqref="E493:M493">
    <cfRule type="containsBlanks" dxfId="282" priority="13">
      <formula>LEN(TRIM(E493))=0</formula>
    </cfRule>
  </conditionalFormatting>
  <conditionalFormatting sqref="P494:T497">
    <cfRule type="containsBlanks" dxfId="281" priority="12">
      <formula>LEN(TRIM(P494))=0</formula>
    </cfRule>
  </conditionalFormatting>
  <conditionalFormatting sqref="Y498:AA499 N498 P498:T498">
    <cfRule type="containsBlanks" dxfId="280" priority="9">
      <formula>LEN(TRIM(N498))=0</formula>
    </cfRule>
  </conditionalFormatting>
  <conditionalFormatting sqref="Y503:AA504">
    <cfRule type="containsBlanks" dxfId="279" priority="8">
      <formula>LEN(TRIM(Y503))=0</formula>
    </cfRule>
  </conditionalFormatting>
  <conditionalFormatting sqref="E499:M502">
    <cfRule type="containsBlanks" dxfId="278" priority="10">
      <formula>LEN(TRIM(E499))=0</formula>
    </cfRule>
  </conditionalFormatting>
  <conditionalFormatting sqref="N499:N502">
    <cfRule type="containsBlanks" dxfId="277" priority="11">
      <formula>LEN(TRIM(N499))=0</formula>
    </cfRule>
  </conditionalFormatting>
  <conditionalFormatting sqref="E498:M498">
    <cfRule type="containsBlanks" dxfId="276" priority="7">
      <formula>LEN(TRIM(E498))=0</formula>
    </cfRule>
  </conditionalFormatting>
  <conditionalFormatting sqref="P499:T502">
    <cfRule type="containsBlanks" dxfId="275" priority="6">
      <formula>LEN(TRIM(P499))=0</formula>
    </cfRule>
  </conditionalFormatting>
  <conditionalFormatting sqref="N503 P503:T503">
    <cfRule type="containsBlanks" dxfId="274" priority="3">
      <formula>LEN(TRIM(N503))=0</formula>
    </cfRule>
  </conditionalFormatting>
  <conditionalFormatting sqref="E504:M507">
    <cfRule type="containsBlanks" dxfId="273" priority="4">
      <formula>LEN(TRIM(E504))=0</formula>
    </cfRule>
  </conditionalFormatting>
  <conditionalFormatting sqref="N504:N507">
    <cfRule type="containsBlanks" dxfId="272" priority="5">
      <formula>LEN(TRIM(N504))=0</formula>
    </cfRule>
  </conditionalFormatting>
  <conditionalFormatting sqref="E503:M503">
    <cfRule type="containsBlanks" dxfId="271" priority="2">
      <formula>LEN(TRIM(E503))=0</formula>
    </cfRule>
  </conditionalFormatting>
  <conditionalFormatting sqref="P504:T507">
    <cfRule type="containsBlanks" dxfId="270" priority="1">
      <formula>LEN(TRIM(P504))=0</formula>
    </cfRule>
  </conditionalFormatting>
  <dataValidations count="13">
    <dataValidation type="whole" allowBlank="1" showInputMessage="1" showErrorMessage="1" errorTitle="Entry Error" error="Entries must be between -30 and 35." sqref="E508:F1048576">
      <formula1>-30</formula1>
      <formula2>35</formula2>
    </dataValidation>
    <dataValidation type="whole" allowBlank="1" showInputMessage="1" showErrorMessage="1" errorTitle="Entry Error" error="Entries must be between -15 and 15." sqref="G508:H1048576">
      <formula1>-15</formula1>
      <formula2>15</formula2>
    </dataValidation>
    <dataValidation type="list" allowBlank="1" showInputMessage="1" showErrorMessage="1" errorTitle="Entry Error" error="Entries must be between 0 and 10, or 999 if timed-out." sqref="Y8:Y507">
      <formula1>"0,1,2,3,4,5,6,7,8,9,10,999"</formula1>
    </dataValidation>
    <dataValidation type="whole" allowBlank="1" showInputMessage="1" showErrorMessage="1" errorTitle="Entry Error" error="Entries must be between 0 and 59." sqref="Z8:Z507">
      <formula1>0</formula1>
      <formula2>59</formula2>
    </dataValidation>
    <dataValidation type="whole" allowBlank="1" showInputMessage="1" showErrorMessage="1" errorTitle="Entry Error" error="Entries must be between 0 and 99." sqref="AA8:AA507">
      <formula1>0</formula1>
      <formula2>99</formula2>
    </dataValidation>
    <dataValidation type="list" allowBlank="1" showInputMessage="1" showErrorMessage="1" errorTitle="Entry Error" error="This cell is only to be filled if the competitor was disqualified from the event." sqref="AF8:AF507">
      <formula1>"DQ"</formula1>
    </dataValidation>
    <dataValidation type="whole" allowBlank="1" showInputMessage="1" showErrorMessage="1" errorTitle="Entry Error" error="Entries must be between -3 and 3." sqref="P508:T1048576 P1:T3 P5:T7">
      <formula1>-3</formula1>
      <formula2>3</formula2>
    </dataValidation>
    <dataValidation type="list" allowBlank="1" showInputMessage="1" showErrorMessage="1" errorTitle="Entry Error" error="Entries must be 0 or 3." sqref="L8 H103 H113 H8 F13 H23 L23 H33 L33 H43 L43 H53 L53 H63 L63 H73 L73 H83 L83 H93 L93 L103 L113 H123 L123 H133 L133 H143 L143 H153 L153 H163 L163 H173 L173 H183 L183 H193 L193 H203 L203 H213 L213 H223 L223 H233 L233 H243 L243 H253 L253 H263 L263 H273 L273 H283 L283 H293 L293 H303 L303 H313 L313 H323 L323 H333 L333 H343 L343 H353 L353 H363 L363 H373 L373 H383 L383 H393 L393 H403 L403 H413 L413 H423 L423 H433 L433 H443 L443 H453 L453 H463 L463 H473 L473 H483 L483 H493 L493 N13 F8 N8 H13 L13 L18 H18 F23 N23 F18 N18 L28 H28 F33 N33 F28 N28 L38 H38 F43 N43 F38 N38 L48 H48 F53 N53 F48 N48 L58 H58 F63 N63 F58 N58 L68 H68 F73 N73 F68 N68 L78 H78 F83 N83 F78 N78 L88 H88 F93 N93 F88 N88 L98 H98 F103 N103 F98 N98 L108 H108 F113 N113 F108 N108 L118 H118 F123 N123 F118 N118 L128 H128 F133 N133 F128 N128 L138 H138 F143 N143 F138 N138 L148 H148 F153 N153 F148 N148 L158 H158 F163 N163 F158 N158 L168 H168 F173 N173 F168 N168 L178 H178 F183 N183 F178 N178 L188 H188 F193 N193 F188 N188 L198 H198 F203 N203 F198 N198 L208 H208 F213 N213 F208 N208 L218 H218 F223 N223 F218 N218 L228 H228 F233 N233 F228 N228 L238 H238 F243 N243 F238 N238 L248 H248 F253 N253 F248 N248 L258 H258 F263 N263 F258 N258 L268 H268 F273 N273 F268 N268 L278 H278 F283 N283 F278 N278 L288 H288 F293 N293 F288 N288 L298 H298 F303 N303 F298 N298 L308 H308 F313 N313 F308 N308 L318 H318 F323 N323 F318 N318 L328 H328 F333 N333 F328 N328 L338 H338 F343 N343 F338 N338 L348 H348 F353 N353 F348 N348 L358 H358 F363 N363 F358 N358 L368 H368 F373 N373 F368 N368 L378 H378 F383 N383 F378 N378 L388 H388 F393 N393 F388 N388 L398 H398 F403 N403 F398 N398 L408 H408 F413 N413 F408 N408 L418 H418 F423 N423 F418 N418 L428 H428 F433 N433 F428 N428 L438 H438 F443 N443 F438 N438 L448 H448 F453 N453 F448 N448 L458 H458 F463 N463 F458 N458 L468 H468 F473 N473 F468 N468 L478 H478 F483 N483 F478 N478 L488 H488 F493 N493 F488 N488 L498 H498 F503 N503 F498 N498 H503 L503">
      <formula1>"0,3"</formula1>
    </dataValidation>
    <dataValidation type="whole" allowBlank="1" showInputMessage="1" showErrorMessage="1" errorTitle="Entry Error" error="Entries must be between 0 and 3." sqref="P8:T507">
      <formula1>0</formula1>
      <formula2>3</formula2>
    </dataValidation>
    <dataValidation type="whole" allowBlank="1" showInputMessage="1" showErrorMessage="1" errorTitle="Entry Error" error="Entries must be between 0 and 5." sqref="E8 I8 I13 E13 E18 I18 I23 E23 E28 I28 I33 E33 E38 I38 I43 E43 E48 I48 I53 E53 E58 I58 I63 E63 E68 I68 I73 E73 E78 I78 I83 E83 E88 I88 I93 E93 E98 I98 I103 E103 E108 I108 I113 E113 E118 I118 I123 E123 E128 I128 I133 E133 E138 I138 I143 E143 E148 I148 I153 E153 E158 I158 I163 E163 E168 I168 I173 E173 E178 I178 I183 E183 E188 I188 I193 E193 E198 I198 I203 E203 E208 I208 I213 E213 E218 I218 I223 E223 E228 I228 I233 E233 E238 I238 I243 E243 E248 I248 I253 E253 E258 I258 I263 E263 E268 I268 I273 E273 E278 I278 I283 E283 E288 I288 I293 E293 E298 I298 I303 E303 E308 I308 I313 E313 E318 I318 I323 E323 E328 I328 I333 E333 E338 I338 I343 E343 E348 I348 I353 E353 E358 I358 I363 E363 E368 I368 I373 E373 E378 I378 I383 E383 E388 I388 I393 E393 E398 I398 I403 E403 E408 I408 I413 E413 E418 I418 I423 E423 E428 I428 I433 E433 E438 I438 I443 E443 E448 I448 I453 E453 E458 I458 I463 E463 E468 I468 I473 E473 E478 I478 I483 E483 E488 I488 I493 E493 E498 I498 I503 E503">
      <formula1>0</formula1>
      <formula2>5</formula2>
    </dataValidation>
    <dataValidation type="whole" allowBlank="1" showInputMessage="1" showErrorMessage="1" errorTitle="Entry Error" error="Entries must be between 0 and 8." sqref="G8 K8 K13 G13 G18 K18 K23 G23 G28 K28 K33 G33 G38 K38 K43 G43 G48 K48 K53 G53 G58 K58 K63 G63 G68 K68 K73 G73 G78 K78 K83 G83 G88 K88 K93 G93 G98 K98 K103 G103 G108 K108 K113 G113 G118 K118 K123 G123 G128 K128 K133 G133 G138 K138 K143 G143 G148 K148 K153 G153 G158 K158 K163 G163 G168 K168 K173 G173 G178 K178 K183 G183 G188 K188 K193 G193 G198 K198 K203 G203 G208 K208 K213 G213 G218 K218 K223 G223 G228 K228 K233 G233 G238 K238 K243 G243 G248 K248 K253 G253 G258 K258 K263 G263 G268 K268 K273 G273 G278 K278 K283 G283 G288 K288 K293 G293 G298 K298 K303 G303 G308 K308 K313 G313 G318 K318 K323 G323 G328 K328 K333 G333 G338 K338 K343 G343 G348 K348 K353 G353 G358 K358 K363 G363 G368 K368 K373 G373 G378 K378 K383 G383 G388 K388 K393 G393 G398 K398 K403 G403 G408 K408 K413 G413 G418 K418 K423 G423 G428 K428 K433 G433 G438 K438 K443 G443 G448 K448 K453 G453 G458 K458 K463 G463 G468 K468 K473 G473 G478 K478 K483 G483 G488 K488 K493 G493 G498 K498 K503 G503">
      <formula1>0</formula1>
      <formula2>8</formula2>
    </dataValidation>
    <dataValidation type="list" allowBlank="1" showInputMessage="1" showErrorMessage="1" errorTitle="Entry Error" error="Entries must be 0, 3, 6, or 9" sqref="J8 J13 J18 J23 J28 J33 J38 J43 J48 J53 J58 J63 J68 J73 J78 J83 J88 J93 J98 J103 J108 J113 J118 J123 J128 J133 J138 J143 J148 J153 J158 J163 J168 J173 J178 J183 J188 J193 J198 J203 J208 J213 J218 J223 J228 J233 J238 J243 J248 J253 J258 J263 J268 J273 J278 J283 J288 J293 J298 J303 J308 J313 J318 J323 J328 J333 J338 J343 J348 J353 J358 J363 J368 J373 J378 J383 J388 J393 J398 J403 J408 J413 J418 J423 J428 J433 J438 J443 J448 J453 J458 J463 J468 J473 J478 J483 J488 J493 J498 J503">
      <formula1>"0,3,6,9"</formula1>
    </dataValidation>
    <dataValidation type="whole" allowBlank="1" showInputMessage="1" showErrorMessage="1" errorTitle="Entry Error" error="Entries must be between 0 and 9." sqref="M8 M13 M18 M23 M28 M33 M38 M43 M48 M53 M58 M63 M68 M73 M78 M83 M88 M93 M98 M103 M108 M113 M118 M123 M128 M133 M138 M143 M148 M153 M158 M163 M168 M173 M178 M183 M188 M193 M198 M203 M208 M213 M218 M223 M228 M233 M238 M243 M248 M253 M258 M263 M268 M273 M278 M283 M288 M293 M298 M303 M308 M313 M318 M323 M328 M333 M338 M343 M348 M353 M358 M363 M368 M373 M378 M383 M388 M393 M398 M403 M408 M413 M418 M423 M428 M433 M438 M443 M448 M453 M458 M463 M468 M473 M478 M483 M488 M493 M498 M503">
      <formula1>0</formula1>
      <formula2>9</formula2>
    </dataValidation>
  </dataValidations>
  <pageMargins left="0.25" right="0.25" top="0.75" bottom="0.75" header="0.3" footer="0.3"/>
  <pageSetup scale="6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election activeCell="K26" sqref="K26"/>
    </sheetView>
  </sheetViews>
  <sheetFormatPr defaultRowHeight="15" x14ac:dyDescent="0.25"/>
  <cols>
    <col min="1" max="1" width="5" customWidth="1"/>
    <col min="2" max="2" width="23.140625" customWidth="1"/>
    <col min="3" max="3" width="22.42578125" customWidth="1"/>
    <col min="4" max="4" width="10.140625" customWidth="1"/>
    <col min="5" max="5" width="4.28515625" style="248" customWidth="1"/>
    <col min="6" max="6" width="23" style="1" customWidth="1"/>
    <col min="7" max="7" width="21.85546875" style="1" customWidth="1"/>
    <col min="8" max="8" width="9.140625" style="197"/>
    <col min="9" max="9" width="2.7109375" customWidth="1"/>
  </cols>
  <sheetData>
    <row r="1" spans="1:10" ht="21" x14ac:dyDescent="0.35">
      <c r="A1" s="265" t="s">
        <v>3</v>
      </c>
      <c r="B1" s="266"/>
      <c r="C1" s="152"/>
      <c r="D1" s="918">
        <f>'Names And Totals'!C2</f>
        <v>0</v>
      </c>
      <c r="E1" s="918"/>
      <c r="F1" s="157"/>
      <c r="G1" s="153" t="s">
        <v>0</v>
      </c>
      <c r="H1" s="919">
        <f>'Names And Totals'!H2</f>
        <v>0</v>
      </c>
      <c r="I1" s="920"/>
    </row>
    <row r="2" spans="1:10" ht="19.5" thickBot="1" x14ac:dyDescent="0.35">
      <c r="A2" s="36" t="s">
        <v>117</v>
      </c>
      <c r="B2" s="37"/>
      <c r="C2" s="37"/>
      <c r="D2" s="15"/>
      <c r="E2" s="246"/>
      <c r="F2" s="156"/>
      <c r="G2" s="156"/>
      <c r="H2" s="201"/>
      <c r="I2" s="38"/>
    </row>
    <row r="3" spans="1:10" ht="4.5" customHeight="1" thickBot="1" x14ac:dyDescent="0.3">
      <c r="A3" s="579"/>
      <c r="B3" s="580"/>
      <c r="C3" s="580"/>
      <c r="D3" s="580"/>
      <c r="E3" s="580"/>
      <c r="F3" s="580"/>
      <c r="G3" s="580"/>
      <c r="H3" s="580"/>
      <c r="I3" s="581"/>
      <c r="J3" s="35"/>
    </row>
    <row r="4" spans="1:10" ht="18.75" x14ac:dyDescent="0.3">
      <c r="A4" s="244"/>
      <c r="B4" s="918" t="s">
        <v>20</v>
      </c>
      <c r="C4" s="918"/>
      <c r="D4" s="918"/>
      <c r="E4" s="246"/>
      <c r="F4" s="921" t="s">
        <v>28</v>
      </c>
      <c r="G4" s="921"/>
      <c r="H4" s="921"/>
      <c r="I4" s="154"/>
    </row>
    <row r="5" spans="1:10" x14ac:dyDescent="0.25">
      <c r="A5" s="244"/>
      <c r="B5" s="245" t="s">
        <v>21</v>
      </c>
      <c r="C5" s="245" t="s">
        <v>2</v>
      </c>
      <c r="D5" s="245" t="s">
        <v>22</v>
      </c>
      <c r="E5" s="246"/>
      <c r="F5" s="245" t="s">
        <v>21</v>
      </c>
      <c r="G5" s="245" t="s">
        <v>2</v>
      </c>
      <c r="H5" s="267" t="s">
        <v>22</v>
      </c>
      <c r="I5" s="154"/>
    </row>
    <row r="6" spans="1:10" x14ac:dyDescent="0.25">
      <c r="A6" s="249">
        <v>1</v>
      </c>
      <c r="B6" s="150" t="e">
        <f>INDEX('Aerial Rescue'!$B$7:$B$502,MATCH('Preliminary Winners'!A6,'Aerial Rescue'!$C$7:$C$502,0))</f>
        <v>#N/A</v>
      </c>
      <c r="C6" s="150" t="e">
        <f>INDEX('Names And Totals'!$D$5:$D$104,MATCH('Preliminary Winners'!B6,'Names And Totals'!$B$5:$B$104,0))</f>
        <v>#N/A</v>
      </c>
      <c r="D6" s="28" t="e">
        <f>INDEX('Aerial Rescue'!$AB$7:$AB$502,MATCH(B6,'Aerial Rescue'!$B$7:$B$502,0))</f>
        <v>#N/A</v>
      </c>
      <c r="E6" s="246">
        <v>1</v>
      </c>
      <c r="F6" s="150" t="e">
        <f>INDEX('Names And Totals'!$B$5:$B$104,MATCH('Preliminary Winners'!E6,'Names And Totals'!$E$5:$E$104,0))</f>
        <v>#N/A</v>
      </c>
      <c r="G6" s="150" t="e">
        <f>INDEX('Names And Totals'!$D$5:$D$104,MATCH('Preliminary Winners'!F6,'Names And Totals'!$B$5:$B$104,0))</f>
        <v>#N/A</v>
      </c>
      <c r="H6" s="28" t="e">
        <f>INDEX('Names And Totals'!$K$5:$K$104,MATCH('Preliminary Winners'!F6,'Names And Totals'!$B$5:$B$104,0))</f>
        <v>#N/A</v>
      </c>
      <c r="I6" s="154"/>
    </row>
    <row r="7" spans="1:10" x14ac:dyDescent="0.25">
      <c r="A7" s="249">
        <v>2</v>
      </c>
      <c r="B7" s="150" t="e">
        <f>INDEX('Aerial Rescue'!$B$7:$B$502,MATCH('Preliminary Winners'!A7,'Aerial Rescue'!$C$7:$C$502,0))</f>
        <v>#N/A</v>
      </c>
      <c r="C7" s="285" t="e">
        <f>INDEX('Names And Totals'!$D$5:$D$104,MATCH('Preliminary Winners'!B7,'Names And Totals'!$B$5:$B$104,0))</f>
        <v>#N/A</v>
      </c>
      <c r="D7" s="28" t="e">
        <f>INDEX('Aerial Rescue'!$AB$7:$AB$502,MATCH(B7,'Aerial Rescue'!$B$7:$B$502,0))</f>
        <v>#N/A</v>
      </c>
      <c r="E7" s="246">
        <v>2</v>
      </c>
      <c r="F7" s="285" t="e">
        <f>INDEX('Names And Totals'!$B$5:$B$104,MATCH('Preliminary Winners'!E7,'Names And Totals'!$E$5:$E$104,0))</f>
        <v>#N/A</v>
      </c>
      <c r="G7" s="285" t="e">
        <f>INDEX('Names And Totals'!$D$5:$D$104,MATCH('Preliminary Winners'!F7,'Names And Totals'!$B$5:$B$104,0))</f>
        <v>#N/A</v>
      </c>
      <c r="H7" s="28" t="e">
        <f>INDEX('Names And Totals'!$K$5:$K$104,MATCH('Preliminary Winners'!F7,'Names And Totals'!$B$5:$B$104,0))</f>
        <v>#N/A</v>
      </c>
      <c r="I7" s="154"/>
    </row>
    <row r="8" spans="1:10" x14ac:dyDescent="0.25">
      <c r="A8" s="249">
        <v>3</v>
      </c>
      <c r="B8" s="150" t="e">
        <f>INDEX('Aerial Rescue'!$B$7:$B$502,MATCH('Preliminary Winners'!A8,'Aerial Rescue'!$C$7:$C$502,0))</f>
        <v>#N/A</v>
      </c>
      <c r="C8" s="285" t="e">
        <f>INDEX('Names And Totals'!$D$5:$D$104,MATCH('Preliminary Winners'!B8,'Names And Totals'!$B$5:$B$104,0))</f>
        <v>#N/A</v>
      </c>
      <c r="D8" s="28" t="e">
        <f>INDEX('Aerial Rescue'!$AB$7:$AB$502,MATCH(B8,'Aerial Rescue'!$B$7:$B$502,0))</f>
        <v>#N/A</v>
      </c>
      <c r="E8" s="246">
        <v>3</v>
      </c>
      <c r="F8" s="285" t="e">
        <f>INDEX('Names And Totals'!$B$5:$B$104,MATCH('Preliminary Winners'!E8,'Names And Totals'!$E$5:$E$104,0))</f>
        <v>#N/A</v>
      </c>
      <c r="G8" s="285" t="e">
        <f>INDEX('Names And Totals'!$D$5:$D$104,MATCH('Preliminary Winners'!F8,'Names And Totals'!$B$5:$B$104,0))</f>
        <v>#N/A</v>
      </c>
      <c r="H8" s="28" t="e">
        <f>INDEX('Names And Totals'!$K$5:$K$104,MATCH('Preliminary Winners'!F8,'Names And Totals'!$B$5:$B$104,0))</f>
        <v>#N/A</v>
      </c>
      <c r="I8" s="154"/>
    </row>
    <row r="9" spans="1:10" x14ac:dyDescent="0.25">
      <c r="A9" s="249"/>
      <c r="B9" s="156"/>
      <c r="C9" s="156"/>
      <c r="D9" s="156"/>
      <c r="E9" s="246">
        <v>4</v>
      </c>
      <c r="F9" s="285" t="e">
        <f>INDEX('Names And Totals'!$B$5:$B$104,MATCH('Preliminary Winners'!E9,'Names And Totals'!$E$5:$E$104,0))</f>
        <v>#N/A</v>
      </c>
      <c r="G9" s="285" t="e">
        <f>INDEX('Names And Totals'!$D$5:$D$104,MATCH('Preliminary Winners'!F9,'Names And Totals'!$B$5:$B$104,0))</f>
        <v>#N/A</v>
      </c>
      <c r="H9" s="28" t="e">
        <f>INDEX('Names And Totals'!$K$5:$K$104,MATCH('Preliminary Winners'!F9,'Names And Totals'!$B$5:$B$104,0))</f>
        <v>#N/A</v>
      </c>
      <c r="I9" s="154"/>
    </row>
    <row r="10" spans="1:10" ht="15.75" customHeight="1" x14ac:dyDescent="0.3">
      <c r="A10" s="249"/>
      <c r="B10" s="921" t="s">
        <v>23</v>
      </c>
      <c r="C10" s="921"/>
      <c r="D10" s="921"/>
      <c r="E10" s="246">
        <v>5</v>
      </c>
      <c r="F10" s="285" t="e">
        <f>INDEX('Names And Totals'!$B$5:$B$104,MATCH('Preliminary Winners'!E10,'Names And Totals'!$E$5:$E$104,0))</f>
        <v>#N/A</v>
      </c>
      <c r="G10" s="285" t="e">
        <f>INDEX('Names And Totals'!$D$5:$D$104,MATCH('Preliminary Winners'!F10,'Names And Totals'!$B$5:$B$104,0))</f>
        <v>#N/A</v>
      </c>
      <c r="H10" s="28" t="e">
        <f>INDEX('Names And Totals'!$K$5:$K$104,MATCH('Preliminary Winners'!F10,'Names And Totals'!$B$5:$B$104,0))</f>
        <v>#N/A</v>
      </c>
      <c r="I10" s="154"/>
    </row>
    <row r="11" spans="1:10" x14ac:dyDescent="0.25">
      <c r="A11" s="249"/>
      <c r="B11" s="245" t="s">
        <v>21</v>
      </c>
      <c r="C11" s="245" t="s">
        <v>2</v>
      </c>
      <c r="D11" s="245" t="s">
        <v>36</v>
      </c>
      <c r="E11" s="246">
        <v>6</v>
      </c>
      <c r="F11" s="285" t="e">
        <f>INDEX('Names And Totals'!$B$5:$B$104,MATCH('Preliminary Winners'!E11,'Names And Totals'!$E$5:$E$104,0))</f>
        <v>#N/A</v>
      </c>
      <c r="G11" s="285" t="e">
        <f>INDEX('Names And Totals'!$D$5:$D$104,MATCH('Preliminary Winners'!F11,'Names And Totals'!$B$5:$B$104,0))</f>
        <v>#N/A</v>
      </c>
      <c r="H11" s="28" t="e">
        <f>INDEX('Names And Totals'!$K$5:$K$104,MATCH('Preliminary Winners'!F11,'Names And Totals'!$B$5:$B$104,0))</f>
        <v>#N/A</v>
      </c>
      <c r="I11" s="154"/>
    </row>
    <row r="12" spans="1:10" x14ac:dyDescent="0.25">
      <c r="A12" s="249">
        <v>1</v>
      </c>
      <c r="B12" s="150" t="e">
        <f>INDEX('Belayed Speed Climb'!$B$7:$B$502,MATCH('Preliminary Winners'!A12,'Belayed Speed Climb'!$C$7:$C$502,0))</f>
        <v>#N/A</v>
      </c>
      <c r="C12" s="150" t="e">
        <f>INDEX('Names And Totals'!$D$5:$D$104,MATCH('Preliminary Winners'!B12,'Names And Totals'!$B$5:$B$104,0))</f>
        <v>#N/A</v>
      </c>
      <c r="D12" s="28" t="e">
        <f>INDEX('Belayed Speed Climb'!$N$7:$N$502,MATCH(B12,'Belayed Speed Climb'!$B$7:$B$502,0))</f>
        <v>#N/A</v>
      </c>
      <c r="E12" s="246"/>
      <c r="F12" s="156"/>
      <c r="G12" s="156"/>
      <c r="H12" s="201"/>
      <c r="I12" s="154"/>
    </row>
    <row r="13" spans="1:10" ht="16.5" customHeight="1" x14ac:dyDescent="0.3">
      <c r="A13" s="249">
        <v>2</v>
      </c>
      <c r="B13" s="285" t="e">
        <f>INDEX('Belayed Speed Climb'!$B$7:$B$502,MATCH('Preliminary Winners'!A13,'Belayed Speed Climb'!$C$7:$C$502,0))</f>
        <v>#N/A</v>
      </c>
      <c r="C13" s="285" t="e">
        <f>INDEX('Names And Totals'!$D$5:$D$104,MATCH('Preliminary Winners'!B13,'Names And Totals'!$B$5:$B$104,0))</f>
        <v>#N/A</v>
      </c>
      <c r="D13" s="28" t="e">
        <f>INDEX('Belayed Speed Climb'!$N$7:$N$502,MATCH(B13,'Belayed Speed Climb'!$B$7:$B$502,0))</f>
        <v>#N/A</v>
      </c>
      <c r="E13" s="246"/>
      <c r="F13" s="921" t="s">
        <v>109</v>
      </c>
      <c r="G13" s="921"/>
      <c r="H13" s="921"/>
      <c r="I13" s="154"/>
    </row>
    <row r="14" spans="1:10" x14ac:dyDescent="0.25">
      <c r="A14" s="249">
        <v>3</v>
      </c>
      <c r="B14" s="285" t="e">
        <f>INDEX('Belayed Speed Climb'!$B$7:$B$502,MATCH('Preliminary Winners'!A14,'Belayed Speed Climb'!$C$7:$C$502,0))</f>
        <v>#N/A</v>
      </c>
      <c r="C14" s="285" t="e">
        <f>INDEX('Names And Totals'!$D$5:$D$104,MATCH('Preliminary Winners'!B14,'Names And Totals'!$B$5:$B$104,0))</f>
        <v>#N/A</v>
      </c>
      <c r="D14" s="28" t="e">
        <f>INDEX('Belayed Speed Climb'!$N$7:$N$502,MATCH(B14,'Belayed Speed Climb'!$B$7:$B$502,0))</f>
        <v>#N/A</v>
      </c>
      <c r="E14" s="246"/>
      <c r="F14" s="245" t="s">
        <v>21</v>
      </c>
      <c r="G14" s="245" t="s">
        <v>2</v>
      </c>
      <c r="H14" s="267" t="s">
        <v>24</v>
      </c>
      <c r="I14" s="154"/>
    </row>
    <row r="15" spans="1:10" x14ac:dyDescent="0.25">
      <c r="A15" s="249"/>
      <c r="B15" s="156"/>
      <c r="C15" s="156"/>
      <c r="D15" s="156"/>
      <c r="E15" s="246">
        <v>1</v>
      </c>
      <c r="F15" s="150" t="e">
        <f>INDEX('Head to Head'!$B$6:$B$501,MATCH('Preliminary Winners'!E15,'Head to Head'!$C$6:$C$501,0))</f>
        <v>#N/A</v>
      </c>
      <c r="G15" s="150" t="e">
        <f>INDEX('Names And Totals'!$D$5:$D$104,MATCH('Preliminary Winners'!F15,'Names And Totals'!$B$5:$B$104,0))</f>
        <v>#N/A</v>
      </c>
      <c r="H15" s="28" t="e">
        <f>INDEX('Head to Head'!$X$6:$X$501,MATCH(F15,'Head to Head'!$B$6:$B$501,0))</f>
        <v>#N/A</v>
      </c>
      <c r="I15" s="154"/>
    </row>
    <row r="16" spans="1:10" ht="15.75" customHeight="1" x14ac:dyDescent="0.3">
      <c r="A16" s="249"/>
      <c r="B16" s="921" t="s">
        <v>25</v>
      </c>
      <c r="C16" s="921"/>
      <c r="D16" s="921"/>
      <c r="E16" s="246">
        <v>2</v>
      </c>
      <c r="F16" s="285" t="e">
        <f>INDEX('Head to Head'!$B$6:$B$501,MATCH('Preliminary Winners'!E16,'Head to Head'!$C$6:$C$501,0))</f>
        <v>#N/A</v>
      </c>
      <c r="G16" s="285" t="e">
        <f>INDEX('Names And Totals'!$D$5:$D$104,MATCH('Preliminary Winners'!F16,'Names And Totals'!$B$5:$B$104,0))</f>
        <v>#N/A</v>
      </c>
      <c r="H16" s="28" t="e">
        <f>INDEX('Head to Head'!$X$6:$X$501,MATCH(F16,'Head to Head'!$B$6:$B$501,0))</f>
        <v>#N/A</v>
      </c>
      <c r="I16" s="154"/>
    </row>
    <row r="17" spans="1:9" x14ac:dyDescent="0.25">
      <c r="A17" s="249"/>
      <c r="B17" s="245" t="s">
        <v>21</v>
      </c>
      <c r="C17" s="245" t="s">
        <v>2</v>
      </c>
      <c r="D17" s="245" t="s">
        <v>24</v>
      </c>
      <c r="E17" s="246">
        <v>3</v>
      </c>
      <c r="F17" s="285" t="e">
        <f>INDEX('Head to Head'!$B$6:$B$501,MATCH('Preliminary Winners'!E17,'Head to Head'!$C$6:$C$501,0))</f>
        <v>#N/A</v>
      </c>
      <c r="G17" s="285" t="e">
        <f>INDEX('Names And Totals'!$D$5:$D$104,MATCH('Preliminary Winners'!F17,'Names And Totals'!$B$5:$B$104,0))</f>
        <v>#N/A</v>
      </c>
      <c r="H17" s="28" t="e">
        <f>INDEX('Head to Head'!$X$6:$X$501,MATCH(F17,'Head to Head'!$B$6:$B$501,0))</f>
        <v>#N/A</v>
      </c>
      <c r="I17" s="154"/>
    </row>
    <row r="18" spans="1:9" x14ac:dyDescent="0.25">
      <c r="A18" s="249">
        <v>1</v>
      </c>
      <c r="B18" s="150" t="e">
        <f>INDEX('Secured Footlock'!$B$6:$B$501,MATCH('Preliminary Winners'!A18,'Secured Footlock'!$C$6:$C$501,0))</f>
        <v>#N/A</v>
      </c>
      <c r="C18" s="150" t="e">
        <f>INDEX('Names And Totals'!$D$5:$D$104,MATCH('Preliminary Winners'!B18,'Names And Totals'!$B$5:$B$104,0))</f>
        <v>#N/A</v>
      </c>
      <c r="D18" s="28" t="e">
        <f>INDEX('Secured Footlock'!$X$6:$X$501,MATCH(B18,'Secured Footlock'!$B$6:$B$501,0))</f>
        <v>#N/A</v>
      </c>
      <c r="E18" s="246"/>
      <c r="F18" s="156"/>
      <c r="G18" s="156"/>
      <c r="H18" s="201"/>
      <c r="I18" s="154"/>
    </row>
    <row r="19" spans="1:9" ht="16.5" customHeight="1" x14ac:dyDescent="0.3">
      <c r="A19" s="249">
        <v>2</v>
      </c>
      <c r="B19" s="285" t="e">
        <f>INDEX('Secured Footlock'!$B$6:$B$501,MATCH('Preliminary Winners'!A19,'Secured Footlock'!$C$6:$C$501,0))</f>
        <v>#N/A</v>
      </c>
      <c r="C19" s="285" t="e">
        <f>INDEX('Names And Totals'!$D$5:$D$104,MATCH('Preliminary Winners'!B19,'Names And Totals'!$B$5:$B$104,0))</f>
        <v>#N/A</v>
      </c>
      <c r="D19" s="28" t="e">
        <f>INDEX('Secured Footlock'!$X$6:$X$501,MATCH(B19,'Secured Footlock'!$B$6:$B$501,0))</f>
        <v>#N/A</v>
      </c>
      <c r="E19" s="246"/>
      <c r="F19" s="921" t="s">
        <v>118</v>
      </c>
      <c r="G19" s="921"/>
      <c r="H19" s="921"/>
      <c r="I19" s="154"/>
    </row>
    <row r="20" spans="1:9" x14ac:dyDescent="0.25">
      <c r="A20" s="249">
        <v>3</v>
      </c>
      <c r="B20" s="285" t="e">
        <f>INDEX('Secured Footlock'!$B$6:$B$501,MATCH('Preliminary Winners'!A20,'Secured Footlock'!$C$6:$C$501,0))</f>
        <v>#N/A</v>
      </c>
      <c r="C20" s="285" t="e">
        <f>INDEX('Names And Totals'!$D$5:$D$104,MATCH('Preliminary Winners'!B20,'Names And Totals'!$B$5:$B$104,0))</f>
        <v>#N/A</v>
      </c>
      <c r="D20" s="28" t="e">
        <f>INDEX('Secured Footlock'!$X$6:$X$501,MATCH(B20,'Secured Footlock'!$B$6:$B$501,0))</f>
        <v>#N/A</v>
      </c>
      <c r="E20" s="246"/>
      <c r="F20" s="245" t="s">
        <v>21</v>
      </c>
      <c r="G20" s="245" t="s">
        <v>2</v>
      </c>
      <c r="H20" s="267" t="s">
        <v>22</v>
      </c>
      <c r="I20" s="154"/>
    </row>
    <row r="21" spans="1:9" x14ac:dyDescent="0.25">
      <c r="A21" s="244"/>
      <c r="B21" s="156"/>
      <c r="C21" s="156"/>
      <c r="D21" s="201"/>
      <c r="E21" s="246">
        <v>1</v>
      </c>
      <c r="F21" s="150" t="e">
        <f>INDEX(Masters!$B$7:$B$31,MATCH('Preliminary Winners'!E21,Masters!$C$7:$C$31,0))</f>
        <v>#N/A</v>
      </c>
      <c r="G21" s="150" t="e">
        <f>INDEX('Names And Totals'!$D$5:$D$104,MATCH('Preliminary Winners'!F21,'Names And Totals'!$B$5:$B$104,0))</f>
        <v>#N/A</v>
      </c>
      <c r="H21" s="28" t="e">
        <f>INDEX(Masters!$BE$7:$BE$31,MATCH('Preliminary Winners'!F21,Masters!$B$7:$B$31,0))</f>
        <v>#N/A</v>
      </c>
      <c r="I21" s="154"/>
    </row>
    <row r="22" spans="1:9" ht="15" customHeight="1" x14ac:dyDescent="0.3">
      <c r="A22" s="249"/>
      <c r="B22" s="921" t="s">
        <v>26</v>
      </c>
      <c r="C22" s="921"/>
      <c r="D22" s="921"/>
      <c r="E22" s="246">
        <v>2</v>
      </c>
      <c r="F22" s="150" t="e">
        <f>INDEX(Masters!$B$7:$B$31,MATCH('Preliminary Winners'!E22,Masters!$C$7:$C$31,0))</f>
        <v>#N/A</v>
      </c>
      <c r="G22" s="285" t="e">
        <f>INDEX('Names And Totals'!$D$5:$D$104,MATCH('Preliminary Winners'!F22,'Names And Totals'!$B$5:$B$104,0))</f>
        <v>#N/A</v>
      </c>
      <c r="H22" s="28" t="e">
        <f>INDEX(Masters!$BE$7:$BE$31,MATCH('Preliminary Winners'!F22,Masters!$B$7:$B$31,0))</f>
        <v>#N/A</v>
      </c>
      <c r="I22" s="154"/>
    </row>
    <row r="23" spans="1:9" x14ac:dyDescent="0.25">
      <c r="A23" s="249"/>
      <c r="B23" s="245" t="s">
        <v>21</v>
      </c>
      <c r="C23" s="245" t="s">
        <v>2</v>
      </c>
      <c r="D23" s="245" t="s">
        <v>22</v>
      </c>
      <c r="E23" s="246">
        <v>3</v>
      </c>
      <c r="F23" s="150" t="e">
        <f>INDEX(Masters!$B$7:$B$31,MATCH('Preliminary Winners'!E23,Masters!$C$7:$C$31,0))</f>
        <v>#N/A</v>
      </c>
      <c r="G23" s="285" t="e">
        <f>INDEX('Names And Totals'!$D$5:$D$104,MATCH('Preliminary Winners'!F23,'Names And Totals'!$B$5:$B$104,0))</f>
        <v>#N/A</v>
      </c>
      <c r="H23" s="28" t="e">
        <f>INDEX(Masters!$BE$7:$BE$31,MATCH('Preliminary Winners'!F23,Masters!$B$7:$B$31,0))</f>
        <v>#N/A</v>
      </c>
      <c r="I23" s="154"/>
    </row>
    <row r="24" spans="1:9" x14ac:dyDescent="0.25">
      <c r="A24" s="249">
        <v>1</v>
      </c>
      <c r="B24" s="150" t="e">
        <f>INDEX(Throwline!$B$6:$B$105,MATCH('Preliminary Winners'!A24,Throwline!$C$6:$C$105,0))</f>
        <v>#N/A</v>
      </c>
      <c r="C24" s="150" t="e">
        <f>INDEX('Names And Totals'!$D$5:$D$104,MATCH('Preliminary Winners'!B24,'Names And Totals'!$B$5:$B$104,0))</f>
        <v>#N/A</v>
      </c>
      <c r="D24" s="150" t="e">
        <f>INDEX(Throwline!$R$6:$R$105,MATCH('Preliminary Winners'!B24,Throwline!$B$6:$B$105,0))</f>
        <v>#N/A</v>
      </c>
      <c r="E24" s="246">
        <v>4</v>
      </c>
      <c r="F24" s="150" t="e">
        <f>INDEX(Masters!$B$7:$B$31,MATCH('Preliminary Winners'!E24,Masters!$C$7:$C$31,0))</f>
        <v>#N/A</v>
      </c>
      <c r="G24" s="285" t="e">
        <f>INDEX('Names And Totals'!$D$5:$D$104,MATCH('Preliminary Winners'!F24,'Names And Totals'!$B$5:$B$104,0))</f>
        <v>#N/A</v>
      </c>
      <c r="H24" s="28" t="e">
        <f>INDEX(Masters!$BE$7:$BE$31,MATCH('Preliminary Winners'!F24,Masters!$B$7:$B$31,0))</f>
        <v>#N/A</v>
      </c>
      <c r="I24" s="154"/>
    </row>
    <row r="25" spans="1:9" x14ac:dyDescent="0.25">
      <c r="A25" s="249">
        <v>2</v>
      </c>
      <c r="B25" s="285" t="e">
        <f>INDEX(Throwline!$B$6:$B$105,MATCH('Preliminary Winners'!A25,Throwline!$C$6:$C$105,0))</f>
        <v>#N/A</v>
      </c>
      <c r="C25" s="285" t="e">
        <f>INDEX('Names And Totals'!$D$5:$D$104,MATCH('Preliminary Winners'!B25,'Names And Totals'!$B$5:$B$104,0))</f>
        <v>#N/A</v>
      </c>
      <c r="D25" s="285" t="e">
        <f>INDEX(Throwline!$R$6:$R$105,MATCH('Preliminary Winners'!B25,Throwline!$B$6:$B$105,0))</f>
        <v>#N/A</v>
      </c>
      <c r="E25" s="246">
        <v>5</v>
      </c>
      <c r="F25" s="150" t="e">
        <f>INDEX(Masters!$B$7:$B$31,MATCH('Preliminary Winners'!E25,Masters!$C$7:$C$31,0))</f>
        <v>#N/A</v>
      </c>
      <c r="G25" s="285" t="e">
        <f>INDEX('Names And Totals'!$D$5:$D$104,MATCH('Preliminary Winners'!F25,'Names And Totals'!$B$5:$B$104,0))</f>
        <v>#N/A</v>
      </c>
      <c r="H25" s="28" t="e">
        <f>INDEX(Masters!$BE$7:$BE$31,MATCH('Preliminary Winners'!F25,Masters!$B$7:$B$31,0))</f>
        <v>#N/A</v>
      </c>
      <c r="I25" s="38"/>
    </row>
    <row r="26" spans="1:9" x14ac:dyDescent="0.25">
      <c r="A26" s="249">
        <v>3</v>
      </c>
      <c r="B26" s="285" t="e">
        <f>INDEX(Throwline!$B$6:$B$105,MATCH('Preliminary Winners'!A26,Throwline!$C$6:$C$105,0))</f>
        <v>#N/A</v>
      </c>
      <c r="C26" s="285" t="e">
        <f>INDEX('Names And Totals'!$D$5:$D$104,MATCH('Preliminary Winners'!B26,'Names And Totals'!$B$5:$B$104,0))</f>
        <v>#N/A</v>
      </c>
      <c r="D26" s="285" t="e">
        <f>INDEX(Throwline!$R$6:$R$105,MATCH('Preliminary Winners'!B26,Throwline!$B$6:$B$105,0))</f>
        <v>#N/A</v>
      </c>
      <c r="E26" s="246"/>
      <c r="F26" s="156"/>
      <c r="G26" s="156"/>
      <c r="H26" s="201"/>
      <c r="I26" s="38"/>
    </row>
    <row r="27" spans="1:9" x14ac:dyDescent="0.25">
      <c r="A27" s="249"/>
      <c r="B27" s="156"/>
      <c r="C27" s="156"/>
      <c r="D27" s="156"/>
      <c r="E27" s="246"/>
      <c r="F27" s="156"/>
      <c r="G27" s="156"/>
      <c r="H27" s="201"/>
      <c r="I27" s="38"/>
    </row>
    <row r="28" spans="1:9" ht="18.75" x14ac:dyDescent="0.3">
      <c r="A28" s="249"/>
      <c r="B28" s="921" t="s">
        <v>27</v>
      </c>
      <c r="C28" s="921"/>
      <c r="D28" s="921"/>
      <c r="E28" s="246"/>
      <c r="F28" s="156"/>
      <c r="G28" s="156"/>
      <c r="H28" s="201"/>
      <c r="I28" s="38"/>
    </row>
    <row r="29" spans="1:9" x14ac:dyDescent="0.25">
      <c r="A29" s="249"/>
      <c r="B29" s="245" t="s">
        <v>21</v>
      </c>
      <c r="C29" s="245" t="s">
        <v>2</v>
      </c>
      <c r="D29" s="245" t="s">
        <v>22</v>
      </c>
      <c r="E29" s="246"/>
      <c r="F29" s="156"/>
      <c r="G29" s="156"/>
      <c r="H29" s="201"/>
      <c r="I29" s="38"/>
    </row>
    <row r="30" spans="1:9" x14ac:dyDescent="0.25">
      <c r="A30" s="249">
        <v>1</v>
      </c>
      <c r="B30" s="150" t="e">
        <f>INDEX('Work Climb'!$B$8:$B$503,MATCH('Preliminary Winners'!A30,'Work Climb'!$C$8:$C$503,0))</f>
        <v>#N/A</v>
      </c>
      <c r="C30" s="150" t="e">
        <f>INDEX('Names And Totals'!$D$5:$D$104,MATCH('Preliminary Winners'!B30,'Names And Totals'!$B$5:$B$104,0))</f>
        <v>#N/A</v>
      </c>
      <c r="D30" s="28" t="e">
        <f>INDEX('Work Climb'!$AE$8:$AE$503,MATCH('Preliminary Winners'!B30,'Work Climb'!$B$8:$B$503,0))</f>
        <v>#N/A</v>
      </c>
      <c r="E30" s="246"/>
      <c r="F30" s="156"/>
      <c r="G30" s="156"/>
      <c r="H30" s="201"/>
      <c r="I30" s="38"/>
    </row>
    <row r="31" spans="1:9" x14ac:dyDescent="0.25">
      <c r="A31" s="249">
        <v>2</v>
      </c>
      <c r="B31" s="285" t="e">
        <f>INDEX('Work Climb'!$B$8:$B$503,MATCH('Preliminary Winners'!A31,'Work Climb'!$C$8:$C$503,0))</f>
        <v>#N/A</v>
      </c>
      <c r="C31" s="285" t="e">
        <f>INDEX('Names And Totals'!$D$5:$D$104,MATCH('Preliminary Winners'!B31,'Names And Totals'!$B$5:$B$104,0))</f>
        <v>#N/A</v>
      </c>
      <c r="D31" s="28" t="e">
        <f>INDEX('Work Climb'!$AE$8:$AE$503,MATCH('Preliminary Winners'!B31,'Work Climb'!$B$8:$B$503,0))</f>
        <v>#N/A</v>
      </c>
      <c r="E31" s="246"/>
      <c r="F31" s="156"/>
      <c r="G31" s="156"/>
      <c r="H31" s="201"/>
      <c r="I31" s="38"/>
    </row>
    <row r="32" spans="1:9" x14ac:dyDescent="0.25">
      <c r="A32" s="249">
        <v>3</v>
      </c>
      <c r="B32" s="285" t="e">
        <f>INDEX('Work Climb'!$B$8:$B$503,MATCH('Preliminary Winners'!A32,'Work Climb'!$C$8:$C$503,0))</f>
        <v>#N/A</v>
      </c>
      <c r="C32" s="285" t="e">
        <f>INDEX('Names And Totals'!$D$5:$D$104,MATCH('Preliminary Winners'!B32,'Names And Totals'!$B$5:$B$104,0))</f>
        <v>#N/A</v>
      </c>
      <c r="D32" s="28" t="e">
        <f>INDEX('Work Climb'!$AE$8:$AE$503,MATCH('Preliminary Winners'!B32,'Work Climb'!$B$8:$B$503,0))</f>
        <v>#N/A</v>
      </c>
      <c r="E32" s="246"/>
      <c r="F32" s="156"/>
      <c r="G32" s="156"/>
      <c r="H32" s="201"/>
      <c r="I32" s="38"/>
    </row>
    <row r="33" spans="1:9" ht="15.75" thickBot="1" x14ac:dyDescent="0.3">
      <c r="A33" s="268"/>
      <c r="B33" s="158"/>
      <c r="C33" s="158"/>
      <c r="D33" s="158"/>
      <c r="E33" s="247"/>
      <c r="F33" s="158"/>
      <c r="G33" s="158"/>
      <c r="H33" s="269"/>
      <c r="I33" s="39"/>
    </row>
  </sheetData>
  <sheetProtection algorithmName="SHA-512" hashValue="fcfwypkZApXaNHOqwllE+rGynSFf0htXWmh6XJKHJyoc1OuZWoEvjXXSKaYHS/VB4y5MMtWOA7RY4EfMSc9rlw==" saltValue="JW9+LlciLn82O0vyTESh9g==" spinCount="100000" sheet="1" objects="1" scenarios="1"/>
  <mergeCells count="11">
    <mergeCell ref="F19:H19"/>
    <mergeCell ref="B10:D10"/>
    <mergeCell ref="B22:D22"/>
    <mergeCell ref="B28:D28"/>
    <mergeCell ref="F4:H4"/>
    <mergeCell ref="B16:D16"/>
    <mergeCell ref="D1:E1"/>
    <mergeCell ref="H1:I1"/>
    <mergeCell ref="A3:I3"/>
    <mergeCell ref="B4:D4"/>
    <mergeCell ref="F13:H13"/>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31"/>
  <sheetViews>
    <sheetView workbookViewId="0">
      <pane xSplit="3" ySplit="6" topLeftCell="D7" activePane="bottomRight" state="frozen"/>
      <selection pane="topRight" activeCell="D1" sqref="D1"/>
      <selection pane="bottomLeft" activeCell="A7" sqref="A7"/>
      <selection pane="bottomRight" activeCell="F7" sqref="F7"/>
    </sheetView>
  </sheetViews>
  <sheetFormatPr defaultRowHeight="15" x14ac:dyDescent="0.25"/>
  <cols>
    <col min="1" max="1" width="4.85546875" customWidth="1"/>
    <col min="2" max="2" width="33.42578125" customWidth="1"/>
    <col min="3" max="3" width="9.85546875" customWidth="1"/>
    <col min="5" max="44" width="5.85546875" customWidth="1"/>
    <col min="45" max="45" width="8.5703125" customWidth="1"/>
    <col min="46" max="46" width="8.42578125" customWidth="1"/>
    <col min="47" max="47" width="5.85546875" customWidth="1"/>
    <col min="48" max="48" width="8.140625" customWidth="1"/>
    <col min="49" max="52" width="8.140625" hidden="1" customWidth="1"/>
    <col min="53" max="53" width="6.42578125" customWidth="1"/>
    <col min="54" max="54" width="7.140625" customWidth="1"/>
    <col min="55" max="55" width="7.5703125" customWidth="1"/>
    <col min="56" max="56" width="7.5703125" style="17" customWidth="1"/>
    <col min="57" max="57" width="9.5703125" style="17" customWidth="1"/>
    <col min="58" max="58" width="5" customWidth="1"/>
  </cols>
  <sheetData>
    <row r="1" spans="1:58" ht="22.5" customHeight="1" thickBot="1" x14ac:dyDescent="0.3">
      <c r="A1" s="665" t="s">
        <v>3</v>
      </c>
      <c r="B1" s="666"/>
      <c r="C1" s="666"/>
      <c r="D1" s="666"/>
      <c r="E1" s="667"/>
      <c r="F1" s="697">
        <f>'Names And Totals'!C2</f>
        <v>0</v>
      </c>
      <c r="G1" s="697"/>
      <c r="H1" s="697"/>
      <c r="I1" s="697"/>
      <c r="J1" s="697"/>
      <c r="K1" s="697"/>
      <c r="L1" s="89"/>
      <c r="M1" s="89"/>
      <c r="N1" s="89"/>
      <c r="O1" s="89"/>
      <c r="P1" s="89"/>
      <c r="Q1" s="89"/>
      <c r="R1" s="57"/>
      <c r="S1" s="89"/>
      <c r="T1" s="89"/>
      <c r="U1" s="89"/>
      <c r="V1" s="89"/>
      <c r="W1" s="89"/>
      <c r="X1" s="57"/>
      <c r="Y1" s="57"/>
      <c r="Z1" s="57"/>
      <c r="AA1" s="57"/>
      <c r="AB1" s="57"/>
      <c r="AC1" s="57"/>
      <c r="AD1" s="57"/>
      <c r="AE1" s="57"/>
      <c r="AF1" s="57"/>
      <c r="AG1" s="57"/>
      <c r="AH1" s="57"/>
      <c r="AI1" s="57"/>
      <c r="AJ1" s="57"/>
      <c r="AK1" s="57"/>
      <c r="AL1" s="57"/>
      <c r="AM1" s="57"/>
      <c r="AN1" s="57"/>
      <c r="AO1" s="57"/>
      <c r="AP1" s="57"/>
      <c r="AQ1" s="57"/>
      <c r="AR1" s="33"/>
      <c r="AS1" s="33"/>
      <c r="AT1" s="33"/>
      <c r="AU1" s="33"/>
      <c r="AV1" s="33"/>
      <c r="AW1" s="33"/>
      <c r="AX1" s="33"/>
      <c r="AY1" s="33"/>
      <c r="AZ1" s="33"/>
      <c r="BA1" s="33"/>
      <c r="BB1" s="3" t="s">
        <v>0</v>
      </c>
      <c r="BC1" s="732">
        <f>'Names And Totals'!H2</f>
        <v>0</v>
      </c>
      <c r="BD1" s="732"/>
      <c r="BE1" s="732"/>
      <c r="BF1" s="733"/>
    </row>
    <row r="2" spans="1:58" ht="6" customHeight="1" thickBot="1" x14ac:dyDescent="0.3">
      <c r="A2" s="579"/>
      <c r="B2" s="580"/>
      <c r="C2" s="580"/>
      <c r="D2" s="580"/>
      <c r="E2" s="580"/>
      <c r="F2" s="580"/>
      <c r="G2" s="580"/>
      <c r="H2" s="580"/>
      <c r="I2" s="580"/>
      <c r="J2" s="580"/>
      <c r="K2" s="580"/>
      <c r="L2" s="580"/>
      <c r="M2" s="580"/>
      <c r="N2" s="580"/>
      <c r="O2" s="580"/>
      <c r="P2" s="580"/>
      <c r="Q2" s="580"/>
      <c r="R2" s="580"/>
      <c r="S2" s="580"/>
      <c r="T2" s="580"/>
      <c r="U2" s="580"/>
      <c r="V2" s="580"/>
      <c r="W2" s="580"/>
      <c r="X2" s="580"/>
      <c r="Y2" s="580"/>
      <c r="Z2" s="580"/>
      <c r="AA2" s="580"/>
      <c r="AB2" s="580"/>
      <c r="AC2" s="580"/>
      <c r="AD2" s="580"/>
      <c r="AE2" s="580"/>
      <c r="AF2" s="580"/>
      <c r="AG2" s="580"/>
      <c r="AH2" s="580"/>
      <c r="AI2" s="580"/>
      <c r="AJ2" s="580"/>
      <c r="AK2" s="580"/>
      <c r="AL2" s="580"/>
      <c r="AM2" s="580"/>
      <c r="AN2" s="580"/>
      <c r="AO2" s="580"/>
      <c r="AP2" s="580"/>
      <c r="AQ2" s="580"/>
      <c r="AR2" s="580"/>
      <c r="AS2" s="580"/>
      <c r="AT2" s="580"/>
      <c r="AU2" s="580"/>
      <c r="AV2" s="580"/>
      <c r="AW2" s="580"/>
      <c r="AX2" s="580"/>
      <c r="AY2" s="580"/>
      <c r="AZ2" s="580"/>
      <c r="BA2" s="580"/>
      <c r="BB2" s="580"/>
      <c r="BC2" s="580"/>
      <c r="BD2" s="580"/>
      <c r="BE2" s="580"/>
      <c r="BF2" s="581"/>
    </row>
    <row r="3" spans="1:58" s="7" customFormat="1" ht="34.5" customHeight="1" thickBot="1" x14ac:dyDescent="0.3">
      <c r="A3" s="990" t="s">
        <v>153</v>
      </c>
      <c r="B3" s="837"/>
      <c r="C3" s="837"/>
      <c r="D3" s="837"/>
      <c r="E3" s="837"/>
      <c r="F3" s="837"/>
      <c r="G3" s="837"/>
      <c r="H3" s="837"/>
      <c r="I3" s="837"/>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66"/>
    </row>
    <row r="4" spans="1:58" s="90" customFormat="1" ht="17.25" customHeight="1" x14ac:dyDescent="0.25">
      <c r="A4" s="679" t="s">
        <v>119</v>
      </c>
      <c r="B4" s="991"/>
      <c r="C4" s="668" t="s">
        <v>107</v>
      </c>
      <c r="D4" s="992" t="s">
        <v>43</v>
      </c>
      <c r="E4" s="993" t="s">
        <v>73</v>
      </c>
      <c r="F4" s="994"/>
      <c r="G4" s="995"/>
      <c r="H4" s="993" t="s">
        <v>81</v>
      </c>
      <c r="I4" s="994"/>
      <c r="J4" s="994"/>
      <c r="K4" s="994"/>
      <c r="L4" s="995"/>
      <c r="M4" s="975" t="s">
        <v>128</v>
      </c>
      <c r="N4" s="976"/>
      <c r="O4" s="976"/>
      <c r="P4" s="976"/>
      <c r="Q4" s="976"/>
      <c r="R4" s="959"/>
      <c r="S4" s="975" t="s">
        <v>129</v>
      </c>
      <c r="T4" s="976"/>
      <c r="U4" s="976"/>
      <c r="V4" s="976"/>
      <c r="W4" s="976"/>
      <c r="X4" s="959"/>
      <c r="Y4" s="975" t="s">
        <v>61</v>
      </c>
      <c r="Z4" s="976"/>
      <c r="AA4" s="976"/>
      <c r="AB4" s="976"/>
      <c r="AC4" s="976"/>
      <c r="AD4" s="959"/>
      <c r="AE4" s="975" t="s">
        <v>113</v>
      </c>
      <c r="AF4" s="976"/>
      <c r="AG4" s="976"/>
      <c r="AH4" s="976"/>
      <c r="AI4" s="976"/>
      <c r="AJ4" s="959"/>
      <c r="AK4" s="975" t="s">
        <v>70</v>
      </c>
      <c r="AL4" s="976"/>
      <c r="AM4" s="976"/>
      <c r="AN4" s="959"/>
      <c r="AO4" s="975" t="s">
        <v>89</v>
      </c>
      <c r="AP4" s="976"/>
      <c r="AQ4" s="959"/>
      <c r="AR4" s="975" t="s">
        <v>88</v>
      </c>
      <c r="AS4" s="976"/>
      <c r="AT4" s="976"/>
      <c r="AU4" s="959"/>
      <c r="AV4" s="977" t="s">
        <v>44</v>
      </c>
      <c r="AW4" s="979" t="s">
        <v>101</v>
      </c>
      <c r="AX4" s="969" t="s">
        <v>104</v>
      </c>
      <c r="AY4" s="971" t="s">
        <v>48</v>
      </c>
      <c r="AZ4" s="972" t="s">
        <v>34</v>
      </c>
      <c r="BA4" s="963" t="s">
        <v>32</v>
      </c>
      <c r="BB4" s="964"/>
      <c r="BC4" s="965"/>
      <c r="BD4" s="961" t="s">
        <v>106</v>
      </c>
      <c r="BE4" s="961" t="s">
        <v>105</v>
      </c>
      <c r="BF4" s="959" t="s">
        <v>50</v>
      </c>
    </row>
    <row r="5" spans="1:58" ht="66" customHeight="1" x14ac:dyDescent="0.25">
      <c r="A5" s="681"/>
      <c r="B5" s="907"/>
      <c r="C5" s="670"/>
      <c r="D5" s="672"/>
      <c r="E5" s="983" t="s">
        <v>74</v>
      </c>
      <c r="F5" s="981" t="s">
        <v>75</v>
      </c>
      <c r="G5" s="982" t="s">
        <v>76</v>
      </c>
      <c r="H5" s="983" t="s">
        <v>77</v>
      </c>
      <c r="I5" s="981" t="s">
        <v>73</v>
      </c>
      <c r="J5" s="981" t="s">
        <v>78</v>
      </c>
      <c r="K5" s="981" t="s">
        <v>79</v>
      </c>
      <c r="L5" s="982" t="s">
        <v>80</v>
      </c>
      <c r="M5" s="983" t="s">
        <v>82</v>
      </c>
      <c r="N5" s="981" t="s">
        <v>83</v>
      </c>
      <c r="O5" s="981" t="s">
        <v>84</v>
      </c>
      <c r="P5" s="981" t="s">
        <v>85</v>
      </c>
      <c r="Q5" s="981" t="s">
        <v>86</v>
      </c>
      <c r="R5" s="982" t="s">
        <v>87</v>
      </c>
      <c r="S5" s="983" t="s">
        <v>82</v>
      </c>
      <c r="T5" s="981" t="s">
        <v>83</v>
      </c>
      <c r="U5" s="981" t="s">
        <v>84</v>
      </c>
      <c r="V5" s="981" t="s">
        <v>85</v>
      </c>
      <c r="W5" s="981" t="s">
        <v>86</v>
      </c>
      <c r="X5" s="982" t="s">
        <v>87</v>
      </c>
      <c r="Y5" s="983" t="s">
        <v>82</v>
      </c>
      <c r="Z5" s="981" t="s">
        <v>83</v>
      </c>
      <c r="AA5" s="981" t="s">
        <v>84</v>
      </c>
      <c r="AB5" s="981" t="s">
        <v>85</v>
      </c>
      <c r="AC5" s="981" t="s">
        <v>86</v>
      </c>
      <c r="AD5" s="982" t="s">
        <v>87</v>
      </c>
      <c r="AE5" s="983" t="s">
        <v>82</v>
      </c>
      <c r="AF5" s="981" t="s">
        <v>83</v>
      </c>
      <c r="AG5" s="981" t="s">
        <v>84</v>
      </c>
      <c r="AH5" s="981" t="s">
        <v>85</v>
      </c>
      <c r="AI5" s="981" t="s">
        <v>86</v>
      </c>
      <c r="AJ5" s="982" t="s">
        <v>87</v>
      </c>
      <c r="AK5" s="983" t="s">
        <v>90</v>
      </c>
      <c r="AL5" s="984" t="s">
        <v>91</v>
      </c>
      <c r="AM5" s="984" t="s">
        <v>92</v>
      </c>
      <c r="AN5" s="986" t="s">
        <v>93</v>
      </c>
      <c r="AO5" s="988" t="s">
        <v>94</v>
      </c>
      <c r="AP5" s="984" t="s">
        <v>95</v>
      </c>
      <c r="AQ5" s="982" t="s">
        <v>96</v>
      </c>
      <c r="AR5" s="983" t="s">
        <v>100</v>
      </c>
      <c r="AS5" s="981" t="s">
        <v>98</v>
      </c>
      <c r="AT5" s="981" t="s">
        <v>99</v>
      </c>
      <c r="AU5" s="982" t="s">
        <v>97</v>
      </c>
      <c r="AV5" s="978"/>
      <c r="AW5" s="980"/>
      <c r="AX5" s="970"/>
      <c r="AY5" s="970"/>
      <c r="AZ5" s="973"/>
      <c r="BA5" s="966"/>
      <c r="BB5" s="967"/>
      <c r="BC5" s="968"/>
      <c r="BD5" s="962"/>
      <c r="BE5" s="974"/>
      <c r="BF5" s="960"/>
    </row>
    <row r="6" spans="1:58" ht="15.75" customHeight="1" x14ac:dyDescent="0.25">
      <c r="A6" s="92" t="s">
        <v>41</v>
      </c>
      <c r="B6" s="13" t="s">
        <v>114</v>
      </c>
      <c r="C6" s="670"/>
      <c r="D6" s="672"/>
      <c r="E6" s="983"/>
      <c r="F6" s="981"/>
      <c r="G6" s="982"/>
      <c r="H6" s="983"/>
      <c r="I6" s="981"/>
      <c r="J6" s="981"/>
      <c r="K6" s="981"/>
      <c r="L6" s="982"/>
      <c r="M6" s="983"/>
      <c r="N6" s="981"/>
      <c r="O6" s="981"/>
      <c r="P6" s="981"/>
      <c r="Q6" s="981"/>
      <c r="R6" s="982"/>
      <c r="S6" s="983"/>
      <c r="T6" s="981"/>
      <c r="U6" s="981"/>
      <c r="V6" s="981"/>
      <c r="W6" s="981"/>
      <c r="X6" s="982"/>
      <c r="Y6" s="983"/>
      <c r="Z6" s="981"/>
      <c r="AA6" s="981"/>
      <c r="AB6" s="981"/>
      <c r="AC6" s="981"/>
      <c r="AD6" s="982"/>
      <c r="AE6" s="983"/>
      <c r="AF6" s="981"/>
      <c r="AG6" s="981"/>
      <c r="AH6" s="981"/>
      <c r="AI6" s="981"/>
      <c r="AJ6" s="982"/>
      <c r="AK6" s="983"/>
      <c r="AL6" s="985"/>
      <c r="AM6" s="985"/>
      <c r="AN6" s="987"/>
      <c r="AO6" s="989"/>
      <c r="AP6" s="985"/>
      <c r="AQ6" s="982"/>
      <c r="AR6" s="983"/>
      <c r="AS6" s="981"/>
      <c r="AT6" s="981"/>
      <c r="AU6" s="982"/>
      <c r="AV6" s="978"/>
      <c r="AW6" s="980"/>
      <c r="AX6" s="970"/>
      <c r="AY6" s="970"/>
      <c r="AZ6" s="973"/>
      <c r="BA6" s="287" t="s">
        <v>14</v>
      </c>
      <c r="BB6" s="91" t="s">
        <v>15</v>
      </c>
      <c r="BC6" s="288" t="s">
        <v>16</v>
      </c>
      <c r="BD6" s="962"/>
      <c r="BE6" s="974"/>
      <c r="BF6" s="960"/>
    </row>
    <row r="7" spans="1:58" x14ac:dyDescent="0.25">
      <c r="A7" s="644" t="str">
        <f>IF(B7="","",INDEX('Names And Totals'!$A$5:$A$104,MATCH(Masters!B7,'Names And Totals'!$B$5:$B$104,0)))</f>
        <v/>
      </c>
      <c r="B7" s="958"/>
      <c r="C7" s="641" t="str">
        <f>IF(B7="","",IF(BF7="DQ","DQ",IF(BE7="","",RANK(BE7,$BE$7:$BE$27,0))))</f>
        <v/>
      </c>
      <c r="D7" s="114" t="s">
        <v>7</v>
      </c>
      <c r="E7" s="289"/>
      <c r="F7" s="290"/>
      <c r="G7" s="310"/>
      <c r="H7" s="289"/>
      <c r="I7" s="290"/>
      <c r="J7" s="290"/>
      <c r="K7" s="290"/>
      <c r="L7" s="310"/>
      <c r="M7" s="289"/>
      <c r="N7" s="290"/>
      <c r="O7" s="290"/>
      <c r="P7" s="290"/>
      <c r="Q7" s="290"/>
      <c r="R7" s="310"/>
      <c r="S7" s="289"/>
      <c r="T7" s="290"/>
      <c r="U7" s="290"/>
      <c r="V7" s="290"/>
      <c r="W7" s="290"/>
      <c r="X7" s="310"/>
      <c r="Y7" s="289"/>
      <c r="Z7" s="290"/>
      <c r="AA7" s="290"/>
      <c r="AB7" s="290"/>
      <c r="AC7" s="290"/>
      <c r="AD7" s="310"/>
      <c r="AE7" s="289"/>
      <c r="AF7" s="290"/>
      <c r="AG7" s="290"/>
      <c r="AH7" s="290"/>
      <c r="AI7" s="290"/>
      <c r="AJ7" s="310"/>
      <c r="AK7" s="289"/>
      <c r="AL7" s="290"/>
      <c r="AM7" s="290"/>
      <c r="AN7" s="310"/>
      <c r="AO7" s="289"/>
      <c r="AP7" s="290"/>
      <c r="AQ7" s="310"/>
      <c r="AR7" s="289"/>
      <c r="AS7" s="290"/>
      <c r="AT7" s="290"/>
      <c r="AU7" s="310"/>
      <c r="AV7" s="94" t="str">
        <f t="shared" ref="AV7:AV31" si="0">IF(SUM(E7:AQ7)=0,"",(SUM(E7:AQ7)-SUM(AR7:AU7)))</f>
        <v/>
      </c>
      <c r="AW7" s="10" t="str">
        <f>IF(AV7="","",AVERAGE(AV7:AV10))</f>
        <v/>
      </c>
      <c r="AX7" s="123" t="str">
        <f>IF(AV7="","",ABS(AV7-AW7))</f>
        <v/>
      </c>
      <c r="AY7" s="123" t="str">
        <f>IF(AV7="","",RANK(AV7,AV7:AV10,0))</f>
        <v/>
      </c>
      <c r="AZ7" s="96" t="str">
        <f>IF(AV7="","",IF(AY7=1,"",AV7))</f>
        <v/>
      </c>
      <c r="BA7" s="955"/>
      <c r="BB7" s="956"/>
      <c r="BC7" s="957"/>
      <c r="BD7" s="601" t="str">
        <f>IF(BA7="","",IF(BA7=999,"TO",BA7*60+BB7+BC7/100))</f>
        <v/>
      </c>
      <c r="BE7" s="601" t="str">
        <f>IF(AV7="","",IF(BF7="DQ","DQ",IF(AVERAGE(AV7:AV11)&lt;0,0,IF(AV8="",AV7,IF(AV9="",AVERAGE(AV7:AV8),IF(AV10="",AVERAGE(AV7:AV9),IF(AV11="",AVERAGE(AZ7:AZ10),TRIMMEAN(AV7:AV11,0.4))))))))</f>
        <v/>
      </c>
      <c r="BF7" s="703"/>
    </row>
    <row r="8" spans="1:58" x14ac:dyDescent="0.25">
      <c r="A8" s="932"/>
      <c r="B8" s="935"/>
      <c r="C8" s="641"/>
      <c r="D8" s="114" t="s">
        <v>4</v>
      </c>
      <c r="E8" s="98" t="str">
        <f>IF(G8&lt;&gt;"",E7,"")</f>
        <v/>
      </c>
      <c r="F8" s="123" t="str">
        <f>IF(G8&lt;&gt;"",F7,"")</f>
        <v/>
      </c>
      <c r="G8" s="310"/>
      <c r="H8" s="289"/>
      <c r="I8" s="290"/>
      <c r="J8" s="290"/>
      <c r="K8" s="290"/>
      <c r="L8" s="310"/>
      <c r="M8" s="289"/>
      <c r="N8" s="290"/>
      <c r="O8" s="290"/>
      <c r="P8" s="290"/>
      <c r="Q8" s="290"/>
      <c r="R8" s="62" t="str">
        <f>IF(M8&lt;&gt;"",R7,"")</f>
        <v/>
      </c>
      <c r="S8" s="289"/>
      <c r="T8" s="290"/>
      <c r="U8" s="290"/>
      <c r="V8" s="290"/>
      <c r="W8" s="290"/>
      <c r="X8" s="62" t="str">
        <f>IF(S8&lt;&gt;"",X7,"")</f>
        <v/>
      </c>
      <c r="Y8" s="289"/>
      <c r="Z8" s="290"/>
      <c r="AA8" s="290"/>
      <c r="AB8" s="290"/>
      <c r="AC8" s="290"/>
      <c r="AD8" s="62" t="str">
        <f>IF(Y8&lt;&gt;"",AD7,"")</f>
        <v/>
      </c>
      <c r="AE8" s="289"/>
      <c r="AF8" s="290"/>
      <c r="AG8" s="290"/>
      <c r="AH8" s="290"/>
      <c r="AI8" s="290"/>
      <c r="AJ8" s="62" t="str">
        <f>IF(AE8&lt;&gt;"",AJ7,"")</f>
        <v/>
      </c>
      <c r="AK8" s="289"/>
      <c r="AL8" s="290"/>
      <c r="AM8" s="290"/>
      <c r="AN8" s="310"/>
      <c r="AO8" s="289"/>
      <c r="AP8" s="290"/>
      <c r="AQ8" s="310"/>
      <c r="AR8" s="289"/>
      <c r="AS8" s="123" t="str">
        <f>IF(AR8&lt;&gt;"",AS7,"")</f>
        <v/>
      </c>
      <c r="AT8" s="123" t="str">
        <f>IF(AR8&lt;&gt;"",AT7,"")</f>
        <v/>
      </c>
      <c r="AU8" s="123" t="str">
        <f>IF(AR8&lt;&gt;"",AU7,"")</f>
        <v/>
      </c>
      <c r="AV8" s="94" t="str">
        <f t="shared" si="0"/>
        <v/>
      </c>
      <c r="AW8" s="10"/>
      <c r="AX8" s="123" t="str">
        <f>IF(AV7="","",ABS(AV8-AW7))</f>
        <v/>
      </c>
      <c r="AY8" s="123" t="str">
        <f>IF(AV7="","",RANK(AV8,AV7:AV10,0))</f>
        <v/>
      </c>
      <c r="AZ8" s="96" t="str">
        <f t="shared" ref="AZ8:AZ11" si="1">IF(AV8="","",IF(AY8=1,"",AV8))</f>
        <v/>
      </c>
      <c r="BA8" s="938"/>
      <c r="BB8" s="923"/>
      <c r="BC8" s="926"/>
      <c r="BD8" s="763"/>
      <c r="BE8" s="763"/>
      <c r="BF8" s="929"/>
    </row>
    <row r="9" spans="1:58" x14ac:dyDescent="0.25">
      <c r="A9" s="932"/>
      <c r="B9" s="935"/>
      <c r="C9" s="641"/>
      <c r="D9" s="114" t="s">
        <v>8</v>
      </c>
      <c r="E9" s="98" t="str">
        <f>IF(G9&lt;&gt;"",E7,"")</f>
        <v/>
      </c>
      <c r="F9" s="123" t="str">
        <f>IF(G9&lt;&gt;"",F7,"")</f>
        <v/>
      </c>
      <c r="G9" s="310"/>
      <c r="H9" s="289"/>
      <c r="I9" s="290"/>
      <c r="J9" s="290"/>
      <c r="K9" s="290"/>
      <c r="L9" s="310"/>
      <c r="M9" s="289"/>
      <c r="N9" s="290"/>
      <c r="O9" s="290"/>
      <c r="P9" s="290"/>
      <c r="Q9" s="290"/>
      <c r="R9" s="62" t="str">
        <f>IF(M9&lt;&gt;"",R7,"")</f>
        <v/>
      </c>
      <c r="S9" s="289"/>
      <c r="T9" s="290"/>
      <c r="U9" s="290"/>
      <c r="V9" s="290"/>
      <c r="W9" s="290"/>
      <c r="X9" s="62" t="str">
        <f>IF(S9&lt;&gt;"",X7,"")</f>
        <v/>
      </c>
      <c r="Y9" s="289"/>
      <c r="Z9" s="290"/>
      <c r="AA9" s="290"/>
      <c r="AB9" s="290"/>
      <c r="AC9" s="290"/>
      <c r="AD9" s="62" t="str">
        <f>IF(Y9&lt;&gt;"",AD7,"")</f>
        <v/>
      </c>
      <c r="AE9" s="289"/>
      <c r="AF9" s="290"/>
      <c r="AG9" s="290"/>
      <c r="AH9" s="290"/>
      <c r="AI9" s="290"/>
      <c r="AJ9" s="62" t="str">
        <f>IF(AE9&lt;&gt;"",AJ7,"")</f>
        <v/>
      </c>
      <c r="AK9" s="289"/>
      <c r="AL9" s="290"/>
      <c r="AM9" s="290"/>
      <c r="AN9" s="310"/>
      <c r="AO9" s="289"/>
      <c r="AP9" s="290"/>
      <c r="AQ9" s="310"/>
      <c r="AR9" s="289"/>
      <c r="AS9" s="123" t="str">
        <f>IF(AR9&lt;&gt;"",AS7,"")</f>
        <v/>
      </c>
      <c r="AT9" s="123" t="str">
        <f>IF(AR9&lt;&gt;"",AT7,"")</f>
        <v/>
      </c>
      <c r="AU9" s="123" t="str">
        <f>IF(AR9&lt;&gt;"",AU7,"")</f>
        <v/>
      </c>
      <c r="AV9" s="94" t="str">
        <f t="shared" si="0"/>
        <v/>
      </c>
      <c r="AW9" s="10"/>
      <c r="AX9" s="123" t="str">
        <f>IF(AV7="","",ABS(AV9-AW7))</f>
        <v/>
      </c>
      <c r="AY9" s="123" t="str">
        <f>IF(AV7="","",RANK(AV9,AV7:AV10,0))</f>
        <v/>
      </c>
      <c r="AZ9" s="96" t="str">
        <f t="shared" si="1"/>
        <v/>
      </c>
      <c r="BA9" s="938"/>
      <c r="BB9" s="923"/>
      <c r="BC9" s="926"/>
      <c r="BD9" s="763"/>
      <c r="BE9" s="763"/>
      <c r="BF9" s="929"/>
    </row>
    <row r="10" spans="1:58" x14ac:dyDescent="0.25">
      <c r="A10" s="932"/>
      <c r="B10" s="935"/>
      <c r="C10" s="641"/>
      <c r="D10" s="114" t="s">
        <v>5</v>
      </c>
      <c r="E10" s="98" t="str">
        <f>IF(G10&lt;&gt;"",E7,"")</f>
        <v/>
      </c>
      <c r="F10" s="123" t="str">
        <f>IF(G10&lt;&gt;"",F7,"")</f>
        <v/>
      </c>
      <c r="G10" s="310"/>
      <c r="H10" s="289"/>
      <c r="I10" s="290"/>
      <c r="J10" s="290"/>
      <c r="K10" s="290"/>
      <c r="L10" s="310"/>
      <c r="M10" s="289"/>
      <c r="N10" s="290"/>
      <c r="O10" s="290"/>
      <c r="P10" s="290"/>
      <c r="Q10" s="290"/>
      <c r="R10" s="62" t="str">
        <f>IF(M10&lt;&gt;"",R7,"")</f>
        <v/>
      </c>
      <c r="S10" s="289"/>
      <c r="T10" s="290"/>
      <c r="U10" s="290"/>
      <c r="V10" s="290"/>
      <c r="W10" s="290"/>
      <c r="X10" s="62" t="str">
        <f>IF(S10&lt;&gt;"",X7,"")</f>
        <v/>
      </c>
      <c r="Y10" s="289"/>
      <c r="Z10" s="290"/>
      <c r="AA10" s="290"/>
      <c r="AB10" s="290"/>
      <c r="AC10" s="290"/>
      <c r="AD10" s="62" t="str">
        <f>IF(Y10&lt;&gt;"",AD7,"")</f>
        <v/>
      </c>
      <c r="AE10" s="289"/>
      <c r="AF10" s="290"/>
      <c r="AG10" s="290"/>
      <c r="AH10" s="290"/>
      <c r="AI10" s="290"/>
      <c r="AJ10" s="62" t="str">
        <f>IF(AE10&lt;&gt;"",AJ7,"")</f>
        <v/>
      </c>
      <c r="AK10" s="289"/>
      <c r="AL10" s="290"/>
      <c r="AM10" s="290"/>
      <c r="AN10" s="310"/>
      <c r="AO10" s="289"/>
      <c r="AP10" s="290"/>
      <c r="AQ10" s="310"/>
      <c r="AR10" s="289"/>
      <c r="AS10" s="123" t="str">
        <f>IF(AR10&lt;&gt;"",AS7,"")</f>
        <v/>
      </c>
      <c r="AT10" s="123" t="str">
        <f>IF(AR10&lt;&gt;"",AT7,"")</f>
        <v/>
      </c>
      <c r="AU10" s="123" t="str">
        <f>IF(AR10&lt;&gt;"",AU7,"")</f>
        <v/>
      </c>
      <c r="AV10" s="94" t="str">
        <f t="shared" si="0"/>
        <v/>
      </c>
      <c r="AW10" s="10"/>
      <c r="AX10" s="123" t="str">
        <f>IF(AV7="","",ABS(AV10-AW7))</f>
        <v/>
      </c>
      <c r="AY10" s="123" t="str">
        <f>IF(AV7="","",RANK(AV10,AV7:AV10,0))</f>
        <v/>
      </c>
      <c r="AZ10" s="96" t="str">
        <f t="shared" si="1"/>
        <v/>
      </c>
      <c r="BA10" s="938"/>
      <c r="BB10" s="923"/>
      <c r="BC10" s="926"/>
      <c r="BD10" s="763"/>
      <c r="BE10" s="763"/>
      <c r="BF10" s="929"/>
    </row>
    <row r="11" spans="1:58" ht="15.75" thickBot="1" x14ac:dyDescent="0.3">
      <c r="A11" s="932"/>
      <c r="B11" s="935"/>
      <c r="C11" s="642"/>
      <c r="D11" s="115" t="s">
        <v>6</v>
      </c>
      <c r="E11" s="99" t="str">
        <f>IF(G11&lt;&gt;"",E7,"")</f>
        <v/>
      </c>
      <c r="F11" s="129" t="str">
        <f>IF(G11&lt;&gt;"",F7,"")</f>
        <v/>
      </c>
      <c r="G11" s="328"/>
      <c r="H11" s="344"/>
      <c r="I11" s="327"/>
      <c r="J11" s="327"/>
      <c r="K11" s="327"/>
      <c r="L11" s="328"/>
      <c r="M11" s="344"/>
      <c r="N11" s="327"/>
      <c r="O11" s="327"/>
      <c r="P11" s="327"/>
      <c r="Q11" s="327"/>
      <c r="R11" s="159" t="str">
        <f>IF(M11&lt;&gt;"",R7,"")</f>
        <v/>
      </c>
      <c r="S11" s="344"/>
      <c r="T11" s="327"/>
      <c r="U11" s="327"/>
      <c r="V11" s="327"/>
      <c r="W11" s="327"/>
      <c r="X11" s="159" t="str">
        <f>IF(S11&lt;&gt;"",X7,"")</f>
        <v/>
      </c>
      <c r="Y11" s="344"/>
      <c r="Z11" s="327"/>
      <c r="AA11" s="327"/>
      <c r="AB11" s="327"/>
      <c r="AC11" s="327"/>
      <c r="AD11" s="159" t="str">
        <f>IF(Y11&lt;&gt;"",AD7,"")</f>
        <v/>
      </c>
      <c r="AE11" s="344"/>
      <c r="AF11" s="327"/>
      <c r="AG11" s="327"/>
      <c r="AH11" s="327"/>
      <c r="AI11" s="327"/>
      <c r="AJ11" s="159" t="str">
        <f>IF(AE11&lt;&gt;"",AJ7,"")</f>
        <v/>
      </c>
      <c r="AK11" s="344"/>
      <c r="AL11" s="327"/>
      <c r="AM11" s="327"/>
      <c r="AN11" s="328"/>
      <c r="AO11" s="344"/>
      <c r="AP11" s="327"/>
      <c r="AQ11" s="328"/>
      <c r="AR11" s="344"/>
      <c r="AS11" s="129" t="str">
        <f>IF(AR11&lt;&gt;"",AS7,"")</f>
        <v/>
      </c>
      <c r="AT11" s="129" t="str">
        <f>IF(AR11&lt;&gt;"",AT7,"")</f>
        <v/>
      </c>
      <c r="AU11" s="129" t="str">
        <f>IF(AR11&lt;&gt;"",AU7,"")</f>
        <v/>
      </c>
      <c r="AV11" s="95" t="str">
        <f t="shared" si="0"/>
        <v/>
      </c>
      <c r="AW11" s="130"/>
      <c r="AX11" s="129" t="str">
        <f>IF(AV7="","",ABS(AV11-AW7))</f>
        <v/>
      </c>
      <c r="AY11" s="129" t="str">
        <f>IF(AV7="","",RANK(AV11,AV7:AV10,0))</f>
        <v/>
      </c>
      <c r="AZ11" s="97" t="str">
        <f t="shared" si="1"/>
        <v/>
      </c>
      <c r="BA11" s="938"/>
      <c r="BB11" s="923"/>
      <c r="BC11" s="926"/>
      <c r="BD11" s="763"/>
      <c r="BE11" s="763"/>
      <c r="BF11" s="929"/>
    </row>
    <row r="12" spans="1:58" x14ac:dyDescent="0.25">
      <c r="A12" s="707" t="str">
        <f>IF(B12="","",INDEX('Names And Totals'!$A$5:$A$104,MATCH(Masters!B12,'Names And Totals'!$B$5:$B$104,0)))</f>
        <v/>
      </c>
      <c r="B12" s="940"/>
      <c r="C12" s="821" t="str">
        <f>IF(B12="","",IF(BF12="DQ","DQ",IF(BE12="","",RANK(BE12,$BE$7:$BE$27,0))))</f>
        <v/>
      </c>
      <c r="D12" s="117" t="s">
        <v>7</v>
      </c>
      <c r="E12" s="311"/>
      <c r="F12" s="312"/>
      <c r="G12" s="313"/>
      <c r="H12" s="311"/>
      <c r="I12" s="312"/>
      <c r="J12" s="312"/>
      <c r="K12" s="312"/>
      <c r="L12" s="313"/>
      <c r="M12" s="311"/>
      <c r="N12" s="312"/>
      <c r="O12" s="312"/>
      <c r="P12" s="312"/>
      <c r="Q12" s="312"/>
      <c r="R12" s="313"/>
      <c r="S12" s="311"/>
      <c r="T12" s="312"/>
      <c r="U12" s="312"/>
      <c r="V12" s="312"/>
      <c r="W12" s="312"/>
      <c r="X12" s="313"/>
      <c r="Y12" s="311"/>
      <c r="Z12" s="312"/>
      <c r="AA12" s="312"/>
      <c r="AB12" s="312"/>
      <c r="AC12" s="312"/>
      <c r="AD12" s="313"/>
      <c r="AE12" s="311"/>
      <c r="AF12" s="312"/>
      <c r="AG12" s="312"/>
      <c r="AH12" s="312"/>
      <c r="AI12" s="312"/>
      <c r="AJ12" s="313"/>
      <c r="AK12" s="311"/>
      <c r="AL12" s="312"/>
      <c r="AM12" s="312"/>
      <c r="AN12" s="313"/>
      <c r="AO12" s="311"/>
      <c r="AP12" s="312"/>
      <c r="AQ12" s="313"/>
      <c r="AR12" s="311"/>
      <c r="AS12" s="312"/>
      <c r="AT12" s="312"/>
      <c r="AU12" s="313"/>
      <c r="AV12" s="105" t="str">
        <f t="shared" si="0"/>
        <v/>
      </c>
      <c r="AW12" s="160" t="str">
        <f>IF(AV12="","",AVERAGE(AV12:AV15))</f>
        <v/>
      </c>
      <c r="AX12" s="126" t="str">
        <f>IF(AV12="","",ABS(AV12-AW12))</f>
        <v/>
      </c>
      <c r="AY12" s="126" t="str">
        <f>IF(AV12="","",RANK(AV12,AV12:AV15,0))</f>
        <v/>
      </c>
      <c r="AZ12" s="108" t="str">
        <f>IF(AV12="","",IF(AY12=1,"",AV12))</f>
        <v/>
      </c>
      <c r="BA12" s="943"/>
      <c r="BB12" s="946"/>
      <c r="BC12" s="949"/>
      <c r="BD12" s="614" t="str">
        <f>IF(BA12="","",IF(BA12=999,"TO",BA12*60+BB12+BC12/100))</f>
        <v/>
      </c>
      <c r="BE12" s="614" t="str">
        <f t="shared" ref="BE12" si="2">IF(AV12="","",IF(BF12="DQ","DQ",IF(AVERAGE(AV12:AV16)&lt;0,0,IF(AV13="",AV12,IF(AV14="",AVERAGE(AV12:AV13),IF(AV15="",AVERAGE(AV12:AV14),IF(AV16="",AVERAGE(AZ12:AZ15),TRIMMEAN(AV12:AV16,0.4))))))))</f>
        <v/>
      </c>
      <c r="BF12" s="952"/>
    </row>
    <row r="13" spans="1:58" x14ac:dyDescent="0.25">
      <c r="A13" s="708"/>
      <c r="B13" s="941"/>
      <c r="C13" s="822"/>
      <c r="D13" s="118" t="s">
        <v>4</v>
      </c>
      <c r="E13" s="111" t="str">
        <f>IF(G13&lt;&gt;"",E12,"")</f>
        <v/>
      </c>
      <c r="F13" s="125" t="str">
        <f>IF(G13&lt;&gt;"",F12,"")</f>
        <v/>
      </c>
      <c r="G13" s="314"/>
      <c r="H13" s="292"/>
      <c r="I13" s="293"/>
      <c r="J13" s="293"/>
      <c r="K13" s="293"/>
      <c r="L13" s="314"/>
      <c r="M13" s="292"/>
      <c r="N13" s="293"/>
      <c r="O13" s="293"/>
      <c r="P13" s="293"/>
      <c r="Q13" s="293"/>
      <c r="R13" s="63" t="str">
        <f>IF(M13&lt;&gt;"",R12,"")</f>
        <v/>
      </c>
      <c r="S13" s="292"/>
      <c r="T13" s="293"/>
      <c r="U13" s="293"/>
      <c r="V13" s="293"/>
      <c r="W13" s="293"/>
      <c r="X13" s="63" t="str">
        <f>IF(S13&lt;&gt;"",X12,"")</f>
        <v/>
      </c>
      <c r="Y13" s="292"/>
      <c r="Z13" s="293"/>
      <c r="AA13" s="293"/>
      <c r="AB13" s="293"/>
      <c r="AC13" s="293"/>
      <c r="AD13" s="63" t="str">
        <f>IF(Y13&lt;&gt;"",AD12,"")</f>
        <v/>
      </c>
      <c r="AE13" s="292"/>
      <c r="AF13" s="293"/>
      <c r="AG13" s="293"/>
      <c r="AH13" s="293"/>
      <c r="AI13" s="293"/>
      <c r="AJ13" s="63" t="str">
        <f>IF(AE13&lt;&gt;"",AJ12,"")</f>
        <v/>
      </c>
      <c r="AK13" s="292"/>
      <c r="AL13" s="293"/>
      <c r="AM13" s="293"/>
      <c r="AN13" s="314"/>
      <c r="AO13" s="292"/>
      <c r="AP13" s="293"/>
      <c r="AQ13" s="314"/>
      <c r="AR13" s="292"/>
      <c r="AS13" s="125" t="str">
        <f>IF(AR13&lt;&gt;"",AS12,"")</f>
        <v/>
      </c>
      <c r="AT13" s="125" t="str">
        <f>IF(AR13&lt;&gt;"",AT12,"")</f>
        <v/>
      </c>
      <c r="AU13" s="125" t="str">
        <f>IF(AR13&lt;&gt;"",AU12,"")</f>
        <v/>
      </c>
      <c r="AV13" s="106" t="str">
        <f t="shared" si="0"/>
        <v/>
      </c>
      <c r="AW13" s="14"/>
      <c r="AX13" s="125" t="str">
        <f>IF(AV12="","",ABS(AV13-AW12))</f>
        <v/>
      </c>
      <c r="AY13" s="125" t="str">
        <f>IF(AV12="","",RANK(AV13,AV12:AV15,0))</f>
        <v/>
      </c>
      <c r="AZ13" s="109" t="str">
        <f t="shared" ref="AZ13:AZ16" si="3">IF(AV13="","",IF(AY13=1,"",AV13))</f>
        <v/>
      </c>
      <c r="BA13" s="944"/>
      <c r="BB13" s="947"/>
      <c r="BC13" s="950"/>
      <c r="BD13" s="615"/>
      <c r="BE13" s="615"/>
      <c r="BF13" s="953"/>
    </row>
    <row r="14" spans="1:58" x14ac:dyDescent="0.25">
      <c r="A14" s="708"/>
      <c r="B14" s="941"/>
      <c r="C14" s="822"/>
      <c r="D14" s="118" t="s">
        <v>8</v>
      </c>
      <c r="E14" s="111" t="str">
        <f>IF(G14&lt;&gt;"",E12,"")</f>
        <v/>
      </c>
      <c r="F14" s="125" t="str">
        <f>IF(G14&lt;&gt;"",F12,"")</f>
        <v/>
      </c>
      <c r="G14" s="314"/>
      <c r="H14" s="292"/>
      <c r="I14" s="293"/>
      <c r="J14" s="293"/>
      <c r="K14" s="293"/>
      <c r="L14" s="314"/>
      <c r="M14" s="292"/>
      <c r="N14" s="293"/>
      <c r="O14" s="293"/>
      <c r="P14" s="293"/>
      <c r="Q14" s="293"/>
      <c r="R14" s="63" t="str">
        <f>IF(M14&lt;&gt;"",R12,"")</f>
        <v/>
      </c>
      <c r="S14" s="292"/>
      <c r="T14" s="293"/>
      <c r="U14" s="293"/>
      <c r="V14" s="293"/>
      <c r="W14" s="293"/>
      <c r="X14" s="63" t="str">
        <f>IF(S14&lt;&gt;"",X12,"")</f>
        <v/>
      </c>
      <c r="Y14" s="292"/>
      <c r="Z14" s="293"/>
      <c r="AA14" s="293"/>
      <c r="AB14" s="293"/>
      <c r="AC14" s="293"/>
      <c r="AD14" s="63" t="str">
        <f>IF(Y14&lt;&gt;"",AD12,"")</f>
        <v/>
      </c>
      <c r="AE14" s="292"/>
      <c r="AF14" s="293"/>
      <c r="AG14" s="293"/>
      <c r="AH14" s="293"/>
      <c r="AI14" s="293"/>
      <c r="AJ14" s="63" t="str">
        <f>IF(AE14&lt;&gt;"",AJ12,"")</f>
        <v/>
      </c>
      <c r="AK14" s="292"/>
      <c r="AL14" s="293"/>
      <c r="AM14" s="293"/>
      <c r="AN14" s="314"/>
      <c r="AO14" s="292"/>
      <c r="AP14" s="293"/>
      <c r="AQ14" s="314"/>
      <c r="AR14" s="292"/>
      <c r="AS14" s="125" t="str">
        <f>IF(AR14&lt;&gt;"",AS12,"")</f>
        <v/>
      </c>
      <c r="AT14" s="125" t="str">
        <f>IF(AR14&lt;&gt;"",AT12,"")</f>
        <v/>
      </c>
      <c r="AU14" s="125" t="str">
        <f>IF(AR14&lt;&gt;"",AU12,"")</f>
        <v/>
      </c>
      <c r="AV14" s="106" t="str">
        <f t="shared" si="0"/>
        <v/>
      </c>
      <c r="AW14" s="14"/>
      <c r="AX14" s="125" t="str">
        <f>IF(AV12="","",ABS(AV14-AW12))</f>
        <v/>
      </c>
      <c r="AY14" s="125" t="str">
        <f>IF(AV12="","",RANK(AV14,AV12:AV15,0))</f>
        <v/>
      </c>
      <c r="AZ14" s="109" t="str">
        <f t="shared" si="3"/>
        <v/>
      </c>
      <c r="BA14" s="944"/>
      <c r="BB14" s="947"/>
      <c r="BC14" s="950"/>
      <c r="BD14" s="615"/>
      <c r="BE14" s="615"/>
      <c r="BF14" s="953"/>
    </row>
    <row r="15" spans="1:58" x14ac:dyDescent="0.25">
      <c r="A15" s="708"/>
      <c r="B15" s="941"/>
      <c r="C15" s="822"/>
      <c r="D15" s="118" t="s">
        <v>5</v>
      </c>
      <c r="E15" s="111" t="str">
        <f>IF(G15&lt;&gt;"",E12,"")</f>
        <v/>
      </c>
      <c r="F15" s="125" t="str">
        <f>IF(G15&lt;&gt;"",F12,"")</f>
        <v/>
      </c>
      <c r="G15" s="314"/>
      <c r="H15" s="292"/>
      <c r="I15" s="293"/>
      <c r="J15" s="293"/>
      <c r="K15" s="293"/>
      <c r="L15" s="314"/>
      <c r="M15" s="292"/>
      <c r="N15" s="293"/>
      <c r="O15" s="293"/>
      <c r="P15" s="293"/>
      <c r="Q15" s="293"/>
      <c r="R15" s="63" t="str">
        <f>IF(M15&lt;&gt;"",R12,"")</f>
        <v/>
      </c>
      <c r="S15" s="292"/>
      <c r="T15" s="293"/>
      <c r="U15" s="293"/>
      <c r="V15" s="293"/>
      <c r="W15" s="293"/>
      <c r="X15" s="63" t="str">
        <f>IF(S15&lt;&gt;"",X12,"")</f>
        <v/>
      </c>
      <c r="Y15" s="292"/>
      <c r="Z15" s="293"/>
      <c r="AA15" s="293"/>
      <c r="AB15" s="293"/>
      <c r="AC15" s="293"/>
      <c r="AD15" s="63" t="str">
        <f>IF(Y15&lt;&gt;"",AD12,"")</f>
        <v/>
      </c>
      <c r="AE15" s="292"/>
      <c r="AF15" s="293"/>
      <c r="AG15" s="293"/>
      <c r="AH15" s="293"/>
      <c r="AI15" s="293"/>
      <c r="AJ15" s="63" t="str">
        <f>IF(AE15&lt;&gt;"",AJ12,"")</f>
        <v/>
      </c>
      <c r="AK15" s="292"/>
      <c r="AL15" s="293"/>
      <c r="AM15" s="293"/>
      <c r="AN15" s="314"/>
      <c r="AO15" s="292"/>
      <c r="AP15" s="293"/>
      <c r="AQ15" s="314"/>
      <c r="AR15" s="292"/>
      <c r="AS15" s="125" t="str">
        <f>IF(AR15&lt;&gt;"",AS12,"")</f>
        <v/>
      </c>
      <c r="AT15" s="125" t="str">
        <f>IF(AR15&lt;&gt;"",AT12,"")</f>
        <v/>
      </c>
      <c r="AU15" s="125" t="str">
        <f>IF(AR15&lt;&gt;"",AU12,"")</f>
        <v/>
      </c>
      <c r="AV15" s="106" t="str">
        <f t="shared" si="0"/>
        <v/>
      </c>
      <c r="AW15" s="14"/>
      <c r="AX15" s="125" t="str">
        <f>IF(AV12="","",ABS(AV15-AW12))</f>
        <v/>
      </c>
      <c r="AY15" s="125" t="str">
        <f>IF(AV12="","",RANK(AV15,AV12:AV15,0))</f>
        <v/>
      </c>
      <c r="AZ15" s="109" t="str">
        <f t="shared" si="3"/>
        <v/>
      </c>
      <c r="BA15" s="944"/>
      <c r="BB15" s="947"/>
      <c r="BC15" s="950"/>
      <c r="BD15" s="615"/>
      <c r="BE15" s="615"/>
      <c r="BF15" s="953"/>
    </row>
    <row r="16" spans="1:58" ht="15.75" thickBot="1" x14ac:dyDescent="0.3">
      <c r="A16" s="709"/>
      <c r="B16" s="942"/>
      <c r="C16" s="823"/>
      <c r="D16" s="119" t="s">
        <v>6</v>
      </c>
      <c r="E16" s="112" t="str">
        <f>IF(G16&lt;&gt;"",E12,"")</f>
        <v/>
      </c>
      <c r="F16" s="127" t="str">
        <f>IF(G16&lt;&gt;"",F12,"")</f>
        <v/>
      </c>
      <c r="G16" s="345"/>
      <c r="H16" s="346"/>
      <c r="I16" s="332"/>
      <c r="J16" s="332"/>
      <c r="K16" s="332"/>
      <c r="L16" s="345"/>
      <c r="M16" s="346"/>
      <c r="N16" s="332"/>
      <c r="O16" s="332"/>
      <c r="P16" s="332"/>
      <c r="Q16" s="332"/>
      <c r="R16" s="161" t="str">
        <f>IF(M16&lt;&gt;"",R12,"")</f>
        <v/>
      </c>
      <c r="S16" s="346"/>
      <c r="T16" s="332"/>
      <c r="U16" s="332"/>
      <c r="V16" s="332"/>
      <c r="W16" s="332"/>
      <c r="X16" s="161" t="str">
        <f>IF(S16&lt;&gt;"",X12,"")</f>
        <v/>
      </c>
      <c r="Y16" s="346"/>
      <c r="Z16" s="332"/>
      <c r="AA16" s="332"/>
      <c r="AB16" s="332"/>
      <c r="AC16" s="332"/>
      <c r="AD16" s="161" t="str">
        <f>IF(Y16&lt;&gt;"",AD12,"")</f>
        <v/>
      </c>
      <c r="AE16" s="346"/>
      <c r="AF16" s="332"/>
      <c r="AG16" s="332"/>
      <c r="AH16" s="332"/>
      <c r="AI16" s="332"/>
      <c r="AJ16" s="161" t="str">
        <f>IF(AE16&lt;&gt;"",AJ12,"")</f>
        <v/>
      </c>
      <c r="AK16" s="346"/>
      <c r="AL16" s="332"/>
      <c r="AM16" s="332"/>
      <c r="AN16" s="345"/>
      <c r="AO16" s="346"/>
      <c r="AP16" s="332"/>
      <c r="AQ16" s="345"/>
      <c r="AR16" s="346"/>
      <c r="AS16" s="127" t="str">
        <f>IF(AR16&lt;&gt;"",AS12,"")</f>
        <v/>
      </c>
      <c r="AT16" s="127" t="str">
        <f>IF(AR16&lt;&gt;"",AT12,"")</f>
        <v/>
      </c>
      <c r="AU16" s="127" t="str">
        <f>IF(AR16&lt;&gt;"",AU12,"")</f>
        <v/>
      </c>
      <c r="AV16" s="107" t="str">
        <f t="shared" si="0"/>
        <v/>
      </c>
      <c r="AW16" s="162"/>
      <c r="AX16" s="127" t="str">
        <f>IF(AV12="","",ABS(AV16-AW12))</f>
        <v/>
      </c>
      <c r="AY16" s="127" t="str">
        <f>IF(AV12="","",RANK(AV16,AV12:AV15,0))</f>
        <v/>
      </c>
      <c r="AZ16" s="110" t="str">
        <f t="shared" si="3"/>
        <v/>
      </c>
      <c r="BA16" s="945"/>
      <c r="BB16" s="948"/>
      <c r="BC16" s="951"/>
      <c r="BD16" s="616"/>
      <c r="BE16" s="616"/>
      <c r="BF16" s="954"/>
    </row>
    <row r="17" spans="1:58" x14ac:dyDescent="0.25">
      <c r="A17" s="932" t="str">
        <f>IF(B17="","",INDEX('Names And Totals'!$A$5:$A$104,MATCH(Masters!B17,'Names And Totals'!$B$5:$B$104,0)))</f>
        <v/>
      </c>
      <c r="B17" s="935"/>
      <c r="C17" s="641" t="str">
        <f>IF(B17="","",IF(BF17="DQ","DQ",IF(BE17="","",RANK(BE17,$BE$7:$BE$27,0))))</f>
        <v/>
      </c>
      <c r="D17" s="120" t="s">
        <v>7</v>
      </c>
      <c r="E17" s="315"/>
      <c r="F17" s="316"/>
      <c r="G17" s="317"/>
      <c r="H17" s="315"/>
      <c r="I17" s="316"/>
      <c r="J17" s="316"/>
      <c r="K17" s="316"/>
      <c r="L17" s="317"/>
      <c r="M17" s="315"/>
      <c r="N17" s="316"/>
      <c r="O17" s="316"/>
      <c r="P17" s="316"/>
      <c r="Q17" s="316"/>
      <c r="R17" s="317"/>
      <c r="S17" s="315"/>
      <c r="T17" s="316"/>
      <c r="U17" s="316"/>
      <c r="V17" s="316"/>
      <c r="W17" s="316"/>
      <c r="X17" s="317"/>
      <c r="Y17" s="315"/>
      <c r="Z17" s="316"/>
      <c r="AA17" s="316"/>
      <c r="AB17" s="316"/>
      <c r="AC17" s="316"/>
      <c r="AD17" s="317"/>
      <c r="AE17" s="324"/>
      <c r="AF17" s="334"/>
      <c r="AG17" s="334"/>
      <c r="AH17" s="334"/>
      <c r="AI17" s="334"/>
      <c r="AJ17" s="325"/>
      <c r="AK17" s="315"/>
      <c r="AL17" s="316"/>
      <c r="AM17" s="316"/>
      <c r="AN17" s="317"/>
      <c r="AO17" s="315"/>
      <c r="AP17" s="316"/>
      <c r="AQ17" s="317"/>
      <c r="AR17" s="315"/>
      <c r="AS17" s="316"/>
      <c r="AT17" s="316"/>
      <c r="AU17" s="317"/>
      <c r="AV17" s="113" t="str">
        <f t="shared" si="0"/>
        <v/>
      </c>
      <c r="AW17" s="163" t="str">
        <f>IF(AV17="","",AVERAGE(AV17:AV20))</f>
        <v/>
      </c>
      <c r="AX17" s="128" t="str">
        <f>IF(AV17="","",ABS(AV17-AW17))</f>
        <v/>
      </c>
      <c r="AY17" s="128" t="str">
        <f>IF(AV17="","",RANK(AV17,AV17:AV20,0))</f>
        <v/>
      </c>
      <c r="AZ17" s="116" t="str">
        <f>IF(AV17="","",IF(AY17=1,"",AV17))</f>
        <v/>
      </c>
      <c r="BA17" s="938"/>
      <c r="BB17" s="923"/>
      <c r="BC17" s="926"/>
      <c r="BD17" s="763" t="str">
        <f>IF(BA17="","",IF(BA17=999,"TO",BA17*60+BB17+BC17/100))</f>
        <v/>
      </c>
      <c r="BE17" s="763" t="str">
        <f t="shared" ref="BE17" si="4">IF(AV17="","",IF(BF17="DQ","DQ",IF(AVERAGE(AV17:AV21)&lt;0,0,IF(AV18="",AV17,IF(AV19="",AVERAGE(AV17:AV18),IF(AV20="",AVERAGE(AV17:AV19),IF(AV21="",AVERAGE(AZ17:AZ20),TRIMMEAN(AV17:AV21,0.4))))))))</f>
        <v/>
      </c>
      <c r="BF17" s="929"/>
    </row>
    <row r="18" spans="1:58" x14ac:dyDescent="0.25">
      <c r="A18" s="932"/>
      <c r="B18" s="935"/>
      <c r="C18" s="641"/>
      <c r="D18" s="114" t="s">
        <v>4</v>
      </c>
      <c r="E18" s="98" t="str">
        <f>IF(G18&lt;&gt;"",E17,"")</f>
        <v/>
      </c>
      <c r="F18" s="123" t="str">
        <f>IF(G18&lt;&gt;"",F17,"")</f>
        <v/>
      </c>
      <c r="G18" s="310"/>
      <c r="H18" s="289"/>
      <c r="I18" s="290"/>
      <c r="J18" s="290"/>
      <c r="K18" s="290"/>
      <c r="L18" s="310"/>
      <c r="M18" s="289"/>
      <c r="N18" s="290"/>
      <c r="O18" s="290"/>
      <c r="P18" s="290"/>
      <c r="Q18" s="290"/>
      <c r="R18" s="62" t="str">
        <f>IF(M18&lt;&gt;"",R17,"")</f>
        <v/>
      </c>
      <c r="S18" s="289"/>
      <c r="T18" s="290"/>
      <c r="U18" s="290"/>
      <c r="V18" s="290"/>
      <c r="W18" s="290"/>
      <c r="X18" s="62" t="str">
        <f>IF(S18&lt;&gt;"",X17,"")</f>
        <v/>
      </c>
      <c r="Y18" s="289"/>
      <c r="Z18" s="290"/>
      <c r="AA18" s="290"/>
      <c r="AB18" s="290"/>
      <c r="AC18" s="290"/>
      <c r="AD18" s="62" t="str">
        <f>IF(Y18&lt;&gt;"",AD17,"")</f>
        <v/>
      </c>
      <c r="AE18" s="289"/>
      <c r="AF18" s="290"/>
      <c r="AG18" s="290"/>
      <c r="AH18" s="290"/>
      <c r="AI18" s="290"/>
      <c r="AJ18" s="62" t="str">
        <f>IF(AE18&lt;&gt;"",AJ17,"")</f>
        <v/>
      </c>
      <c r="AK18" s="289"/>
      <c r="AL18" s="290"/>
      <c r="AM18" s="290"/>
      <c r="AN18" s="310"/>
      <c r="AO18" s="289"/>
      <c r="AP18" s="290"/>
      <c r="AQ18" s="310"/>
      <c r="AR18" s="289"/>
      <c r="AS18" s="123" t="str">
        <f>IF(AR18&lt;&gt;"",AS17,"")</f>
        <v/>
      </c>
      <c r="AT18" s="123" t="str">
        <f>IF(AR18&lt;&gt;"",AT17,"")</f>
        <v/>
      </c>
      <c r="AU18" s="123" t="str">
        <f>IF(AR18&lt;&gt;"",AU17,"")</f>
        <v/>
      </c>
      <c r="AV18" s="94" t="str">
        <f t="shared" si="0"/>
        <v/>
      </c>
      <c r="AW18" s="10"/>
      <c r="AX18" s="123" t="str">
        <f>IF(AV17="","",ABS(AV18-AW17))</f>
        <v/>
      </c>
      <c r="AY18" s="123" t="str">
        <f>IF(AV17="","",RANK(AV18,AV17:AV20,0))</f>
        <v/>
      </c>
      <c r="AZ18" s="96" t="str">
        <f t="shared" ref="AZ18:AZ21" si="5">IF(AV18="","",IF(AY18=1,"",AV18))</f>
        <v/>
      </c>
      <c r="BA18" s="938"/>
      <c r="BB18" s="923"/>
      <c r="BC18" s="926"/>
      <c r="BD18" s="763"/>
      <c r="BE18" s="763"/>
      <c r="BF18" s="929"/>
    </row>
    <row r="19" spans="1:58" x14ac:dyDescent="0.25">
      <c r="A19" s="932"/>
      <c r="B19" s="935"/>
      <c r="C19" s="641"/>
      <c r="D19" s="114" t="s">
        <v>8</v>
      </c>
      <c r="E19" s="98" t="str">
        <f>IF(G19&lt;&gt;"",E17,"")</f>
        <v/>
      </c>
      <c r="F19" s="123" t="str">
        <f>IF(G19&lt;&gt;"",F17,"")</f>
        <v/>
      </c>
      <c r="G19" s="310"/>
      <c r="H19" s="289"/>
      <c r="I19" s="290"/>
      <c r="J19" s="290"/>
      <c r="K19" s="290"/>
      <c r="L19" s="310"/>
      <c r="M19" s="289"/>
      <c r="N19" s="290"/>
      <c r="O19" s="290"/>
      <c r="P19" s="290"/>
      <c r="Q19" s="290"/>
      <c r="R19" s="62" t="str">
        <f>IF(M19&lt;&gt;"",R17,"")</f>
        <v/>
      </c>
      <c r="S19" s="289"/>
      <c r="T19" s="290"/>
      <c r="U19" s="290"/>
      <c r="V19" s="290"/>
      <c r="W19" s="290"/>
      <c r="X19" s="62" t="str">
        <f>IF(S19&lt;&gt;"",X17,"")</f>
        <v/>
      </c>
      <c r="Y19" s="289"/>
      <c r="Z19" s="290"/>
      <c r="AA19" s="290"/>
      <c r="AB19" s="290"/>
      <c r="AC19" s="290"/>
      <c r="AD19" s="62" t="str">
        <f>IF(Y19&lt;&gt;"",AD17,"")</f>
        <v/>
      </c>
      <c r="AE19" s="289"/>
      <c r="AF19" s="290"/>
      <c r="AG19" s="290"/>
      <c r="AH19" s="290"/>
      <c r="AI19" s="290"/>
      <c r="AJ19" s="62" t="str">
        <f>IF(AE19&lt;&gt;"",AJ17,"")</f>
        <v/>
      </c>
      <c r="AK19" s="289"/>
      <c r="AL19" s="290"/>
      <c r="AM19" s="290"/>
      <c r="AN19" s="310"/>
      <c r="AO19" s="289"/>
      <c r="AP19" s="290"/>
      <c r="AQ19" s="310"/>
      <c r="AR19" s="289"/>
      <c r="AS19" s="123" t="str">
        <f>IF(AR19&lt;&gt;"",AS17,"")</f>
        <v/>
      </c>
      <c r="AT19" s="123" t="str">
        <f>IF(AR19&lt;&gt;"",AT17,"")</f>
        <v/>
      </c>
      <c r="AU19" s="123" t="str">
        <f>IF(AR19&lt;&gt;"",AU17,"")</f>
        <v/>
      </c>
      <c r="AV19" s="94" t="str">
        <f t="shared" si="0"/>
        <v/>
      </c>
      <c r="AW19" s="10"/>
      <c r="AX19" s="123" t="str">
        <f>IF(AV17="","",ABS(AV19-AW17))</f>
        <v/>
      </c>
      <c r="AY19" s="123" t="str">
        <f>IF(AV17="","",RANK(AV19,AV17:AV20,0))</f>
        <v/>
      </c>
      <c r="AZ19" s="96" t="str">
        <f t="shared" si="5"/>
        <v/>
      </c>
      <c r="BA19" s="938"/>
      <c r="BB19" s="923"/>
      <c r="BC19" s="926"/>
      <c r="BD19" s="763"/>
      <c r="BE19" s="763"/>
      <c r="BF19" s="929"/>
    </row>
    <row r="20" spans="1:58" x14ac:dyDescent="0.25">
      <c r="A20" s="932"/>
      <c r="B20" s="935"/>
      <c r="C20" s="641"/>
      <c r="D20" s="114" t="s">
        <v>5</v>
      </c>
      <c r="E20" s="98" t="str">
        <f>IF(G20&lt;&gt;"",E17,"")</f>
        <v/>
      </c>
      <c r="F20" s="123" t="str">
        <f>IF(G20&lt;&gt;"",F17,"")</f>
        <v/>
      </c>
      <c r="G20" s="310"/>
      <c r="H20" s="289"/>
      <c r="I20" s="290"/>
      <c r="J20" s="290"/>
      <c r="K20" s="290"/>
      <c r="L20" s="310"/>
      <c r="M20" s="289"/>
      <c r="N20" s="290"/>
      <c r="O20" s="290"/>
      <c r="P20" s="290"/>
      <c r="Q20" s="290"/>
      <c r="R20" s="62" t="str">
        <f>IF(M20&lt;&gt;"",R17,"")</f>
        <v/>
      </c>
      <c r="S20" s="289"/>
      <c r="T20" s="290"/>
      <c r="U20" s="290"/>
      <c r="V20" s="290"/>
      <c r="W20" s="290"/>
      <c r="X20" s="62" t="str">
        <f>IF(S20&lt;&gt;"",X17,"")</f>
        <v/>
      </c>
      <c r="Y20" s="289"/>
      <c r="Z20" s="290"/>
      <c r="AA20" s="290"/>
      <c r="AB20" s="290"/>
      <c r="AC20" s="290"/>
      <c r="AD20" s="62" t="str">
        <f>IF(Y20&lt;&gt;"",AD17,"")</f>
        <v/>
      </c>
      <c r="AE20" s="289"/>
      <c r="AF20" s="290"/>
      <c r="AG20" s="290"/>
      <c r="AH20" s="290"/>
      <c r="AI20" s="290"/>
      <c r="AJ20" s="62" t="str">
        <f>IF(AE20&lt;&gt;"",AJ17,"")</f>
        <v/>
      </c>
      <c r="AK20" s="289"/>
      <c r="AL20" s="290"/>
      <c r="AM20" s="290"/>
      <c r="AN20" s="310"/>
      <c r="AO20" s="289"/>
      <c r="AP20" s="290"/>
      <c r="AQ20" s="310"/>
      <c r="AR20" s="289"/>
      <c r="AS20" s="123" t="str">
        <f>IF(AR20&lt;&gt;"",AS17,"")</f>
        <v/>
      </c>
      <c r="AT20" s="123" t="str">
        <f>IF(AR20&lt;&gt;"",AT17,"")</f>
        <v/>
      </c>
      <c r="AU20" s="123" t="str">
        <f>IF(AR20&lt;&gt;"",AU17,"")</f>
        <v/>
      </c>
      <c r="AV20" s="94" t="str">
        <f t="shared" si="0"/>
        <v/>
      </c>
      <c r="AW20" s="10"/>
      <c r="AX20" s="123" t="str">
        <f>IF(AV17="","",ABS(AV20-AW17))</f>
        <v/>
      </c>
      <c r="AY20" s="123" t="str">
        <f>IF(AV17="","",RANK(AV20,AV17:AV20,0))</f>
        <v/>
      </c>
      <c r="AZ20" s="96" t="str">
        <f t="shared" si="5"/>
        <v/>
      </c>
      <c r="BA20" s="938"/>
      <c r="BB20" s="923"/>
      <c r="BC20" s="926"/>
      <c r="BD20" s="763"/>
      <c r="BE20" s="763"/>
      <c r="BF20" s="929"/>
    </row>
    <row r="21" spans="1:58" ht="15.75" thickBot="1" x14ac:dyDescent="0.3">
      <c r="A21" s="932"/>
      <c r="B21" s="935"/>
      <c r="C21" s="642"/>
      <c r="D21" s="115" t="s">
        <v>6</v>
      </c>
      <c r="E21" s="99" t="str">
        <f>IF(G21&lt;&gt;"",E17,"")</f>
        <v/>
      </c>
      <c r="F21" s="129" t="str">
        <f>IF(G21&lt;&gt;"",F17,"")</f>
        <v/>
      </c>
      <c r="G21" s="328"/>
      <c r="H21" s="344"/>
      <c r="I21" s="327"/>
      <c r="J21" s="327"/>
      <c r="K21" s="327"/>
      <c r="L21" s="328"/>
      <c r="M21" s="344"/>
      <c r="N21" s="327"/>
      <c r="O21" s="327"/>
      <c r="P21" s="327"/>
      <c r="Q21" s="327"/>
      <c r="R21" s="159" t="str">
        <f>IF(M21&lt;&gt;"",R17,"")</f>
        <v/>
      </c>
      <c r="S21" s="344"/>
      <c r="T21" s="327"/>
      <c r="U21" s="327"/>
      <c r="V21" s="327"/>
      <c r="W21" s="327"/>
      <c r="X21" s="159" t="str">
        <f>IF(S21&lt;&gt;"",X17,"")</f>
        <v/>
      </c>
      <c r="Y21" s="344"/>
      <c r="Z21" s="327"/>
      <c r="AA21" s="327"/>
      <c r="AB21" s="327"/>
      <c r="AC21" s="327"/>
      <c r="AD21" s="159" t="str">
        <f>IF(Y21&lt;&gt;"",AD17,"")</f>
        <v/>
      </c>
      <c r="AE21" s="295"/>
      <c r="AF21" s="296"/>
      <c r="AG21" s="296"/>
      <c r="AH21" s="296"/>
      <c r="AI21" s="296"/>
      <c r="AJ21" s="64" t="str">
        <f>IF(AE21&lt;&gt;"",AJ17,"")</f>
        <v/>
      </c>
      <c r="AK21" s="344"/>
      <c r="AL21" s="327"/>
      <c r="AM21" s="327"/>
      <c r="AN21" s="328"/>
      <c r="AO21" s="344"/>
      <c r="AP21" s="327"/>
      <c r="AQ21" s="328"/>
      <c r="AR21" s="344"/>
      <c r="AS21" s="129" t="str">
        <f>IF(AR21&lt;&gt;"",AS17,"")</f>
        <v/>
      </c>
      <c r="AT21" s="129" t="str">
        <f>IF(AR21&lt;&gt;"",AT17,"")</f>
        <v/>
      </c>
      <c r="AU21" s="129" t="str">
        <f>IF(AR21&lt;&gt;"",AU17,"")</f>
        <v/>
      </c>
      <c r="AV21" s="95" t="str">
        <f t="shared" si="0"/>
        <v/>
      </c>
      <c r="AW21" s="130"/>
      <c r="AX21" s="129" t="str">
        <f>IF(AV17="","",ABS(AV21-AW17))</f>
        <v/>
      </c>
      <c r="AY21" s="129" t="str">
        <f>IF(AV17="","",RANK(AV21,AV17:AV20,0))</f>
        <v/>
      </c>
      <c r="AZ21" s="97" t="str">
        <f t="shared" si="5"/>
        <v/>
      </c>
      <c r="BA21" s="938"/>
      <c r="BB21" s="923"/>
      <c r="BC21" s="926"/>
      <c r="BD21" s="763"/>
      <c r="BE21" s="763"/>
      <c r="BF21" s="929"/>
    </row>
    <row r="22" spans="1:58" x14ac:dyDescent="0.25">
      <c r="A22" s="707" t="str">
        <f>IF(B22="","",INDEX('Names And Totals'!$A$5:$A$104,MATCH(Masters!B22,'Names And Totals'!$B$5:$B$104,0)))</f>
        <v/>
      </c>
      <c r="B22" s="940"/>
      <c r="C22" s="821" t="str">
        <f>IF(B22="","",IF(BF22="DQ","DQ",IF(BE22="","",RANK(BE22,$BE$7:$BE$27,0))))</f>
        <v/>
      </c>
      <c r="D22" s="117" t="s">
        <v>7</v>
      </c>
      <c r="E22" s="311"/>
      <c r="F22" s="312"/>
      <c r="G22" s="313"/>
      <c r="H22" s="311"/>
      <c r="I22" s="312"/>
      <c r="J22" s="312"/>
      <c r="K22" s="312"/>
      <c r="L22" s="313"/>
      <c r="M22" s="311"/>
      <c r="N22" s="312"/>
      <c r="O22" s="312"/>
      <c r="P22" s="312"/>
      <c r="Q22" s="312"/>
      <c r="R22" s="313"/>
      <c r="S22" s="311"/>
      <c r="T22" s="312"/>
      <c r="U22" s="312"/>
      <c r="V22" s="312"/>
      <c r="W22" s="312"/>
      <c r="X22" s="313"/>
      <c r="Y22" s="311"/>
      <c r="Z22" s="312"/>
      <c r="AA22" s="312"/>
      <c r="AB22" s="312"/>
      <c r="AC22" s="312"/>
      <c r="AD22" s="313"/>
      <c r="AE22" s="336"/>
      <c r="AF22" s="333"/>
      <c r="AG22" s="333"/>
      <c r="AH22" s="333"/>
      <c r="AI22" s="333"/>
      <c r="AJ22" s="337"/>
      <c r="AK22" s="311"/>
      <c r="AL22" s="312"/>
      <c r="AM22" s="312"/>
      <c r="AN22" s="313"/>
      <c r="AO22" s="311"/>
      <c r="AP22" s="312"/>
      <c r="AQ22" s="313"/>
      <c r="AR22" s="311"/>
      <c r="AS22" s="312"/>
      <c r="AT22" s="312"/>
      <c r="AU22" s="313"/>
      <c r="AV22" s="105" t="str">
        <f t="shared" si="0"/>
        <v/>
      </c>
      <c r="AW22" s="160" t="str">
        <f>IF(AV22="","",AVERAGE(AV22:AV25))</f>
        <v/>
      </c>
      <c r="AX22" s="126" t="str">
        <f>IF(AV22="","",ABS(AV22-AW22))</f>
        <v/>
      </c>
      <c r="AY22" s="126" t="str">
        <f>IF(AV22="","",RANK(AV22,AV22:AV25,0))</f>
        <v/>
      </c>
      <c r="AZ22" s="108" t="str">
        <f>IF(AV22="","",IF(AY22=1,"",AV22))</f>
        <v/>
      </c>
      <c r="BA22" s="943"/>
      <c r="BB22" s="946"/>
      <c r="BC22" s="949"/>
      <c r="BD22" s="614" t="str">
        <f>IF(BA22="","",IF(BA22=999,"TO",BA22*60+BB22+BC22/100))</f>
        <v/>
      </c>
      <c r="BE22" s="614" t="str">
        <f t="shared" ref="BE22" si="6">IF(AV22="","",IF(BF22="DQ","DQ",IF(AVERAGE(AV22:AV26)&lt;0,0,IF(AV23="",AV22,IF(AV24="",AVERAGE(AV22:AV23),IF(AV25="",AVERAGE(AV22:AV24),IF(AV26="",AVERAGE(AZ22:AZ25),TRIMMEAN(AV22:AV26,0.4))))))))</f>
        <v/>
      </c>
      <c r="BF22" s="952"/>
    </row>
    <row r="23" spans="1:58" x14ac:dyDescent="0.25">
      <c r="A23" s="708"/>
      <c r="B23" s="941"/>
      <c r="C23" s="822"/>
      <c r="D23" s="118" t="s">
        <v>4</v>
      </c>
      <c r="E23" s="111" t="str">
        <f>IF(G23&lt;&gt;"",E22,"")</f>
        <v/>
      </c>
      <c r="F23" s="125" t="str">
        <f>IF(G23&lt;&gt;"",F22,"")</f>
        <v/>
      </c>
      <c r="G23" s="314"/>
      <c r="H23" s="292"/>
      <c r="I23" s="293"/>
      <c r="J23" s="293"/>
      <c r="K23" s="293"/>
      <c r="L23" s="314"/>
      <c r="M23" s="292"/>
      <c r="N23" s="293"/>
      <c r="O23" s="293"/>
      <c r="P23" s="293"/>
      <c r="Q23" s="293"/>
      <c r="R23" s="63" t="str">
        <f>IF(M23&lt;&gt;"",R22,"")</f>
        <v/>
      </c>
      <c r="S23" s="292"/>
      <c r="T23" s="293"/>
      <c r="U23" s="293"/>
      <c r="V23" s="293"/>
      <c r="W23" s="293"/>
      <c r="X23" s="63" t="str">
        <f>IF(S23&lt;&gt;"",X22,"")</f>
        <v/>
      </c>
      <c r="Y23" s="292"/>
      <c r="Z23" s="293"/>
      <c r="AA23" s="293"/>
      <c r="AB23" s="293"/>
      <c r="AC23" s="293"/>
      <c r="AD23" s="63" t="str">
        <f>IF(Y23&lt;&gt;"",AD22,"")</f>
        <v/>
      </c>
      <c r="AE23" s="292"/>
      <c r="AF23" s="293"/>
      <c r="AG23" s="293"/>
      <c r="AH23" s="293"/>
      <c r="AI23" s="293"/>
      <c r="AJ23" s="63" t="str">
        <f>IF(AE23&lt;&gt;"",AJ22,"")</f>
        <v/>
      </c>
      <c r="AK23" s="292"/>
      <c r="AL23" s="293"/>
      <c r="AM23" s="293"/>
      <c r="AN23" s="314"/>
      <c r="AO23" s="292"/>
      <c r="AP23" s="293"/>
      <c r="AQ23" s="314"/>
      <c r="AR23" s="292"/>
      <c r="AS23" s="125" t="str">
        <f>IF(AR23&lt;&gt;"",AS22,"")</f>
        <v/>
      </c>
      <c r="AT23" s="125" t="str">
        <f>IF(AR23&lt;&gt;"",AT22,"")</f>
        <v/>
      </c>
      <c r="AU23" s="125" t="str">
        <f>IF(AR23&lt;&gt;"",AU22,"")</f>
        <v/>
      </c>
      <c r="AV23" s="106" t="str">
        <f t="shared" si="0"/>
        <v/>
      </c>
      <c r="AW23" s="14"/>
      <c r="AX23" s="125" t="str">
        <f>IF(AV22="","",ABS(AV23-AW22))</f>
        <v/>
      </c>
      <c r="AY23" s="125" t="str">
        <f>IF(AV22="","",RANK(AV23,AV22:AV25,0))</f>
        <v/>
      </c>
      <c r="AZ23" s="109" t="str">
        <f t="shared" ref="AZ23:AZ26" si="7">IF(AV23="","",IF(AY23=1,"",AV23))</f>
        <v/>
      </c>
      <c r="BA23" s="944"/>
      <c r="BB23" s="947"/>
      <c r="BC23" s="950"/>
      <c r="BD23" s="615"/>
      <c r="BE23" s="615"/>
      <c r="BF23" s="953"/>
    </row>
    <row r="24" spans="1:58" x14ac:dyDescent="0.25">
      <c r="A24" s="708"/>
      <c r="B24" s="941"/>
      <c r="C24" s="822"/>
      <c r="D24" s="118" t="s">
        <v>8</v>
      </c>
      <c r="E24" s="111" t="str">
        <f>IF(G24&lt;&gt;"",E22,"")</f>
        <v/>
      </c>
      <c r="F24" s="125" t="str">
        <f>IF(G24&lt;&gt;"",F22,"")</f>
        <v/>
      </c>
      <c r="G24" s="314"/>
      <c r="H24" s="292"/>
      <c r="I24" s="293"/>
      <c r="J24" s="293"/>
      <c r="K24" s="293"/>
      <c r="L24" s="314"/>
      <c r="M24" s="292"/>
      <c r="N24" s="293"/>
      <c r="O24" s="293"/>
      <c r="P24" s="293"/>
      <c r="Q24" s="293"/>
      <c r="R24" s="63" t="str">
        <f>IF(M24&lt;&gt;"",R22,"")</f>
        <v/>
      </c>
      <c r="S24" s="292"/>
      <c r="T24" s="293"/>
      <c r="U24" s="293"/>
      <c r="V24" s="293"/>
      <c r="W24" s="293"/>
      <c r="X24" s="63" t="str">
        <f>IF(S24&lt;&gt;"",X22,"")</f>
        <v/>
      </c>
      <c r="Y24" s="292"/>
      <c r="Z24" s="293"/>
      <c r="AA24" s="293"/>
      <c r="AB24" s="293"/>
      <c r="AC24" s="293"/>
      <c r="AD24" s="63" t="str">
        <f>IF(Y24&lt;&gt;"",AD22,"")</f>
        <v/>
      </c>
      <c r="AE24" s="292"/>
      <c r="AF24" s="293"/>
      <c r="AG24" s="293"/>
      <c r="AH24" s="293"/>
      <c r="AI24" s="293"/>
      <c r="AJ24" s="63" t="str">
        <f>IF(AE24&lt;&gt;"",AJ22,"")</f>
        <v/>
      </c>
      <c r="AK24" s="292"/>
      <c r="AL24" s="293"/>
      <c r="AM24" s="293"/>
      <c r="AN24" s="314"/>
      <c r="AO24" s="292"/>
      <c r="AP24" s="293"/>
      <c r="AQ24" s="314"/>
      <c r="AR24" s="292"/>
      <c r="AS24" s="125" t="str">
        <f>IF(AR24&lt;&gt;"",AS22,"")</f>
        <v/>
      </c>
      <c r="AT24" s="125" t="str">
        <f>IF(AR24&lt;&gt;"",AT22,"")</f>
        <v/>
      </c>
      <c r="AU24" s="125" t="str">
        <f>IF(AR24&lt;&gt;"",AU22,"")</f>
        <v/>
      </c>
      <c r="AV24" s="106" t="str">
        <f t="shared" si="0"/>
        <v/>
      </c>
      <c r="AW24" s="14"/>
      <c r="AX24" s="125" t="str">
        <f>IF(AV22="","",ABS(AV24-AW22))</f>
        <v/>
      </c>
      <c r="AY24" s="125" t="str">
        <f>IF(AV22="","",RANK(AV24,AV22:AV25,0))</f>
        <v/>
      </c>
      <c r="AZ24" s="109" t="str">
        <f t="shared" si="7"/>
        <v/>
      </c>
      <c r="BA24" s="944"/>
      <c r="BB24" s="947"/>
      <c r="BC24" s="950"/>
      <c r="BD24" s="615"/>
      <c r="BE24" s="615"/>
      <c r="BF24" s="953"/>
    </row>
    <row r="25" spans="1:58" x14ac:dyDescent="0.25">
      <c r="A25" s="708"/>
      <c r="B25" s="941"/>
      <c r="C25" s="822"/>
      <c r="D25" s="118" t="s">
        <v>5</v>
      </c>
      <c r="E25" s="111" t="str">
        <f>IF(G25&lt;&gt;"",E22,"")</f>
        <v/>
      </c>
      <c r="F25" s="125" t="str">
        <f>IF(G25&lt;&gt;"",F22,"")</f>
        <v/>
      </c>
      <c r="G25" s="314"/>
      <c r="H25" s="292"/>
      <c r="I25" s="293"/>
      <c r="J25" s="293"/>
      <c r="K25" s="293"/>
      <c r="L25" s="314"/>
      <c r="M25" s="292"/>
      <c r="N25" s="293"/>
      <c r="O25" s="293"/>
      <c r="P25" s="293"/>
      <c r="Q25" s="293"/>
      <c r="R25" s="63" t="str">
        <f>IF(M25&lt;&gt;"",R22,"")</f>
        <v/>
      </c>
      <c r="S25" s="292"/>
      <c r="T25" s="293"/>
      <c r="U25" s="293"/>
      <c r="V25" s="293"/>
      <c r="W25" s="293"/>
      <c r="X25" s="63" t="str">
        <f>IF(S25&lt;&gt;"",X22,"")</f>
        <v/>
      </c>
      <c r="Y25" s="292"/>
      <c r="Z25" s="293"/>
      <c r="AA25" s="293"/>
      <c r="AB25" s="293"/>
      <c r="AC25" s="293"/>
      <c r="AD25" s="63" t="str">
        <f>IF(Y25&lt;&gt;"",AD22,"")</f>
        <v/>
      </c>
      <c r="AE25" s="292"/>
      <c r="AF25" s="293"/>
      <c r="AG25" s="293"/>
      <c r="AH25" s="293"/>
      <c r="AI25" s="293"/>
      <c r="AJ25" s="63" t="str">
        <f>IF(AE25&lt;&gt;"",AJ22,"")</f>
        <v/>
      </c>
      <c r="AK25" s="292"/>
      <c r="AL25" s="293"/>
      <c r="AM25" s="293"/>
      <c r="AN25" s="314"/>
      <c r="AO25" s="292"/>
      <c r="AP25" s="293"/>
      <c r="AQ25" s="314"/>
      <c r="AR25" s="292"/>
      <c r="AS25" s="125" t="str">
        <f>IF(AR25&lt;&gt;"",AS22,"")</f>
        <v/>
      </c>
      <c r="AT25" s="125" t="str">
        <f>IF(AR25&lt;&gt;"",AT22,"")</f>
        <v/>
      </c>
      <c r="AU25" s="125" t="str">
        <f>IF(AR25&lt;&gt;"",AU22,"")</f>
        <v/>
      </c>
      <c r="AV25" s="106" t="str">
        <f t="shared" si="0"/>
        <v/>
      </c>
      <c r="AW25" s="14"/>
      <c r="AX25" s="125" t="str">
        <f>IF(AV22="","",ABS(AV25-AW22))</f>
        <v/>
      </c>
      <c r="AY25" s="125" t="str">
        <f>IF(AV22="","",RANK(AV25,AV22:AV25,0))</f>
        <v/>
      </c>
      <c r="AZ25" s="109" t="str">
        <f t="shared" si="7"/>
        <v/>
      </c>
      <c r="BA25" s="944"/>
      <c r="BB25" s="947"/>
      <c r="BC25" s="950"/>
      <c r="BD25" s="615"/>
      <c r="BE25" s="615"/>
      <c r="BF25" s="953"/>
    </row>
    <row r="26" spans="1:58" ht="15.75" thickBot="1" x14ac:dyDescent="0.3">
      <c r="A26" s="709"/>
      <c r="B26" s="942"/>
      <c r="C26" s="823"/>
      <c r="D26" s="119" t="s">
        <v>6</v>
      </c>
      <c r="E26" s="112" t="str">
        <f>IF(G26&lt;&gt;"",E22,"")</f>
        <v/>
      </c>
      <c r="F26" s="127" t="str">
        <f>IF(G26&lt;&gt;"",F22,"")</f>
        <v/>
      </c>
      <c r="G26" s="345"/>
      <c r="H26" s="346"/>
      <c r="I26" s="332"/>
      <c r="J26" s="332"/>
      <c r="K26" s="332"/>
      <c r="L26" s="345"/>
      <c r="M26" s="346"/>
      <c r="N26" s="332"/>
      <c r="O26" s="332"/>
      <c r="P26" s="332"/>
      <c r="Q26" s="332"/>
      <c r="R26" s="161" t="str">
        <f>IF(M26&lt;&gt;"",R22,"")</f>
        <v/>
      </c>
      <c r="S26" s="346"/>
      <c r="T26" s="332"/>
      <c r="U26" s="332"/>
      <c r="V26" s="332"/>
      <c r="W26" s="332"/>
      <c r="X26" s="161" t="str">
        <f>IF(S26&lt;&gt;"",X22,"")</f>
        <v/>
      </c>
      <c r="Y26" s="346"/>
      <c r="Z26" s="332"/>
      <c r="AA26" s="332"/>
      <c r="AB26" s="332"/>
      <c r="AC26" s="332"/>
      <c r="AD26" s="161" t="str">
        <f>IF(Y26&lt;&gt;"",AD22,"")</f>
        <v/>
      </c>
      <c r="AE26" s="346"/>
      <c r="AF26" s="332"/>
      <c r="AG26" s="332"/>
      <c r="AH26" s="332"/>
      <c r="AI26" s="332"/>
      <c r="AJ26" s="161" t="str">
        <f>IF(AE26&lt;&gt;"",AJ22,"")</f>
        <v/>
      </c>
      <c r="AK26" s="346"/>
      <c r="AL26" s="332"/>
      <c r="AM26" s="332"/>
      <c r="AN26" s="345"/>
      <c r="AO26" s="346"/>
      <c r="AP26" s="332"/>
      <c r="AQ26" s="345"/>
      <c r="AR26" s="346"/>
      <c r="AS26" s="127" t="str">
        <f>IF(AR26&lt;&gt;"",AS22,"")</f>
        <v/>
      </c>
      <c r="AT26" s="127" t="str">
        <f>IF(AR26&lt;&gt;"",AT22,"")</f>
        <v/>
      </c>
      <c r="AU26" s="127" t="str">
        <f>IF(AR26&lt;&gt;"",AU22,"")</f>
        <v/>
      </c>
      <c r="AV26" s="107" t="str">
        <f t="shared" si="0"/>
        <v/>
      </c>
      <c r="AW26" s="162"/>
      <c r="AX26" s="127" t="str">
        <f>IF(AV22="","",ABS(AV26-AW22))</f>
        <v/>
      </c>
      <c r="AY26" s="127" t="str">
        <f>IF(AV22="","",RANK(AV26,AV22:AV25,0))</f>
        <v/>
      </c>
      <c r="AZ26" s="110" t="str">
        <f t="shared" si="7"/>
        <v/>
      </c>
      <c r="BA26" s="945"/>
      <c r="BB26" s="948"/>
      <c r="BC26" s="951"/>
      <c r="BD26" s="616"/>
      <c r="BE26" s="616"/>
      <c r="BF26" s="954"/>
    </row>
    <row r="27" spans="1:58" x14ac:dyDescent="0.25">
      <c r="A27" s="931" t="str">
        <f>IF(B27="","",INDEX('Names And Totals'!$A$5:$A$104,MATCH(Masters!B27,'Names And Totals'!$B$5:$B$104,0)))</f>
        <v/>
      </c>
      <c r="B27" s="934"/>
      <c r="C27" s="824" t="str">
        <f>IF(B27="","",IF(BF27="DQ","DQ",IF(BE27="","",RANK(BE27,$BE$7:$BE$27,0))))</f>
        <v/>
      </c>
      <c r="D27" s="93" t="s">
        <v>7</v>
      </c>
      <c r="E27" s="324"/>
      <c r="F27" s="334"/>
      <c r="G27" s="325"/>
      <c r="H27" s="324"/>
      <c r="I27" s="334"/>
      <c r="J27" s="334"/>
      <c r="K27" s="334"/>
      <c r="L27" s="325"/>
      <c r="M27" s="324"/>
      <c r="N27" s="334"/>
      <c r="O27" s="334"/>
      <c r="P27" s="334"/>
      <c r="Q27" s="334"/>
      <c r="R27" s="325"/>
      <c r="S27" s="324"/>
      <c r="T27" s="334"/>
      <c r="U27" s="334"/>
      <c r="V27" s="334"/>
      <c r="W27" s="334"/>
      <c r="X27" s="325"/>
      <c r="Y27" s="324"/>
      <c r="Z27" s="334"/>
      <c r="AA27" s="334"/>
      <c r="AB27" s="334"/>
      <c r="AC27" s="334"/>
      <c r="AD27" s="325"/>
      <c r="AE27" s="324"/>
      <c r="AF27" s="334"/>
      <c r="AG27" s="334"/>
      <c r="AH27" s="334"/>
      <c r="AI27" s="334"/>
      <c r="AJ27" s="310"/>
      <c r="AK27" s="324"/>
      <c r="AL27" s="334"/>
      <c r="AM27" s="334"/>
      <c r="AN27" s="325"/>
      <c r="AO27" s="324"/>
      <c r="AP27" s="334"/>
      <c r="AQ27" s="325"/>
      <c r="AR27" s="324"/>
      <c r="AS27" s="334"/>
      <c r="AT27" s="334"/>
      <c r="AU27" s="325"/>
      <c r="AV27" s="100" t="str">
        <f t="shared" si="0"/>
        <v/>
      </c>
      <c r="AW27" s="164" t="str">
        <f>IF(AV27="","",AVERAGE(AV27:AV30))</f>
        <v/>
      </c>
      <c r="AX27" s="122" t="str">
        <f>IF(AV27="","",ABS(AV27-AW27))</f>
        <v/>
      </c>
      <c r="AY27" s="122" t="str">
        <f>IF(AV27="","",RANK(AV27,AV27:AV30,0))</f>
        <v/>
      </c>
      <c r="AZ27" s="102" t="str">
        <f>IF(AV27="","",IF(AY27=1,"",AV27))</f>
        <v/>
      </c>
      <c r="BA27" s="937"/>
      <c r="BB27" s="922"/>
      <c r="BC27" s="925"/>
      <c r="BD27" s="810" t="str">
        <f>IF(BA27="","",IF(BA27=999,"TO",BA27*60+BB27+BC27/100))</f>
        <v/>
      </c>
      <c r="BE27" s="810" t="str">
        <f t="shared" ref="BE27" si="8">IF(AV27="","",IF(BF27="DQ","DQ",IF(AVERAGE(AV27:AV31)&lt;0,0,IF(AV28="",AV27,IF(AV29="",AVERAGE(AV27:AV28),IF(AV30="",AVERAGE(AV27:AV29),IF(AV31="",AVERAGE(AZ27:AZ30),TRIMMEAN(AV27:AV31,0.4))))))))</f>
        <v/>
      </c>
      <c r="BF27" s="928"/>
    </row>
    <row r="28" spans="1:58" x14ac:dyDescent="0.25">
      <c r="A28" s="932"/>
      <c r="B28" s="935"/>
      <c r="C28" s="641"/>
      <c r="D28" s="114" t="s">
        <v>4</v>
      </c>
      <c r="E28" s="98" t="str">
        <f>IF(G28&lt;&gt;"",E27,"")</f>
        <v/>
      </c>
      <c r="F28" s="123" t="str">
        <f>IF(G28&lt;&gt;"",F27,"")</f>
        <v/>
      </c>
      <c r="G28" s="310"/>
      <c r="H28" s="289"/>
      <c r="I28" s="290"/>
      <c r="J28" s="290"/>
      <c r="K28" s="290"/>
      <c r="L28" s="310"/>
      <c r="M28" s="289"/>
      <c r="N28" s="290"/>
      <c r="O28" s="290"/>
      <c r="P28" s="290"/>
      <c r="Q28" s="290"/>
      <c r="R28" s="62" t="str">
        <f>IF(M28&lt;&gt;"",R27,"")</f>
        <v/>
      </c>
      <c r="S28" s="289"/>
      <c r="T28" s="290"/>
      <c r="U28" s="290"/>
      <c r="V28" s="290"/>
      <c r="W28" s="290"/>
      <c r="X28" s="62" t="str">
        <f>IF(S28&lt;&gt;"",X27,"")</f>
        <v/>
      </c>
      <c r="Y28" s="289"/>
      <c r="Z28" s="290"/>
      <c r="AA28" s="290"/>
      <c r="AB28" s="290"/>
      <c r="AC28" s="290"/>
      <c r="AD28" s="62" t="str">
        <f>IF(Y28&lt;&gt;"",AD27,"")</f>
        <v/>
      </c>
      <c r="AE28" s="289"/>
      <c r="AF28" s="290"/>
      <c r="AG28" s="290"/>
      <c r="AH28" s="290"/>
      <c r="AI28" s="290"/>
      <c r="AJ28" s="62" t="str">
        <f>IF(AE28&lt;&gt;"",AJ27,"")</f>
        <v/>
      </c>
      <c r="AK28" s="289"/>
      <c r="AL28" s="290"/>
      <c r="AM28" s="290"/>
      <c r="AN28" s="310"/>
      <c r="AO28" s="289"/>
      <c r="AP28" s="290"/>
      <c r="AQ28" s="310"/>
      <c r="AR28" s="289"/>
      <c r="AS28" s="123" t="str">
        <f>IF(AR28&lt;&gt;"",AS27,"")</f>
        <v/>
      </c>
      <c r="AT28" s="123" t="str">
        <f>IF(AR28&lt;&gt;"",AT27,"")</f>
        <v/>
      </c>
      <c r="AU28" s="123" t="str">
        <f>IF(AR28&lt;&gt;"",AU27,"")</f>
        <v/>
      </c>
      <c r="AV28" s="94" t="str">
        <f t="shared" si="0"/>
        <v/>
      </c>
      <c r="AW28" s="10"/>
      <c r="AX28" s="123" t="str">
        <f>IF(AV27="","",ABS(AV28-AW27))</f>
        <v/>
      </c>
      <c r="AY28" s="123" t="str">
        <f>IF(AV27="","",RANK(AV28,AV27:AV30,0))</f>
        <v/>
      </c>
      <c r="AZ28" s="96" t="str">
        <f t="shared" ref="AZ28:AZ31" si="9">IF(AV28="","",IF(AY28=1,"",AV28))</f>
        <v/>
      </c>
      <c r="BA28" s="938"/>
      <c r="BB28" s="923"/>
      <c r="BC28" s="926"/>
      <c r="BD28" s="763"/>
      <c r="BE28" s="763"/>
      <c r="BF28" s="929"/>
    </row>
    <row r="29" spans="1:58" x14ac:dyDescent="0.25">
      <c r="A29" s="932"/>
      <c r="B29" s="935"/>
      <c r="C29" s="641"/>
      <c r="D29" s="114" t="s">
        <v>8</v>
      </c>
      <c r="E29" s="98" t="str">
        <f>IF(G29&lt;&gt;"",E27,"")</f>
        <v/>
      </c>
      <c r="F29" s="123" t="str">
        <f>IF(G29&lt;&gt;"",F27,"")</f>
        <v/>
      </c>
      <c r="G29" s="310"/>
      <c r="H29" s="289"/>
      <c r="I29" s="290"/>
      <c r="J29" s="290"/>
      <c r="K29" s="290"/>
      <c r="L29" s="310"/>
      <c r="M29" s="289"/>
      <c r="N29" s="290"/>
      <c r="O29" s="290"/>
      <c r="P29" s="290"/>
      <c r="Q29" s="290"/>
      <c r="R29" s="62" t="str">
        <f>IF(M29&lt;&gt;"",R27,"")</f>
        <v/>
      </c>
      <c r="S29" s="289"/>
      <c r="T29" s="290"/>
      <c r="U29" s="290"/>
      <c r="V29" s="290"/>
      <c r="W29" s="290"/>
      <c r="X29" s="62" t="str">
        <f>IF(S29&lt;&gt;"",X27,"")</f>
        <v/>
      </c>
      <c r="Y29" s="289"/>
      <c r="Z29" s="290"/>
      <c r="AA29" s="290"/>
      <c r="AB29" s="290"/>
      <c r="AC29" s="290"/>
      <c r="AD29" s="62" t="str">
        <f>IF(Y29&lt;&gt;"",AD27,"")</f>
        <v/>
      </c>
      <c r="AE29" s="289"/>
      <c r="AF29" s="290"/>
      <c r="AG29" s="290"/>
      <c r="AH29" s="290"/>
      <c r="AI29" s="290"/>
      <c r="AJ29" s="62" t="str">
        <f>IF(AE29&lt;&gt;"",AJ27,"")</f>
        <v/>
      </c>
      <c r="AK29" s="289"/>
      <c r="AL29" s="290"/>
      <c r="AM29" s="290"/>
      <c r="AN29" s="310"/>
      <c r="AO29" s="289"/>
      <c r="AP29" s="290"/>
      <c r="AQ29" s="310"/>
      <c r="AR29" s="289"/>
      <c r="AS29" s="123" t="str">
        <f>IF(AR29&lt;&gt;"",AS27,"")</f>
        <v/>
      </c>
      <c r="AT29" s="123" t="str">
        <f>IF(AR29&lt;&gt;"",AT27,"")</f>
        <v/>
      </c>
      <c r="AU29" s="123" t="str">
        <f>IF(AR29&lt;&gt;"",AU27,"")</f>
        <v/>
      </c>
      <c r="AV29" s="94" t="str">
        <f t="shared" si="0"/>
        <v/>
      </c>
      <c r="AW29" s="10"/>
      <c r="AX29" s="123" t="str">
        <f>IF(AV27="","",ABS(AV29-AW27))</f>
        <v/>
      </c>
      <c r="AY29" s="123" t="str">
        <f>IF(AV27="","",RANK(AV29,AV27:AV30,0))</f>
        <v/>
      </c>
      <c r="AZ29" s="96" t="str">
        <f t="shared" si="9"/>
        <v/>
      </c>
      <c r="BA29" s="938"/>
      <c r="BB29" s="923"/>
      <c r="BC29" s="926"/>
      <c r="BD29" s="763"/>
      <c r="BE29" s="763"/>
      <c r="BF29" s="929"/>
    </row>
    <row r="30" spans="1:58" x14ac:dyDescent="0.25">
      <c r="A30" s="932"/>
      <c r="B30" s="935"/>
      <c r="C30" s="641"/>
      <c r="D30" s="114" t="s">
        <v>5</v>
      </c>
      <c r="E30" s="98" t="str">
        <f>IF(G30&lt;&gt;"",E27,"")</f>
        <v/>
      </c>
      <c r="F30" s="123" t="str">
        <f>IF(G30&lt;&gt;"",F27,"")</f>
        <v/>
      </c>
      <c r="G30" s="310"/>
      <c r="H30" s="289"/>
      <c r="I30" s="290"/>
      <c r="J30" s="290"/>
      <c r="K30" s="290"/>
      <c r="L30" s="310"/>
      <c r="M30" s="289"/>
      <c r="N30" s="290"/>
      <c r="O30" s="290"/>
      <c r="P30" s="290"/>
      <c r="Q30" s="290"/>
      <c r="R30" s="62" t="str">
        <f>IF(M30&lt;&gt;"",R27,"")</f>
        <v/>
      </c>
      <c r="S30" s="289"/>
      <c r="T30" s="290"/>
      <c r="U30" s="290"/>
      <c r="V30" s="290"/>
      <c r="W30" s="290"/>
      <c r="X30" s="62" t="str">
        <f>IF(S30&lt;&gt;"",X27,"")</f>
        <v/>
      </c>
      <c r="Y30" s="289"/>
      <c r="Z30" s="290"/>
      <c r="AA30" s="290"/>
      <c r="AB30" s="290"/>
      <c r="AC30" s="290"/>
      <c r="AD30" s="62" t="str">
        <f>IF(Y30&lt;&gt;"",AD27,"")</f>
        <v/>
      </c>
      <c r="AE30" s="289"/>
      <c r="AF30" s="290"/>
      <c r="AG30" s="290"/>
      <c r="AH30" s="290"/>
      <c r="AI30" s="290"/>
      <c r="AJ30" s="62" t="str">
        <f>IF(AE30&lt;&gt;"",AJ27,"")</f>
        <v/>
      </c>
      <c r="AK30" s="289"/>
      <c r="AL30" s="290"/>
      <c r="AM30" s="290"/>
      <c r="AN30" s="310"/>
      <c r="AO30" s="289"/>
      <c r="AP30" s="290"/>
      <c r="AQ30" s="310"/>
      <c r="AR30" s="289"/>
      <c r="AS30" s="123" t="str">
        <f>IF(AR30&lt;&gt;"",AS27,"")</f>
        <v/>
      </c>
      <c r="AT30" s="123" t="str">
        <f>IF(AR30&lt;&gt;"",AT27,"")</f>
        <v/>
      </c>
      <c r="AU30" s="123" t="str">
        <f>IF(AR30&lt;&gt;"",AU27,"")</f>
        <v/>
      </c>
      <c r="AV30" s="94" t="str">
        <f t="shared" si="0"/>
        <v/>
      </c>
      <c r="AW30" s="10"/>
      <c r="AX30" s="123" t="str">
        <f>IF(AV27="","",ABS(AV30-AW27))</f>
        <v/>
      </c>
      <c r="AY30" s="123" t="str">
        <f>IF(AV27="","",RANK(AV30,AV27:AV30,0))</f>
        <v/>
      </c>
      <c r="AZ30" s="96" t="str">
        <f t="shared" si="9"/>
        <v/>
      </c>
      <c r="BA30" s="938"/>
      <c r="BB30" s="923"/>
      <c r="BC30" s="926"/>
      <c r="BD30" s="763"/>
      <c r="BE30" s="763"/>
      <c r="BF30" s="929"/>
    </row>
    <row r="31" spans="1:58" ht="15.75" thickBot="1" x14ac:dyDescent="0.3">
      <c r="A31" s="933"/>
      <c r="B31" s="936"/>
      <c r="C31" s="825"/>
      <c r="D31" s="121" t="s">
        <v>6</v>
      </c>
      <c r="E31" s="104" t="str">
        <f>IF(G31&lt;&gt;"",E27,"")</f>
        <v/>
      </c>
      <c r="F31" s="124" t="str">
        <f>IF(G31&lt;&gt;"",F27,"")</f>
        <v/>
      </c>
      <c r="G31" s="335"/>
      <c r="H31" s="295"/>
      <c r="I31" s="296"/>
      <c r="J31" s="296"/>
      <c r="K31" s="296"/>
      <c r="L31" s="335"/>
      <c r="M31" s="295"/>
      <c r="N31" s="296"/>
      <c r="O31" s="296"/>
      <c r="P31" s="296"/>
      <c r="Q31" s="296"/>
      <c r="R31" s="64" t="str">
        <f>IF(M31&lt;&gt;"",R27,"")</f>
        <v/>
      </c>
      <c r="S31" s="295"/>
      <c r="T31" s="296"/>
      <c r="U31" s="296"/>
      <c r="V31" s="296"/>
      <c r="W31" s="296"/>
      <c r="X31" s="64" t="str">
        <f>IF(S31&lt;&gt;"",X27,"")</f>
        <v/>
      </c>
      <c r="Y31" s="295"/>
      <c r="Z31" s="296"/>
      <c r="AA31" s="296"/>
      <c r="AB31" s="296"/>
      <c r="AC31" s="296"/>
      <c r="AD31" s="64" t="str">
        <f>IF(Y31&lt;&gt;"",AD27,"")</f>
        <v/>
      </c>
      <c r="AE31" s="295"/>
      <c r="AF31" s="296"/>
      <c r="AG31" s="296"/>
      <c r="AH31" s="296"/>
      <c r="AI31" s="296"/>
      <c r="AJ31" s="64" t="str">
        <f>IF(AE31&lt;&gt;"",AJ27,"")</f>
        <v/>
      </c>
      <c r="AK31" s="295"/>
      <c r="AL31" s="296"/>
      <c r="AM31" s="296"/>
      <c r="AN31" s="335"/>
      <c r="AO31" s="295"/>
      <c r="AP31" s="296"/>
      <c r="AQ31" s="335"/>
      <c r="AR31" s="295"/>
      <c r="AS31" s="124" t="str">
        <f>IF(AR31&lt;&gt;"",AS27,"")</f>
        <v/>
      </c>
      <c r="AT31" s="124" t="str">
        <f>IF(AR31&lt;&gt;"",AT27,"")</f>
        <v/>
      </c>
      <c r="AU31" s="124" t="str">
        <f>IF(AR31&lt;&gt;"",AU27,"")</f>
        <v/>
      </c>
      <c r="AV31" s="101" t="str">
        <f t="shared" si="0"/>
        <v/>
      </c>
      <c r="AW31" s="11"/>
      <c r="AX31" s="124" t="str">
        <f>IF(AV27="","",ABS(AV31-AW27))</f>
        <v/>
      </c>
      <c r="AY31" s="124" t="str">
        <f>IF(AV27="","",RANK(AV31,AV27:AV30,0))</f>
        <v/>
      </c>
      <c r="AZ31" s="103" t="str">
        <f t="shared" si="9"/>
        <v/>
      </c>
      <c r="BA31" s="939"/>
      <c r="BB31" s="924"/>
      <c r="BC31" s="927"/>
      <c r="BD31" s="811"/>
      <c r="BE31" s="811"/>
      <c r="BF31" s="930"/>
    </row>
  </sheetData>
  <sheetProtection algorithmName="SHA-512" hashValue="VM1WpSQdeq6OT62NV/jeSe3o4IutF6F3rCl+xy09Qv+tpnv6STcE3owcn78pMJ4p9rcxOJqxTxBMLCLwkl28mQ==" saltValue="QtIzXLvINAGELo+99DBf/Q==" spinCount="100000" sheet="1" objects="1" scenarios="1"/>
  <mergeCells count="114">
    <mergeCell ref="A3:I3"/>
    <mergeCell ref="S4:X4"/>
    <mergeCell ref="F1:K1"/>
    <mergeCell ref="BC1:BF1"/>
    <mergeCell ref="A2:BF2"/>
    <mergeCell ref="E5:E6"/>
    <mergeCell ref="F5:F6"/>
    <mergeCell ref="G5:G6"/>
    <mergeCell ref="H5:H6"/>
    <mergeCell ref="I5:I6"/>
    <mergeCell ref="J5:J6"/>
    <mergeCell ref="K5:K6"/>
    <mergeCell ref="L5:L6"/>
    <mergeCell ref="R5:R6"/>
    <mergeCell ref="AR5:AR6"/>
    <mergeCell ref="AS5:AS6"/>
    <mergeCell ref="AT5:AT6"/>
    <mergeCell ref="A4:B5"/>
    <mergeCell ref="D4:D6"/>
    <mergeCell ref="A1:E1"/>
    <mergeCell ref="AU5:AU6"/>
    <mergeCell ref="E4:G4"/>
    <mergeCell ref="H4:L4"/>
    <mergeCell ref="M5:M6"/>
    <mergeCell ref="N5:N6"/>
    <mergeCell ref="O5:O6"/>
    <mergeCell ref="P5:P6"/>
    <mergeCell ref="Q5:Q6"/>
    <mergeCell ref="M4:R4"/>
    <mergeCell ref="S5:S6"/>
    <mergeCell ref="T5:T6"/>
    <mergeCell ref="U5:U6"/>
    <mergeCell ref="V5:V6"/>
    <mergeCell ref="W5:W6"/>
    <mergeCell ref="X5:X6"/>
    <mergeCell ref="Y4:AD4"/>
    <mergeCell ref="AE5:AE6"/>
    <mergeCell ref="AF5:AF6"/>
    <mergeCell ref="AG5:AG6"/>
    <mergeCell ref="AE4:AJ4"/>
    <mergeCell ref="Y5:Y6"/>
    <mergeCell ref="Z5:Z6"/>
    <mergeCell ref="AA5:AA6"/>
    <mergeCell ref="AB5:AB6"/>
    <mergeCell ref="AC5:AC6"/>
    <mergeCell ref="BF4:BF6"/>
    <mergeCell ref="BD4:BD6"/>
    <mergeCell ref="BA4:BC5"/>
    <mergeCell ref="AX4:AX6"/>
    <mergeCell ref="AY4:AY6"/>
    <mergeCell ref="AZ4:AZ6"/>
    <mergeCell ref="BE4:BE6"/>
    <mergeCell ref="C4:C6"/>
    <mergeCell ref="AK4:AN4"/>
    <mergeCell ref="AO4:AQ4"/>
    <mergeCell ref="AR4:AU4"/>
    <mergeCell ref="AV4:AV6"/>
    <mergeCell ref="AW4:AW6"/>
    <mergeCell ref="AH5:AH6"/>
    <mergeCell ref="AI5:AI6"/>
    <mergeCell ref="AJ5:AJ6"/>
    <mergeCell ref="AK5:AK6"/>
    <mergeCell ref="AQ5:AQ6"/>
    <mergeCell ref="AL5:AL6"/>
    <mergeCell ref="AM5:AM6"/>
    <mergeCell ref="AN5:AN6"/>
    <mergeCell ref="AO5:AO6"/>
    <mergeCell ref="AP5:AP6"/>
    <mergeCell ref="AD5:AD6"/>
    <mergeCell ref="BA12:BA16"/>
    <mergeCell ref="BB12:BB16"/>
    <mergeCell ref="BC12:BC16"/>
    <mergeCell ref="BD12:BD16"/>
    <mergeCell ref="BF12:BF16"/>
    <mergeCell ref="BE7:BE11"/>
    <mergeCell ref="A12:A16"/>
    <mergeCell ref="B12:B16"/>
    <mergeCell ref="C12:C16"/>
    <mergeCell ref="BE12:BE16"/>
    <mergeCell ref="BF7:BF11"/>
    <mergeCell ref="BA7:BA11"/>
    <mergeCell ref="BB7:BB11"/>
    <mergeCell ref="BC7:BC11"/>
    <mergeCell ref="BD7:BD11"/>
    <mergeCell ref="B7:B11"/>
    <mergeCell ref="A7:A11"/>
    <mergeCell ref="C7:C11"/>
    <mergeCell ref="BB17:BB21"/>
    <mergeCell ref="BC17:BC21"/>
    <mergeCell ref="BD17:BD21"/>
    <mergeCell ref="BF17:BF21"/>
    <mergeCell ref="A22:A26"/>
    <mergeCell ref="B22:B26"/>
    <mergeCell ref="C22:C26"/>
    <mergeCell ref="BE22:BE26"/>
    <mergeCell ref="BA22:BA26"/>
    <mergeCell ref="BB22:BB26"/>
    <mergeCell ref="BC22:BC26"/>
    <mergeCell ref="BD22:BD26"/>
    <mergeCell ref="BF22:BF26"/>
    <mergeCell ref="A17:A21"/>
    <mergeCell ref="B17:B21"/>
    <mergeCell ref="C17:C21"/>
    <mergeCell ref="BE17:BE21"/>
    <mergeCell ref="BA17:BA21"/>
    <mergeCell ref="BB27:BB31"/>
    <mergeCell ref="BC27:BC31"/>
    <mergeCell ref="BD27:BD31"/>
    <mergeCell ref="BF27:BF31"/>
    <mergeCell ref="A27:A31"/>
    <mergeCell ref="B27:B31"/>
    <mergeCell ref="C27:C31"/>
    <mergeCell ref="BE27:BE31"/>
    <mergeCell ref="BA27:BA31"/>
  </mergeCells>
  <conditionalFormatting sqref="E7:R11 AE7:AU11 S7:AD31 AE12:AI12 AE13:AU16 AE17:AI17 AE18:AU21 AE22:AI22 AE23:AU26 AE27:AI27 AE28:AU31">
    <cfRule type="containsBlanks" dxfId="269" priority="77">
      <formula>LEN(TRIM(E7))=0</formula>
    </cfRule>
  </conditionalFormatting>
  <conditionalFormatting sqref="BA7:BC11">
    <cfRule type="containsBlanks" dxfId="268" priority="76">
      <formula>LEN(TRIM(BA7))=0</formula>
    </cfRule>
  </conditionalFormatting>
  <conditionalFormatting sqref="E8:F11">
    <cfRule type="containsBlanks" dxfId="267" priority="75">
      <formula>LEN(TRIM(E8))=0</formula>
    </cfRule>
  </conditionalFormatting>
  <conditionalFormatting sqref="R8:R11">
    <cfRule type="containsBlanks" dxfId="266" priority="74">
      <formula>LEN(TRIM(R8))=0</formula>
    </cfRule>
  </conditionalFormatting>
  <conditionalFormatting sqref="X8:X11">
    <cfRule type="containsBlanks" dxfId="265" priority="73">
      <formula>LEN(TRIM(X8))=0</formula>
    </cfRule>
  </conditionalFormatting>
  <conditionalFormatting sqref="AD8:AD11">
    <cfRule type="containsBlanks" dxfId="264" priority="72">
      <formula>LEN(TRIM(AD8))=0</formula>
    </cfRule>
  </conditionalFormatting>
  <conditionalFormatting sqref="AJ8:AJ11">
    <cfRule type="containsBlanks" dxfId="263" priority="71">
      <formula>LEN(TRIM(AJ8))=0</formula>
    </cfRule>
  </conditionalFormatting>
  <conditionalFormatting sqref="AS8:AU11">
    <cfRule type="containsBlanks" dxfId="262" priority="70">
      <formula>LEN(TRIM(AS8))=0</formula>
    </cfRule>
  </conditionalFormatting>
  <conditionalFormatting sqref="E12:R16 AK12:AU12">
    <cfRule type="containsBlanks" dxfId="261" priority="36">
      <formula>LEN(TRIM(E12))=0</formula>
    </cfRule>
  </conditionalFormatting>
  <conditionalFormatting sqref="BA12:BC16">
    <cfRule type="containsBlanks" dxfId="260" priority="35">
      <formula>LEN(TRIM(BA12))=0</formula>
    </cfRule>
  </conditionalFormatting>
  <conditionalFormatting sqref="E13:F16">
    <cfRule type="containsBlanks" dxfId="259" priority="34">
      <formula>LEN(TRIM(E13))=0</formula>
    </cfRule>
  </conditionalFormatting>
  <conditionalFormatting sqref="R13:R16">
    <cfRule type="containsBlanks" dxfId="258" priority="33">
      <formula>LEN(TRIM(R13))=0</formula>
    </cfRule>
  </conditionalFormatting>
  <conditionalFormatting sqref="X13:X16">
    <cfRule type="containsBlanks" dxfId="257" priority="32">
      <formula>LEN(TRIM(X13))=0</formula>
    </cfRule>
  </conditionalFormatting>
  <conditionalFormatting sqref="AD13:AD16">
    <cfRule type="containsBlanks" dxfId="256" priority="31">
      <formula>LEN(TRIM(AD13))=0</formula>
    </cfRule>
  </conditionalFormatting>
  <conditionalFormatting sqref="AJ13:AJ16">
    <cfRule type="containsBlanks" dxfId="255" priority="30">
      <formula>LEN(TRIM(AJ13))=0</formula>
    </cfRule>
  </conditionalFormatting>
  <conditionalFormatting sqref="AS13:AU16">
    <cfRule type="containsBlanks" dxfId="254" priority="29">
      <formula>LEN(TRIM(AS13))=0</formula>
    </cfRule>
  </conditionalFormatting>
  <conditionalFormatting sqref="E17:R21 AK17:AU17">
    <cfRule type="containsBlanks" dxfId="253" priority="28">
      <formula>LEN(TRIM(E17))=0</formula>
    </cfRule>
  </conditionalFormatting>
  <conditionalFormatting sqref="BA17:BC21">
    <cfRule type="containsBlanks" dxfId="252" priority="27">
      <formula>LEN(TRIM(BA17))=0</formula>
    </cfRule>
  </conditionalFormatting>
  <conditionalFormatting sqref="E18:F21">
    <cfRule type="containsBlanks" dxfId="251" priority="26">
      <formula>LEN(TRIM(E18))=0</formula>
    </cfRule>
  </conditionalFormatting>
  <conditionalFormatting sqref="R18:R21">
    <cfRule type="containsBlanks" dxfId="250" priority="25">
      <formula>LEN(TRIM(R18))=0</formula>
    </cfRule>
  </conditionalFormatting>
  <conditionalFormatting sqref="X18:X21">
    <cfRule type="containsBlanks" dxfId="249" priority="24">
      <formula>LEN(TRIM(X18))=0</formula>
    </cfRule>
  </conditionalFormatting>
  <conditionalFormatting sqref="AD18:AD21">
    <cfRule type="containsBlanks" dxfId="248" priority="23">
      <formula>LEN(TRIM(AD18))=0</formula>
    </cfRule>
  </conditionalFormatting>
  <conditionalFormatting sqref="AJ18:AJ21">
    <cfRule type="containsBlanks" dxfId="247" priority="22">
      <formula>LEN(TRIM(AJ18))=0</formula>
    </cfRule>
  </conditionalFormatting>
  <conditionalFormatting sqref="AS18:AU21">
    <cfRule type="containsBlanks" dxfId="246" priority="21">
      <formula>LEN(TRIM(AS18))=0</formula>
    </cfRule>
  </conditionalFormatting>
  <conditionalFormatting sqref="E22:R26 AK22:AU22">
    <cfRule type="containsBlanks" dxfId="245" priority="20">
      <formula>LEN(TRIM(E22))=0</formula>
    </cfRule>
  </conditionalFormatting>
  <conditionalFormatting sqref="BA22:BC26">
    <cfRule type="containsBlanks" dxfId="244" priority="19">
      <formula>LEN(TRIM(BA22))=0</formula>
    </cfRule>
  </conditionalFormatting>
  <conditionalFormatting sqref="E23:F26">
    <cfRule type="containsBlanks" dxfId="243" priority="18">
      <formula>LEN(TRIM(E23))=0</formula>
    </cfRule>
  </conditionalFormatting>
  <conditionalFormatting sqref="R23:R26">
    <cfRule type="containsBlanks" dxfId="242" priority="17">
      <formula>LEN(TRIM(R23))=0</formula>
    </cfRule>
  </conditionalFormatting>
  <conditionalFormatting sqref="X23:X26">
    <cfRule type="containsBlanks" dxfId="241" priority="16">
      <formula>LEN(TRIM(X23))=0</formula>
    </cfRule>
  </conditionalFormatting>
  <conditionalFormatting sqref="AD23:AD26">
    <cfRule type="containsBlanks" dxfId="240" priority="15">
      <formula>LEN(TRIM(AD23))=0</formula>
    </cfRule>
  </conditionalFormatting>
  <conditionalFormatting sqref="AJ23:AJ26">
    <cfRule type="containsBlanks" dxfId="239" priority="14">
      <formula>LEN(TRIM(AJ23))=0</formula>
    </cfRule>
  </conditionalFormatting>
  <conditionalFormatting sqref="AS23:AU26">
    <cfRule type="containsBlanks" dxfId="238" priority="13">
      <formula>LEN(TRIM(AS23))=0</formula>
    </cfRule>
  </conditionalFormatting>
  <conditionalFormatting sqref="E27:R31 AK27:AU27">
    <cfRule type="containsBlanks" dxfId="237" priority="12">
      <formula>LEN(TRIM(E27))=0</formula>
    </cfRule>
  </conditionalFormatting>
  <conditionalFormatting sqref="BA27:BC31">
    <cfRule type="containsBlanks" dxfId="236" priority="11">
      <formula>LEN(TRIM(BA27))=0</formula>
    </cfRule>
  </conditionalFormatting>
  <conditionalFormatting sqref="E28:F31">
    <cfRule type="containsBlanks" dxfId="235" priority="10">
      <formula>LEN(TRIM(E28))=0</formula>
    </cfRule>
  </conditionalFormatting>
  <conditionalFormatting sqref="R28:R31">
    <cfRule type="containsBlanks" dxfId="234" priority="9">
      <formula>LEN(TRIM(R28))=0</formula>
    </cfRule>
  </conditionalFormatting>
  <conditionalFormatting sqref="X28:X31">
    <cfRule type="containsBlanks" dxfId="233" priority="8">
      <formula>LEN(TRIM(X28))=0</formula>
    </cfRule>
  </conditionalFormatting>
  <conditionalFormatting sqref="AD28:AD31">
    <cfRule type="containsBlanks" dxfId="232" priority="7">
      <formula>LEN(TRIM(AD28))=0</formula>
    </cfRule>
  </conditionalFormatting>
  <conditionalFormatting sqref="AJ28:AJ31">
    <cfRule type="containsBlanks" dxfId="231" priority="6">
      <formula>LEN(TRIM(AJ28))=0</formula>
    </cfRule>
  </conditionalFormatting>
  <conditionalFormatting sqref="AS28:AU31">
    <cfRule type="containsBlanks" dxfId="230" priority="5">
      <formula>LEN(TRIM(AS28))=0</formula>
    </cfRule>
  </conditionalFormatting>
  <conditionalFormatting sqref="AJ12">
    <cfRule type="containsBlanks" dxfId="229" priority="4">
      <formula>LEN(TRIM(AJ12))=0</formula>
    </cfRule>
  </conditionalFormatting>
  <conditionalFormatting sqref="AJ17">
    <cfRule type="containsBlanks" dxfId="228" priority="3">
      <formula>LEN(TRIM(AJ17))=0</formula>
    </cfRule>
  </conditionalFormatting>
  <conditionalFormatting sqref="AJ22">
    <cfRule type="containsBlanks" dxfId="227" priority="2">
      <formula>LEN(TRIM(AJ22))=0</formula>
    </cfRule>
  </conditionalFormatting>
  <conditionalFormatting sqref="AJ27">
    <cfRule type="containsBlanks" dxfId="226" priority="1">
      <formula>LEN(TRIM(AJ27))=0</formula>
    </cfRule>
  </conditionalFormatting>
  <dataValidations count="14">
    <dataValidation type="list" allowBlank="1" showInputMessage="1" showErrorMessage="1" errorTitle="Entry Error" error="This cell is only to be filled if the competitor was disqualified from the event." sqref="BF7:BF31">
      <formula1>"DQ"</formula1>
    </dataValidation>
    <dataValidation type="whole" allowBlank="1" showInputMessage="1" showErrorMessage="1" errorTitle="Entry Error" error="Entries must be between 0 and 3." sqref="G7:L31 AK7:AN31">
      <formula1>0</formula1>
      <formula2>3</formula2>
    </dataValidation>
    <dataValidation type="whole" allowBlank="1" showInputMessage="1" showErrorMessage="1" errorTitle="Entry Error" error="Entries must be between 0 and 10." sqref="S7:W31 Y7:AC31 M7:Q31 AE7:AI31">
      <formula1>0</formula1>
      <formula2>10</formula2>
    </dataValidation>
    <dataValidation type="list" allowBlank="1" showInputMessage="1" showErrorMessage="1" errorTitle="Entry Error" error="Entries must be 0, 4, 6, 8, or 10." sqref="AD7 AD22 AD12 AD17 AD27">
      <formula1>"0,4,6,8,10"</formula1>
    </dataValidation>
    <dataValidation type="list" allowBlank="1" showInputMessage="1" showErrorMessage="1" errorTitle="Entry Error" error="Entries must be 0 or 10." sqref="R12 R17 X12 R22 R27 X22 X17 X27 X7 R7">
      <formula1>"0,10"</formula1>
    </dataValidation>
    <dataValidation type="whole" allowBlank="1" showInputMessage="1" showErrorMessage="1" errorTitle="Entry Error" error="Entries must be between 0 and 5." sqref="AO7:AR31 F7 F12 F17 F22 F27">
      <formula1>0</formula1>
      <formula2>5</formula2>
    </dataValidation>
    <dataValidation type="list" allowBlank="1" showInputMessage="1" showErrorMessage="1" errorTitle="Entry Error" error="Entries must be 0 or 20." sqref="AS7 AS22 AS12 AS17 AS27">
      <formula1>"0,20"</formula1>
    </dataValidation>
    <dataValidation type="whole" allowBlank="1" showInputMessage="1" showErrorMessage="1" errorTitle="Entry Error" error="Entries must be between 0 and 2." sqref="AT7 AT22 AT12 AT17 AT27">
      <formula1>0</formula1>
      <formula2>2</formula2>
    </dataValidation>
    <dataValidation type="list" allowBlank="1" showInputMessage="1" showErrorMessage="1" errorTitle="Entry Error" error="Entries must be 0 or 3." sqref="AU7 AU22 AU12 AU17 AU27">
      <formula1>"0,3"</formula1>
    </dataValidation>
    <dataValidation type="list" allowBlank="1" showInputMessage="1" showErrorMessage="1" errorTitle="Entry Error" error="Entries must be between 0 and 35, or 999 if the competitor timed out." sqref="BA7:BA31">
      <formula1>"0,1,2,3,4,5,6,7,8,9,10,11,12,13,14,15,16,17,18,19,20,21,22,23,24,25,26,27,28,29,30,31,32,33,34,35,999"</formula1>
    </dataValidation>
    <dataValidation type="whole" allowBlank="1" showInputMessage="1" showErrorMessage="1" errorTitle="Entry Error" error="Entries must be between 0 and 59." sqref="BB7:BB31">
      <formula1>0</formula1>
      <formula2>59</formula2>
    </dataValidation>
    <dataValidation type="whole" allowBlank="1" showInputMessage="1" showErrorMessage="1" errorTitle="Entry Error" error="Entries must be between 0 and 99." sqref="BC7:BC31">
      <formula1>0</formula1>
      <formula2>99</formula2>
    </dataValidation>
    <dataValidation type="list" allowBlank="1" showInputMessage="1" showErrorMessage="1" errorTitle="Entry Error" error="Entries must be 0, 6, 8, or 10." sqref="AJ7 AJ12 AJ17 AJ22 AJ27">
      <formula1>"0,6,8,10"</formula1>
    </dataValidation>
    <dataValidation type="list" allowBlank="1" showInputMessage="1" showErrorMessage="1" errorTitle="Entry Error" error="Entries must be 0, 2, 4, 6, 8, or 10." sqref="E7 E12 E17 E22 E27">
      <formula1>"0,2,4,6,8,10"</formula1>
    </dataValidation>
  </dataValidations>
  <pageMargins left="0.7" right="0.7" top="0.75" bottom="0.75" header="0.3" footer="0.3"/>
  <pageSetup scale="33"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errorTitle="Entry Error" error="Please use the dropdown menu to select the appropriate competitor.">
          <x14:formula1>
            <xm:f>'Names And Totals'!$B$5:$B$104</xm:f>
          </x14:formula1>
          <xm:sqref>B7:B31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05"/>
  <sheetViews>
    <sheetView workbookViewId="0">
      <pane xSplit="2" ySplit="5" topLeftCell="C6" activePane="bottomRight" state="frozen"/>
      <selection pane="topRight" activeCell="C1" sqref="C1"/>
      <selection pane="bottomLeft" activeCell="A6" sqref="A6"/>
      <selection pane="bottomRight" activeCell="Y3" sqref="Y3:Z3"/>
    </sheetView>
  </sheetViews>
  <sheetFormatPr defaultRowHeight="15" x14ac:dyDescent="0.25"/>
  <cols>
    <col min="1" max="1" width="4.140625" customWidth="1"/>
    <col min="2" max="2" width="29" customWidth="1"/>
    <col min="3" max="3" width="10" customWidth="1"/>
    <col min="10" max="23" width="9.140625" hidden="1" customWidth="1"/>
    <col min="24" max="24" width="11.5703125" customWidth="1"/>
    <col min="26" max="26" width="5.28515625" customWidth="1"/>
  </cols>
  <sheetData>
    <row r="1" spans="1:26" ht="19.5" thickBot="1" x14ac:dyDescent="0.3">
      <c r="A1" s="786" t="s">
        <v>3</v>
      </c>
      <c r="B1" s="787"/>
      <c r="C1" s="788"/>
      <c r="D1" s="143">
        <f>'Names And Totals'!C2</f>
        <v>0</v>
      </c>
      <c r="E1" s="144"/>
      <c r="F1" s="144"/>
      <c r="G1" s="144"/>
      <c r="H1" s="145"/>
      <c r="I1" s="65" t="s">
        <v>0</v>
      </c>
      <c r="J1" s="68"/>
      <c r="K1" s="68"/>
      <c r="L1" s="69"/>
      <c r="M1" s="68"/>
      <c r="N1" s="203"/>
      <c r="O1" s="203"/>
      <c r="P1" s="204"/>
      <c r="Q1" s="203"/>
      <c r="R1" s="203"/>
      <c r="S1" s="203"/>
      <c r="T1" s="204"/>
      <c r="U1" s="203"/>
      <c r="V1" s="203"/>
      <c r="W1" s="205"/>
      <c r="X1" s="731">
        <f>'Names And Totals'!H2</f>
        <v>0</v>
      </c>
      <c r="Y1" s="732"/>
      <c r="Z1" s="733"/>
    </row>
    <row r="2" spans="1:26" ht="15.75" thickBot="1" x14ac:dyDescent="0.3">
      <c r="A2" s="131"/>
      <c r="B2" s="132"/>
      <c r="C2" s="132"/>
      <c r="D2" s="132"/>
      <c r="E2" s="132"/>
      <c r="F2" s="132"/>
      <c r="G2" s="132"/>
      <c r="H2" s="132"/>
      <c r="I2" s="167"/>
      <c r="J2" s="167"/>
      <c r="K2" s="167"/>
      <c r="L2" s="206"/>
      <c r="M2" s="167"/>
      <c r="N2" s="167"/>
      <c r="O2" s="167"/>
      <c r="P2" s="206"/>
      <c r="Q2" s="167"/>
      <c r="R2" s="167"/>
      <c r="S2" s="167"/>
      <c r="T2" s="206"/>
      <c r="U2" s="167"/>
      <c r="V2" s="167"/>
      <c r="W2" s="167"/>
      <c r="X2" s="132"/>
      <c r="Y2" s="132"/>
      <c r="Z2" s="133"/>
    </row>
    <row r="3" spans="1:26" ht="61.5" customHeight="1" thickBot="1" x14ac:dyDescent="0.3">
      <c r="A3" s="836" t="s">
        <v>158</v>
      </c>
      <c r="B3" s="1004"/>
      <c r="C3" s="1004"/>
      <c r="D3" s="1004"/>
      <c r="E3" s="1004"/>
      <c r="F3" s="1004"/>
      <c r="G3" s="1004"/>
      <c r="H3" s="1004"/>
      <c r="I3" s="207"/>
      <c r="J3" s="208"/>
      <c r="K3" s="208"/>
      <c r="L3" s="209"/>
      <c r="M3" s="208"/>
      <c r="N3" s="210"/>
      <c r="O3" s="210"/>
      <c r="P3" s="211"/>
      <c r="Q3" s="210"/>
      <c r="R3" s="210"/>
      <c r="S3" s="210"/>
      <c r="T3" s="211"/>
      <c r="U3" s="210"/>
      <c r="V3" s="210"/>
      <c r="W3" s="210"/>
      <c r="X3" s="212" t="s">
        <v>35</v>
      </c>
      <c r="Y3" s="851">
        <f>MIN(X6:X501)</f>
        <v>0</v>
      </c>
      <c r="Z3" s="852"/>
    </row>
    <row r="4" spans="1:26" ht="38.25" customHeight="1" x14ac:dyDescent="0.3">
      <c r="A4" s="833" t="s">
        <v>108</v>
      </c>
      <c r="B4" s="834"/>
      <c r="C4" s="835" t="s">
        <v>142</v>
      </c>
      <c r="D4" s="838" t="s">
        <v>49</v>
      </c>
      <c r="E4" s="853" t="s">
        <v>38</v>
      </c>
      <c r="F4" s="683" t="s">
        <v>32</v>
      </c>
      <c r="G4" s="684"/>
      <c r="H4" s="685"/>
      <c r="I4" s="839" t="s">
        <v>39</v>
      </c>
      <c r="J4" s="845" t="s">
        <v>58</v>
      </c>
      <c r="K4" s="846"/>
      <c r="L4" s="846"/>
      <c r="M4" s="846"/>
      <c r="N4" s="846"/>
      <c r="O4" s="846"/>
      <c r="P4" s="846"/>
      <c r="Q4" s="846"/>
      <c r="R4" s="846"/>
      <c r="S4" s="846"/>
      <c r="T4" s="846"/>
      <c r="U4" s="846"/>
      <c r="V4" s="846"/>
      <c r="W4" s="847"/>
      <c r="X4" s="841" t="s">
        <v>143</v>
      </c>
      <c r="Y4" s="841" t="s">
        <v>34</v>
      </c>
      <c r="Z4" s="843" t="s">
        <v>50</v>
      </c>
    </row>
    <row r="5" spans="1:26" ht="15.75" thickBot="1" x14ac:dyDescent="0.3">
      <c r="A5" s="70" t="s">
        <v>41</v>
      </c>
      <c r="B5" s="71" t="s">
        <v>114</v>
      </c>
      <c r="C5" s="779"/>
      <c r="D5" s="775"/>
      <c r="E5" s="854"/>
      <c r="F5" s="146" t="s">
        <v>14</v>
      </c>
      <c r="G5" s="147" t="s">
        <v>15</v>
      </c>
      <c r="H5" s="148" t="s">
        <v>16</v>
      </c>
      <c r="I5" s="840"/>
      <c r="J5" s="848"/>
      <c r="K5" s="849"/>
      <c r="L5" s="849"/>
      <c r="M5" s="849"/>
      <c r="N5" s="849"/>
      <c r="O5" s="849"/>
      <c r="P5" s="849"/>
      <c r="Q5" s="849"/>
      <c r="R5" s="849"/>
      <c r="S5" s="849"/>
      <c r="T5" s="849"/>
      <c r="U5" s="849"/>
      <c r="V5" s="849"/>
      <c r="W5" s="850"/>
      <c r="X5" s="842"/>
      <c r="Y5" s="842"/>
      <c r="Z5" s="844"/>
    </row>
    <row r="6" spans="1:26" x14ac:dyDescent="0.25">
      <c r="A6" s="830" t="str">
        <f>IF(B6="","",INDEX('Names And Totals'!$A$5:$A$104,MATCH('Head to Head'!B6,'Names And Totals'!$B$5:$B$104,0)))</f>
        <v/>
      </c>
      <c r="B6" s="1001"/>
      <c r="C6" s="824" t="str">
        <f>IF(B6="","",IF(Y6="DQ","DQ",IF(Y6="TO","TO",IF(Y6="NV","NV",IF(Y6="","",RANK(Y6,$Y$6:$Y$501,0))))))</f>
        <v/>
      </c>
      <c r="D6" s="23" t="s">
        <v>7</v>
      </c>
      <c r="E6" s="341"/>
      <c r="F6" s="324"/>
      <c r="G6" s="334"/>
      <c r="H6" s="325"/>
      <c r="I6" s="213" t="str">
        <f>IF(B6="","",IF(F6=999,999,IF(F6+G6+H6=0,"",(F6*60+G6+H6/100)+E6)))</f>
        <v/>
      </c>
      <c r="J6" s="80" t="str">
        <f>IF(B6="","",MAX(I6:I10)-MIN(I6:I10))</f>
        <v/>
      </c>
      <c r="K6" s="80" t="str">
        <f>IF(I6="","",ABS(I6-J7))</f>
        <v/>
      </c>
      <c r="L6" s="214" t="str">
        <f>IF(K6="","",RANK(K6,K6:K10))</f>
        <v/>
      </c>
      <c r="M6" s="80" t="str">
        <f>IF(I6="","",IF(L6=1,"",I6))</f>
        <v/>
      </c>
      <c r="N6" s="82" t="str">
        <f>IF(B6="","",MAX(M6:M10)-MIN(M6:M10))</f>
        <v/>
      </c>
      <c r="O6" s="82" t="str">
        <f>IF(M6="","",ABS(M6-N7))</f>
        <v/>
      </c>
      <c r="P6" s="215" t="str">
        <f>IF(O6="","",RANK(O6,O6:O10))</f>
        <v/>
      </c>
      <c r="Q6" s="82" t="str">
        <f>IF(O6="","",IF(P6=1,"",I6))</f>
        <v/>
      </c>
      <c r="R6" s="83" t="str">
        <f>IF(B6="","",MAX(Q6:Q10)-MIN(Q6:Q10))</f>
        <v/>
      </c>
      <c r="S6" s="83" t="str">
        <f>IF(Q6="","",ABS(Q6-R7))</f>
        <v/>
      </c>
      <c r="T6" s="216" t="str">
        <f>IF(S6="","",RANK(S6,S6:S10))</f>
        <v/>
      </c>
      <c r="U6" s="83" t="str">
        <f>IF(T6="","",IF(T6=1,"",Q6))</f>
        <v/>
      </c>
      <c r="V6" s="84" t="str">
        <f>IF(B6="","",MAX(U6:U10)-MIN(U6:U10))</f>
        <v/>
      </c>
      <c r="W6" s="217" t="str">
        <f>IF(B6="","",I6)</f>
        <v/>
      </c>
      <c r="X6" s="810" t="str">
        <f>IF(B6="","",IF(Z6="DQ","DQ",IF(I6=999,"TO",IF(I6="","",IF(I7="",W6,IF(I8="",W7,IF(I9="",W8,IF(I10="",W9,W10))))))))</f>
        <v/>
      </c>
      <c r="Y6" s="812" t="str">
        <f>IF(B6="","",IF(Z6="DQ","DQ",IF(X6="TO","TO",IF(X6="","",IF(X6="NV","NV",IF((20-(X6-$Y$3))&gt;0,(20-(X6-$Y$3)),0))))))</f>
        <v/>
      </c>
      <c r="Z6" s="815"/>
    </row>
    <row r="7" spans="1:26" x14ac:dyDescent="0.25">
      <c r="A7" s="621"/>
      <c r="B7" s="1002"/>
      <c r="C7" s="641"/>
      <c r="D7" s="18" t="s">
        <v>4</v>
      </c>
      <c r="E7" s="275" t="str">
        <f>IF(F7&lt;&gt;"",E6,"")</f>
        <v/>
      </c>
      <c r="F7" s="289"/>
      <c r="G7" s="290"/>
      <c r="H7" s="310"/>
      <c r="I7" s="218" t="str">
        <f>IF(B6="","",IF(F7=999,999,IF(F7+G7+H7=0,"",(F7*60+G7+H7/100)+E7)))</f>
        <v/>
      </c>
      <c r="J7" s="72" t="str">
        <f>IF(B6="","",AVERAGE(I6:I10))</f>
        <v/>
      </c>
      <c r="K7" s="72" t="str">
        <f>IF(I7="","",ABS(I7-J7))</f>
        <v/>
      </c>
      <c r="L7" s="219" t="str">
        <f>IF(K7="","",RANK(K7,K6:K10))</f>
        <v/>
      </c>
      <c r="M7" s="220" t="str">
        <f t="shared" ref="M7:M10" si="0">IF(I7="","",IF(L7=1,"",I7))</f>
        <v/>
      </c>
      <c r="N7" s="73" t="str">
        <f>IF(B6="","",AVERAGE(M6:M10))</f>
        <v/>
      </c>
      <c r="O7" s="73" t="str">
        <f>IF(M7="","",ABS(M7-N7))</f>
        <v/>
      </c>
      <c r="P7" s="221" t="str">
        <f>IF(O7="","",RANK(O7,O6:O10))</f>
        <v/>
      </c>
      <c r="Q7" s="222" t="str">
        <f t="shared" ref="Q7:Q10" si="1">IF(O7="","",IF(P7=1,"",I7))</f>
        <v/>
      </c>
      <c r="R7" s="74" t="str">
        <f>IF(B6="","",AVERAGE(Q6:Q10))</f>
        <v/>
      </c>
      <c r="S7" s="74" t="str">
        <f>IF(Q7="","",ABS(Q7-R7))</f>
        <v/>
      </c>
      <c r="T7" s="223" t="str">
        <f>IF(S7="","",RANK(S7,S6:S10))</f>
        <v/>
      </c>
      <c r="U7" s="224" t="str">
        <f t="shared" ref="U7:U10" si="2">IF(T7="","",IF(T7=1,"",Q7))</f>
        <v/>
      </c>
      <c r="V7" s="75" t="str">
        <f>IF(B6="","",AVERAGE(U6:U10))</f>
        <v/>
      </c>
      <c r="W7" s="225" t="str">
        <f>IF(B6="","",IF(J6&lt;0.5,J7,"NV"))</f>
        <v/>
      </c>
      <c r="X7" s="763"/>
      <c r="Y7" s="813"/>
      <c r="Z7" s="816"/>
    </row>
    <row r="8" spans="1:26" x14ac:dyDescent="0.25">
      <c r="A8" s="621"/>
      <c r="B8" s="1002"/>
      <c r="C8" s="641"/>
      <c r="D8" s="18" t="s">
        <v>8</v>
      </c>
      <c r="E8" s="275" t="str">
        <f>IF(F8&lt;&gt;"",E6,"")</f>
        <v/>
      </c>
      <c r="F8" s="289"/>
      <c r="G8" s="290"/>
      <c r="H8" s="310"/>
      <c r="I8" s="218" t="str">
        <f>IF(B6="","",IF(F8=999,999,IF(F8+G8+H8=0,"",(F8*60+G8+H8/100)+E8)))</f>
        <v/>
      </c>
      <c r="J8" s="72"/>
      <c r="K8" s="72" t="str">
        <f>IF(I8="","",ABS(I8-J7))</f>
        <v/>
      </c>
      <c r="L8" s="219" t="str">
        <f>IF(K8="","",RANK(K8,K6:K10))</f>
        <v/>
      </c>
      <c r="M8" s="220" t="str">
        <f t="shared" si="0"/>
        <v/>
      </c>
      <c r="N8" s="73"/>
      <c r="O8" s="73" t="str">
        <f>IF(M8="","",ABS(M8-N7))</f>
        <v/>
      </c>
      <c r="P8" s="221" t="str">
        <f>IF(O8="","",RANK(O8,O6:O10))</f>
        <v/>
      </c>
      <c r="Q8" s="222" t="str">
        <f t="shared" si="1"/>
        <v/>
      </c>
      <c r="R8" s="74"/>
      <c r="S8" s="74" t="str">
        <f>IF(Q8="","",ABS(Q8-R7))</f>
        <v/>
      </c>
      <c r="T8" s="223" t="str">
        <f>IF(S8="","",RANK(S8,S6:S10))</f>
        <v/>
      </c>
      <c r="U8" s="224" t="str">
        <f t="shared" si="2"/>
        <v/>
      </c>
      <c r="V8" s="75"/>
      <c r="W8" s="225" t="str">
        <f>IF(B6="","",IF(J6&lt;0.5,J7,IF(N6&lt;0.5,N7,"NV")))</f>
        <v/>
      </c>
      <c r="X8" s="763"/>
      <c r="Y8" s="813"/>
      <c r="Z8" s="816"/>
    </row>
    <row r="9" spans="1:26" x14ac:dyDescent="0.25">
      <c r="A9" s="621"/>
      <c r="B9" s="1002"/>
      <c r="C9" s="641"/>
      <c r="D9" s="18" t="s">
        <v>5</v>
      </c>
      <c r="E9" s="275" t="str">
        <f>IF(F9&lt;&gt;"",E6,"")</f>
        <v/>
      </c>
      <c r="F9" s="289"/>
      <c r="G9" s="290"/>
      <c r="H9" s="310"/>
      <c r="I9" s="218" t="str">
        <f>IF(B6="","",IF(F9=999,999,IF(F9+G9+H9=0,"",(F9*60+G9+H9/100)+E9)))</f>
        <v/>
      </c>
      <c r="J9" s="72"/>
      <c r="K9" s="72" t="str">
        <f>IF(I9="","",ABS(I9-J7))</f>
        <v/>
      </c>
      <c r="L9" s="219" t="str">
        <f>IF(K9="","",RANK(K9,K6:K10))</f>
        <v/>
      </c>
      <c r="M9" s="220" t="str">
        <f t="shared" si="0"/>
        <v/>
      </c>
      <c r="N9" s="73"/>
      <c r="O9" s="73" t="str">
        <f>IF(M9="","",ABS(M9-N7))</f>
        <v/>
      </c>
      <c r="P9" s="221" t="str">
        <f>IF(O9="","",RANK(O9,O6:O10))</f>
        <v/>
      </c>
      <c r="Q9" s="222" t="str">
        <f t="shared" si="1"/>
        <v/>
      </c>
      <c r="R9" s="74"/>
      <c r="S9" s="74" t="str">
        <f>IF(Q9="","",ABS(Q9-R7))</f>
        <v/>
      </c>
      <c r="T9" s="223" t="str">
        <f>IF(S9="","",RANK(S9,S6:S10))</f>
        <v/>
      </c>
      <c r="U9" s="224" t="str">
        <f t="shared" si="2"/>
        <v/>
      </c>
      <c r="V9" s="75"/>
      <c r="W9" s="225" t="str">
        <f>IF(B6="","",IF(N6=0,J7,IF(N6&lt;0.5,N7,IF(R6&lt;0.5,R7,"NV"))))</f>
        <v/>
      </c>
      <c r="X9" s="763"/>
      <c r="Y9" s="813"/>
      <c r="Z9" s="816"/>
    </row>
    <row r="10" spans="1:26" ht="15.75" thickBot="1" x14ac:dyDescent="0.3">
      <c r="A10" s="622"/>
      <c r="B10" s="1003"/>
      <c r="C10" s="825"/>
      <c r="D10" s="24" t="s">
        <v>6</v>
      </c>
      <c r="E10" s="278" t="str">
        <f>IF(F10&lt;&gt;"",E6,"")</f>
        <v/>
      </c>
      <c r="F10" s="295"/>
      <c r="G10" s="296"/>
      <c r="H10" s="335"/>
      <c r="I10" s="226" t="str">
        <f>IF(B6="","",IF(F10=999,999,IF(F10+G10+H10=0,"",(F10*60+G10+H10/100)+E10)))</f>
        <v/>
      </c>
      <c r="J10" s="76"/>
      <c r="K10" s="76" t="str">
        <f>IF(I10="","",ABS(I10-J7))</f>
        <v/>
      </c>
      <c r="L10" s="227" t="str">
        <f>IF(K10="","",RANK(K10,K6:K10))</f>
        <v/>
      </c>
      <c r="M10" s="228" t="str">
        <f t="shared" si="0"/>
        <v/>
      </c>
      <c r="N10" s="77"/>
      <c r="O10" s="77" t="str">
        <f>IF(M10="","",ABS(M10-N7))</f>
        <v/>
      </c>
      <c r="P10" s="229" t="str">
        <f>IF(O10="","",RANK(O10,O6:O10))</f>
        <v/>
      </c>
      <c r="Q10" s="230" t="str">
        <f t="shared" si="1"/>
        <v/>
      </c>
      <c r="R10" s="78"/>
      <c r="S10" s="78" t="str">
        <f>IF(Q10="","",ABS(Q10-R7))</f>
        <v/>
      </c>
      <c r="T10" s="231" t="str">
        <f>IF(S10="","",RANK(S10,S6:S10))</f>
        <v/>
      </c>
      <c r="U10" s="232" t="str">
        <f t="shared" si="2"/>
        <v/>
      </c>
      <c r="V10" s="79"/>
      <c r="W10" s="233" t="str">
        <f>IF(B6="","",IF(R6&lt;0.5,TRIMMEAN(I6:I10,0.4),IF(V6&lt;0.5,V7,"NV")))</f>
        <v/>
      </c>
      <c r="X10" s="811"/>
      <c r="Y10" s="814"/>
      <c r="Z10" s="817"/>
    </row>
    <row r="11" spans="1:26" x14ac:dyDescent="0.25">
      <c r="A11" s="626" t="str">
        <f>IF(B11="","",INDEX('Names And Totals'!$A$5:$A$104,MATCH('Head to Head'!B11,'Names And Totals'!$B$5:$B$104,0)))</f>
        <v/>
      </c>
      <c r="B11" s="999"/>
      <c r="C11" s="821" t="str">
        <f>IF(B11="","",IF(Y11="DQ","DQ",IF(Y11="TO","TO",IF(Y11="NV","NV",IF(Y11="","",RANK(Y11,$Y$6:$Y$501,0))))))</f>
        <v/>
      </c>
      <c r="D11" s="67" t="s">
        <v>7</v>
      </c>
      <c r="E11" s="342"/>
      <c r="F11" s="336"/>
      <c r="G11" s="333"/>
      <c r="H11" s="337"/>
      <c r="I11" s="263" t="str">
        <f>IF(B11="","",IF(F11=999,999,IF(F11+G11+H11=0,"",(F11*60+G11+H11/100)+E11)))</f>
        <v/>
      </c>
      <c r="J11" s="80" t="str">
        <f>IF(B11="","",MAX(I11:I15)-MIN(I11:I15))</f>
        <v/>
      </c>
      <c r="K11" s="80" t="str">
        <f>IF(I11="","",ABS(I11-J12))</f>
        <v/>
      </c>
      <c r="L11" s="214" t="str">
        <f>IF(K11="","",RANK(K11,K11:K15))</f>
        <v/>
      </c>
      <c r="M11" s="80" t="str">
        <f>IF(I11="","",IF(L11=1,"",I11))</f>
        <v/>
      </c>
      <c r="N11" s="82" t="str">
        <f>IF(B11="","",MAX(M11:M15)-MIN(M11:M15))</f>
        <v/>
      </c>
      <c r="O11" s="82" t="str">
        <f>IF(M11="","",ABS(M11-N12))</f>
        <v/>
      </c>
      <c r="P11" s="215" t="str">
        <f>IF(O11="","",RANK(O11,O11:O15))</f>
        <v/>
      </c>
      <c r="Q11" s="82" t="str">
        <f>IF(O11="","",IF(P11=1,"",I11))</f>
        <v/>
      </c>
      <c r="R11" s="83" t="str">
        <f>IF(B11="","",MAX(Q11:Q15)-MIN(Q11:Q15))</f>
        <v/>
      </c>
      <c r="S11" s="83" t="str">
        <f>IF(Q11="","",ABS(Q11-R12))</f>
        <v/>
      </c>
      <c r="T11" s="216" t="str">
        <f>IF(S11="","",RANK(S11,S11:S15))</f>
        <v/>
      </c>
      <c r="U11" s="83" t="str">
        <f>IF(T11="","",IF(T11=1,"",Q11))</f>
        <v/>
      </c>
      <c r="V11" s="84" t="str">
        <f>IF(B11="","",MAX(U11:U15)-MIN(U11:U15))</f>
        <v/>
      </c>
      <c r="W11" s="217" t="str">
        <f>IF(B11="","",I11)</f>
        <v/>
      </c>
      <c r="X11" s="614" t="str">
        <f>IF(B11="","",IF(Z11="DQ","DQ",IF(I11=999,"TO",IF(I11="","",IF(I12="",W11,IF(I13="",W12,IF(I14="",W13,IF(I15="",W14,W15))))))))</f>
        <v/>
      </c>
      <c r="Y11" s="818" t="str">
        <f>IF(B11="","",IF(Z11="DQ","DQ",IF(X11="TO","TO",IF(X11="","",IF(X11="NV","NV",IF((20-(X11-$Y$3))&gt;0,(20-(X11-$Y$3)),0))))))</f>
        <v/>
      </c>
      <c r="Z11" s="639"/>
    </row>
    <row r="12" spans="1:26" x14ac:dyDescent="0.25">
      <c r="A12" s="627"/>
      <c r="B12" s="997"/>
      <c r="C12" s="822"/>
      <c r="D12" s="21" t="s">
        <v>4</v>
      </c>
      <c r="E12" s="279" t="str">
        <f>IF(F12&lt;&gt;"",E11,"")</f>
        <v/>
      </c>
      <c r="F12" s="292"/>
      <c r="G12" s="293"/>
      <c r="H12" s="314"/>
      <c r="I12" s="234" t="str">
        <f>IF(B11="","",IF(F12=999,999,IF(F12+G12+H12=0,"",(F12*60+G12+H12/100)+E12)))</f>
        <v/>
      </c>
      <c r="J12" s="72" t="str">
        <f>IF(B11="","",AVERAGE(I11:I15))</f>
        <v/>
      </c>
      <c r="K12" s="72" t="str">
        <f>IF(I12="","",ABS(I12-J12))</f>
        <v/>
      </c>
      <c r="L12" s="219" t="str">
        <f>IF(K12="","",RANK(K12,K11:K15))</f>
        <v/>
      </c>
      <c r="M12" s="220" t="str">
        <f t="shared" ref="M12:M15" si="3">IF(I12="","",IF(L12=1,"",I12))</f>
        <v/>
      </c>
      <c r="N12" s="73" t="str">
        <f>IF(B11="","",AVERAGE(M11:M15))</f>
        <v/>
      </c>
      <c r="O12" s="73" t="str">
        <f>IF(M12="","",ABS(M12-N12))</f>
        <v/>
      </c>
      <c r="P12" s="221" t="str">
        <f>IF(O12="","",RANK(O12,O11:O15))</f>
        <v/>
      </c>
      <c r="Q12" s="222" t="str">
        <f t="shared" ref="Q12:Q15" si="4">IF(O12="","",IF(P12=1,"",I12))</f>
        <v/>
      </c>
      <c r="R12" s="74" t="str">
        <f>IF(B11="","",AVERAGE(Q11:Q15))</f>
        <v/>
      </c>
      <c r="S12" s="74" t="str">
        <f>IF(Q12="","",ABS(Q12-R12))</f>
        <v/>
      </c>
      <c r="T12" s="223" t="str">
        <f>IF(S12="","",RANK(S12,S11:S15))</f>
        <v/>
      </c>
      <c r="U12" s="224" t="str">
        <f t="shared" ref="U12:U15" si="5">IF(T12="","",IF(T12=1,"",Q12))</f>
        <v/>
      </c>
      <c r="V12" s="75" t="str">
        <f>IF(B11="","",AVERAGE(U11:U15))</f>
        <v/>
      </c>
      <c r="W12" s="225" t="str">
        <f>IF(B11="","",IF(J11&lt;0.5,J12,"NV"))</f>
        <v/>
      </c>
      <c r="X12" s="615"/>
      <c r="Y12" s="819"/>
      <c r="Z12" s="639"/>
    </row>
    <row r="13" spans="1:26" x14ac:dyDescent="0.25">
      <c r="A13" s="627"/>
      <c r="B13" s="997"/>
      <c r="C13" s="822"/>
      <c r="D13" s="21" t="s">
        <v>8</v>
      </c>
      <c r="E13" s="279" t="str">
        <f>IF(F13&lt;&gt;"",E11,"")</f>
        <v/>
      </c>
      <c r="F13" s="292"/>
      <c r="G13" s="293"/>
      <c r="H13" s="314"/>
      <c r="I13" s="234" t="str">
        <f>IF(B11="","",IF(F13=999,999,IF(F13+G13+H13=0,"",(F13*60+G13+H13/100)+E13)))</f>
        <v/>
      </c>
      <c r="J13" s="72"/>
      <c r="K13" s="72" t="str">
        <f>IF(I13="","",ABS(I13-J12))</f>
        <v/>
      </c>
      <c r="L13" s="219" t="str">
        <f>IF(K13="","",RANK(K13,K11:K15))</f>
        <v/>
      </c>
      <c r="M13" s="220" t="str">
        <f t="shared" si="3"/>
        <v/>
      </c>
      <c r="N13" s="73"/>
      <c r="O13" s="73" t="str">
        <f>IF(M13="","",ABS(M13-N12))</f>
        <v/>
      </c>
      <c r="P13" s="221" t="str">
        <f>IF(O13="","",RANK(O13,O11:O15))</f>
        <v/>
      </c>
      <c r="Q13" s="222" t="str">
        <f t="shared" si="4"/>
        <v/>
      </c>
      <c r="R13" s="74"/>
      <c r="S13" s="74" t="str">
        <f>IF(Q13="","",ABS(Q13-R12))</f>
        <v/>
      </c>
      <c r="T13" s="223" t="str">
        <f>IF(S13="","",RANK(S13,S11:S15))</f>
        <v/>
      </c>
      <c r="U13" s="224" t="str">
        <f t="shared" si="5"/>
        <v/>
      </c>
      <c r="V13" s="75"/>
      <c r="W13" s="225" t="str">
        <f>IF(B11="","",IF(J11&lt;0.5,J12,IF(N11&lt;0.5,N12,"NV")))</f>
        <v/>
      </c>
      <c r="X13" s="615"/>
      <c r="Y13" s="819"/>
      <c r="Z13" s="639"/>
    </row>
    <row r="14" spans="1:26" x14ac:dyDescent="0.25">
      <c r="A14" s="627"/>
      <c r="B14" s="997"/>
      <c r="C14" s="822"/>
      <c r="D14" s="21" t="s">
        <v>5</v>
      </c>
      <c r="E14" s="279" t="str">
        <f>IF(F14&lt;&gt;"",E11,"")</f>
        <v/>
      </c>
      <c r="F14" s="292"/>
      <c r="G14" s="293"/>
      <c r="H14" s="314"/>
      <c r="I14" s="234" t="str">
        <f>IF(B11="","",IF(F14=999,999,IF(F14+G14+H14=0,"",(F14*60+G14+H14/100)+E14)))</f>
        <v/>
      </c>
      <c r="J14" s="72"/>
      <c r="K14" s="72" t="str">
        <f>IF(I14="","",ABS(I14-J12))</f>
        <v/>
      </c>
      <c r="L14" s="219" t="str">
        <f>IF(K14="","",RANK(K14,K11:K15))</f>
        <v/>
      </c>
      <c r="M14" s="220" t="str">
        <f t="shared" si="3"/>
        <v/>
      </c>
      <c r="N14" s="73"/>
      <c r="O14" s="73" t="str">
        <f>IF(M14="","",ABS(M14-N12))</f>
        <v/>
      </c>
      <c r="P14" s="221" t="str">
        <f>IF(O14="","",RANK(O14,O11:O15))</f>
        <v/>
      </c>
      <c r="Q14" s="222" t="str">
        <f t="shared" si="4"/>
        <v/>
      </c>
      <c r="R14" s="74"/>
      <c r="S14" s="74" t="str">
        <f>IF(Q14="","",ABS(Q14-R12))</f>
        <v/>
      </c>
      <c r="T14" s="223" t="str">
        <f>IF(S14="","",RANK(S14,S11:S15))</f>
        <v/>
      </c>
      <c r="U14" s="224" t="str">
        <f t="shared" si="5"/>
        <v/>
      </c>
      <c r="V14" s="75"/>
      <c r="W14" s="225" t="str">
        <f>IF(B11="","",IF(N11=0,J12,IF(N11&lt;0.5,N12,IF(R11&lt;0.5,R12,"NV"))))</f>
        <v/>
      </c>
      <c r="X14" s="615"/>
      <c r="Y14" s="819"/>
      <c r="Z14" s="639"/>
    </row>
    <row r="15" spans="1:26" ht="15.75" thickBot="1" x14ac:dyDescent="0.3">
      <c r="A15" s="628"/>
      <c r="B15" s="1000"/>
      <c r="C15" s="823"/>
      <c r="D15" s="66" t="s">
        <v>6</v>
      </c>
      <c r="E15" s="235" t="str">
        <f>IF(F15&lt;&gt;"",E11,"")</f>
        <v/>
      </c>
      <c r="F15" s="338"/>
      <c r="G15" s="339"/>
      <c r="H15" s="340"/>
      <c r="I15" s="264" t="str">
        <f>IF(B11="","",IF(F15=999,999,IF(F15+G15+H15=0,"",(F15*60+G15+H15/100)+E15)))</f>
        <v/>
      </c>
      <c r="J15" s="76"/>
      <c r="K15" s="76" t="str">
        <f>IF(I15="","",ABS(I15-J12))</f>
        <v/>
      </c>
      <c r="L15" s="227" t="str">
        <f>IF(K15="","",RANK(K15,K11:K15))</f>
        <v/>
      </c>
      <c r="M15" s="228" t="str">
        <f t="shared" si="3"/>
        <v/>
      </c>
      <c r="N15" s="77"/>
      <c r="O15" s="77" t="str">
        <f>IF(M15="","",ABS(M15-N12))</f>
        <v/>
      </c>
      <c r="P15" s="229" t="str">
        <f>IF(O15="","",RANK(O15,O11:O15))</f>
        <v/>
      </c>
      <c r="Q15" s="230" t="str">
        <f t="shared" si="4"/>
        <v/>
      </c>
      <c r="R15" s="78"/>
      <c r="S15" s="78" t="str">
        <f>IF(Q15="","",ABS(Q15-R12))</f>
        <v/>
      </c>
      <c r="T15" s="231" t="str">
        <f>IF(S15="","",RANK(S15,S11:S15))</f>
        <v/>
      </c>
      <c r="U15" s="232" t="str">
        <f t="shared" si="5"/>
        <v/>
      </c>
      <c r="V15" s="79"/>
      <c r="W15" s="233" t="str">
        <f>IF(B11="","",IF(R11&lt;0.5,TRIMMEAN(I11:I15,0.4),IF(V11&lt;0.5,V12,"NV")))</f>
        <v/>
      </c>
      <c r="X15" s="616"/>
      <c r="Y15" s="820"/>
      <c r="Z15" s="639"/>
    </row>
    <row r="16" spans="1:26" x14ac:dyDescent="0.25">
      <c r="A16" s="830" t="str">
        <f>IF(B16="","",INDEX('Names And Totals'!$A$5:$A$104,MATCH('Head to Head'!B16,'Names And Totals'!$B$5:$B$104,0)))</f>
        <v/>
      </c>
      <c r="B16" s="1001"/>
      <c r="C16" s="824" t="str">
        <f>IF(B16="","",IF(Y16="DQ","DQ",IF(Y16="TO","TO",IF(Y16="NV","NV",IF(Y16="","",RANK(Y16,$Y$6:$Y$501,0))))))</f>
        <v/>
      </c>
      <c r="D16" s="23" t="s">
        <v>7</v>
      </c>
      <c r="E16" s="343"/>
      <c r="F16" s="324"/>
      <c r="G16" s="334"/>
      <c r="H16" s="325"/>
      <c r="I16" s="213" t="str">
        <f>IF(B16="","",IF(F16=999,999,IF(F16+G16+H16=0,"",(F16*60+G16+H16/100)+E16)))</f>
        <v/>
      </c>
      <c r="J16" s="80" t="str">
        <f>IF(B16="","",MAX(I16:I20)-MIN(I16:I20))</f>
        <v/>
      </c>
      <c r="K16" s="80" t="str">
        <f>IF(I16="","",ABS(I16-J17))</f>
        <v/>
      </c>
      <c r="L16" s="214" t="str">
        <f>IF(K16="","",RANK(K16,K16:K20))</f>
        <v/>
      </c>
      <c r="M16" s="80" t="str">
        <f>IF(I16="","",IF(L16=1,"",I16))</f>
        <v/>
      </c>
      <c r="N16" s="82" t="str">
        <f>IF(B16="","",MAX(M16:M20)-MIN(M16:M20))</f>
        <v/>
      </c>
      <c r="O16" s="82" t="str">
        <f>IF(M16="","",ABS(M16-N17))</f>
        <v/>
      </c>
      <c r="P16" s="215" t="str">
        <f>IF(O16="","",RANK(O16,O16:O20))</f>
        <v/>
      </c>
      <c r="Q16" s="82" t="str">
        <f>IF(O16="","",IF(P16=1,"",I16))</f>
        <v/>
      </c>
      <c r="R16" s="83" t="str">
        <f>IF(B16="","",MAX(Q16:Q20)-MIN(Q16:Q20))</f>
        <v/>
      </c>
      <c r="S16" s="83" t="str">
        <f>IF(Q16="","",ABS(Q16-R17))</f>
        <v/>
      </c>
      <c r="T16" s="216" t="str">
        <f>IF(S16="","",RANK(S16,S16:S20))</f>
        <v/>
      </c>
      <c r="U16" s="83" t="str">
        <f>IF(T16="","",IF(T16=1,"",Q16))</f>
        <v/>
      </c>
      <c r="V16" s="84" t="str">
        <f>IF(B16="","",MAX(U16:U20)-MIN(U16:U20))</f>
        <v/>
      </c>
      <c r="W16" s="217" t="str">
        <f>IF(B16="","",I16)</f>
        <v/>
      </c>
      <c r="X16" s="810" t="str">
        <f>IF(B16="","",IF(Z16="DQ","DQ",IF(I16=999,"TO",IF(I16="","",IF(I17="",W16,IF(I18="",W17,IF(I19="",W18,IF(I20="",W19,W20))))))))</f>
        <v/>
      </c>
      <c r="Y16" s="812" t="str">
        <f>IF(B16="","",IF(Z16="DQ","DQ",IF(X16="TO","TO",IF(X16="","",IF(X16="NV","NV",IF((20-(X16-$Y$3))&gt;0,(20-(X16-$Y$3)),0))))))</f>
        <v/>
      </c>
      <c r="Z16" s="815"/>
    </row>
    <row r="17" spans="1:26" x14ac:dyDescent="0.25">
      <c r="A17" s="621"/>
      <c r="B17" s="1002"/>
      <c r="C17" s="641"/>
      <c r="D17" s="18" t="s">
        <v>4</v>
      </c>
      <c r="E17" s="275" t="str">
        <f>IF(F17&lt;&gt;"",E16,"")</f>
        <v/>
      </c>
      <c r="F17" s="289"/>
      <c r="G17" s="290"/>
      <c r="H17" s="310"/>
      <c r="I17" s="218" t="str">
        <f>IF(B16="","",IF(F17=999,999,IF(F17+G17+H17=0,"",(F17*60+G17+H17/100)+E17)))</f>
        <v/>
      </c>
      <c r="J17" s="72" t="str">
        <f>IF(B16="","",AVERAGE(I16:I20))</f>
        <v/>
      </c>
      <c r="K17" s="72" t="str">
        <f>IF(I17="","",ABS(I17-J17))</f>
        <v/>
      </c>
      <c r="L17" s="219" t="str">
        <f>IF(K17="","",RANK(K17,K16:K20))</f>
        <v/>
      </c>
      <c r="M17" s="220" t="str">
        <f t="shared" ref="M17:M20" si="6">IF(I17="","",IF(L17=1,"",I17))</f>
        <v/>
      </c>
      <c r="N17" s="73" t="str">
        <f>IF(B16="","",AVERAGE(M16:M20))</f>
        <v/>
      </c>
      <c r="O17" s="73" t="str">
        <f>IF(M17="","",ABS(M17-N17))</f>
        <v/>
      </c>
      <c r="P17" s="221" t="str">
        <f>IF(O17="","",RANK(O17,O16:O20))</f>
        <v/>
      </c>
      <c r="Q17" s="222" t="str">
        <f t="shared" ref="Q17:Q20" si="7">IF(O17="","",IF(P17=1,"",I17))</f>
        <v/>
      </c>
      <c r="R17" s="74" t="str">
        <f>IF(B16="","",AVERAGE(Q16:Q20))</f>
        <v/>
      </c>
      <c r="S17" s="74" t="str">
        <f>IF(Q17="","",ABS(Q17-R17))</f>
        <v/>
      </c>
      <c r="T17" s="223" t="str">
        <f>IF(S17="","",RANK(S17,S16:S20))</f>
        <v/>
      </c>
      <c r="U17" s="224" t="str">
        <f t="shared" ref="U17:U20" si="8">IF(T17="","",IF(T17=1,"",Q17))</f>
        <v/>
      </c>
      <c r="V17" s="75" t="str">
        <f>IF(B16="","",AVERAGE(U16:U20))</f>
        <v/>
      </c>
      <c r="W17" s="225" t="str">
        <f>IF(B16="","",IF(J16&lt;0.5,J17,"NV"))</f>
        <v/>
      </c>
      <c r="X17" s="763"/>
      <c r="Y17" s="813"/>
      <c r="Z17" s="816"/>
    </row>
    <row r="18" spans="1:26" x14ac:dyDescent="0.25">
      <c r="A18" s="621"/>
      <c r="B18" s="1002"/>
      <c r="C18" s="641"/>
      <c r="D18" s="18" t="s">
        <v>8</v>
      </c>
      <c r="E18" s="275" t="str">
        <f>IF(F18&lt;&gt;"",E16,"")</f>
        <v/>
      </c>
      <c r="F18" s="289"/>
      <c r="G18" s="290"/>
      <c r="H18" s="310"/>
      <c r="I18" s="218" t="str">
        <f>IF(B16="","",IF(F18=999,999,IF(F18+G18+H18=0,"",(F18*60+G18+H18/100)+E18)))</f>
        <v/>
      </c>
      <c r="J18" s="72"/>
      <c r="K18" s="72" t="str">
        <f>IF(I18="","",ABS(I18-J17))</f>
        <v/>
      </c>
      <c r="L18" s="219" t="str">
        <f>IF(K18="","",RANK(K18,K16:K20))</f>
        <v/>
      </c>
      <c r="M18" s="220" t="str">
        <f t="shared" si="6"/>
        <v/>
      </c>
      <c r="N18" s="73"/>
      <c r="O18" s="73" t="str">
        <f>IF(M18="","",ABS(M18-N17))</f>
        <v/>
      </c>
      <c r="P18" s="221" t="str">
        <f>IF(O18="","",RANK(O18,O16:O20))</f>
        <v/>
      </c>
      <c r="Q18" s="222" t="str">
        <f t="shared" si="7"/>
        <v/>
      </c>
      <c r="R18" s="74"/>
      <c r="S18" s="74" t="str">
        <f>IF(Q18="","",ABS(Q18-R17))</f>
        <v/>
      </c>
      <c r="T18" s="223" t="str">
        <f>IF(S18="","",RANK(S18,S16:S20))</f>
        <v/>
      </c>
      <c r="U18" s="224" t="str">
        <f t="shared" si="8"/>
        <v/>
      </c>
      <c r="V18" s="75"/>
      <c r="W18" s="225" t="str">
        <f>IF(B16="","",IF(J16&lt;0.5,J17,IF(N16&lt;0.5,N17,"NV")))</f>
        <v/>
      </c>
      <c r="X18" s="763"/>
      <c r="Y18" s="813"/>
      <c r="Z18" s="816"/>
    </row>
    <row r="19" spans="1:26" x14ac:dyDescent="0.25">
      <c r="A19" s="621"/>
      <c r="B19" s="1002"/>
      <c r="C19" s="641"/>
      <c r="D19" s="18" t="s">
        <v>5</v>
      </c>
      <c r="E19" s="275" t="str">
        <f>IF(F19&lt;&gt;"",E16,"")</f>
        <v/>
      </c>
      <c r="F19" s="289"/>
      <c r="G19" s="290"/>
      <c r="H19" s="310"/>
      <c r="I19" s="218" t="str">
        <f>IF(B16="","",IF(F19=999,999,IF(F19+G19+H19=0,"",(F19*60+G19+H19/100)+E19)))</f>
        <v/>
      </c>
      <c r="J19" s="72"/>
      <c r="K19" s="72" t="str">
        <f>IF(I19="","",ABS(I19-J17))</f>
        <v/>
      </c>
      <c r="L19" s="219" t="str">
        <f>IF(K19="","",RANK(K19,K16:K20))</f>
        <v/>
      </c>
      <c r="M19" s="220" t="str">
        <f t="shared" si="6"/>
        <v/>
      </c>
      <c r="N19" s="73"/>
      <c r="O19" s="73" t="str">
        <f>IF(M19="","",ABS(M19-N17))</f>
        <v/>
      </c>
      <c r="P19" s="221" t="str">
        <f>IF(O19="","",RANK(O19,O16:O20))</f>
        <v/>
      </c>
      <c r="Q19" s="222" t="str">
        <f t="shared" si="7"/>
        <v/>
      </c>
      <c r="R19" s="74"/>
      <c r="S19" s="74" t="str">
        <f>IF(Q19="","",ABS(Q19-R17))</f>
        <v/>
      </c>
      <c r="T19" s="223" t="str">
        <f>IF(S19="","",RANK(S19,S16:S20))</f>
        <v/>
      </c>
      <c r="U19" s="224" t="str">
        <f t="shared" si="8"/>
        <v/>
      </c>
      <c r="V19" s="75"/>
      <c r="W19" s="225" t="str">
        <f>IF(B16="","",IF(N16=0,J17,IF(N16&lt;0.5,N17,IF(R16&lt;0.5,R17,"NV"))))</f>
        <v/>
      </c>
      <c r="X19" s="763"/>
      <c r="Y19" s="813"/>
      <c r="Z19" s="816"/>
    </row>
    <row r="20" spans="1:26" ht="15.75" thickBot="1" x14ac:dyDescent="0.3">
      <c r="A20" s="622"/>
      <c r="B20" s="1003"/>
      <c r="C20" s="825"/>
      <c r="D20" s="24" t="s">
        <v>6</v>
      </c>
      <c r="E20" s="278" t="str">
        <f>IF(F20&lt;&gt;"",E16,"")</f>
        <v/>
      </c>
      <c r="F20" s="295"/>
      <c r="G20" s="296"/>
      <c r="H20" s="335"/>
      <c r="I20" s="226" t="str">
        <f>IF(B16="","",IF(F20=999,999,IF(F20+G20+H20=0,"",(F20*60+G20+H20/100)+E20)))</f>
        <v/>
      </c>
      <c r="J20" s="76"/>
      <c r="K20" s="76" t="str">
        <f>IF(I20="","",ABS(I20-J17))</f>
        <v/>
      </c>
      <c r="L20" s="227" t="str">
        <f>IF(K20="","",RANK(K20,K16:K20))</f>
        <v/>
      </c>
      <c r="M20" s="228" t="str">
        <f t="shared" si="6"/>
        <v/>
      </c>
      <c r="N20" s="77"/>
      <c r="O20" s="77" t="str">
        <f>IF(M20="","",ABS(M20-N17))</f>
        <v/>
      </c>
      <c r="P20" s="229" t="str">
        <f>IF(O20="","",RANK(O20,O16:O20))</f>
        <v/>
      </c>
      <c r="Q20" s="230" t="str">
        <f t="shared" si="7"/>
        <v/>
      </c>
      <c r="R20" s="78"/>
      <c r="S20" s="78" t="str">
        <f>IF(Q20="","",ABS(Q20-R17))</f>
        <v/>
      </c>
      <c r="T20" s="231" t="str">
        <f>IF(S20="","",RANK(S20,S16:S20))</f>
        <v/>
      </c>
      <c r="U20" s="232" t="str">
        <f t="shared" si="8"/>
        <v/>
      </c>
      <c r="V20" s="79"/>
      <c r="W20" s="233" t="str">
        <f>IF(B16="","",IF(R16&lt;0.5,TRIMMEAN(I16:I20,0.4),IF(V16&lt;0.5,V17,"NV")))</f>
        <v/>
      </c>
      <c r="X20" s="811"/>
      <c r="Y20" s="814"/>
      <c r="Z20" s="817"/>
    </row>
    <row r="21" spans="1:26" x14ac:dyDescent="0.25">
      <c r="A21" s="626" t="str">
        <f>IF(B21="","",INDEX('Names And Totals'!$A$5:$A$104,MATCH('Head to Head'!B21,'Names And Totals'!$B$5:$B$104,0)))</f>
        <v/>
      </c>
      <c r="B21" s="999"/>
      <c r="C21" s="821" t="str">
        <f>IF(B21="","",IF(Y21="DQ","DQ",IF(Y21="TO","TO",IF(Y21="NV","NV",IF(Y21="","",RANK(Y21,$Y$6:$Y$501,0))))))</f>
        <v/>
      </c>
      <c r="D21" s="67" t="s">
        <v>7</v>
      </c>
      <c r="E21" s="342"/>
      <c r="F21" s="336"/>
      <c r="G21" s="333"/>
      <c r="H21" s="337"/>
      <c r="I21" s="263" t="str">
        <f>IF(B21="","",IF(F21=999,999,IF(F21+G21+H21=0,"",(F21*60+G21+H21/100)+E21)))</f>
        <v/>
      </c>
      <c r="J21" s="80" t="str">
        <f>IF(B21="","",MAX(I21:I25)-MIN(I21:I25))</f>
        <v/>
      </c>
      <c r="K21" s="80" t="str">
        <f>IF(I21="","",ABS(I21-J22))</f>
        <v/>
      </c>
      <c r="L21" s="214" t="str">
        <f>IF(K21="","",RANK(K21,K21:K25))</f>
        <v/>
      </c>
      <c r="M21" s="80" t="str">
        <f>IF(I21="","",IF(L21=1,"",I21))</f>
        <v/>
      </c>
      <c r="N21" s="82" t="str">
        <f>IF(B21="","",MAX(M21:M25)-MIN(M21:M25))</f>
        <v/>
      </c>
      <c r="O21" s="82" t="str">
        <f>IF(M21="","",ABS(M21-N22))</f>
        <v/>
      </c>
      <c r="P21" s="215" t="str">
        <f>IF(O21="","",RANK(O21,O21:O25))</f>
        <v/>
      </c>
      <c r="Q21" s="82" t="str">
        <f>IF(O21="","",IF(P21=1,"",I21))</f>
        <v/>
      </c>
      <c r="R21" s="83" t="str">
        <f>IF(B21="","",MAX(Q21:Q25)-MIN(Q21:Q25))</f>
        <v/>
      </c>
      <c r="S21" s="83" t="str">
        <f>IF(Q21="","",ABS(Q21-R22))</f>
        <v/>
      </c>
      <c r="T21" s="216" t="str">
        <f>IF(S21="","",RANK(S21,S21:S25))</f>
        <v/>
      </c>
      <c r="U21" s="83" t="str">
        <f>IF(T21="","",IF(T21=1,"",Q21))</f>
        <v/>
      </c>
      <c r="V21" s="84" t="str">
        <f>IF(B21="","",MAX(U21:U25)-MIN(U21:U25))</f>
        <v/>
      </c>
      <c r="W21" s="217" t="str">
        <f>IF(B21="","",I21)</f>
        <v/>
      </c>
      <c r="X21" s="614" t="str">
        <f>IF(B21="","",IF(Z21="DQ","DQ",IF(I21=999,"TO",IF(I21="","",IF(I22="",W21,IF(I23="",W22,IF(I24="",W23,IF(I25="",W24,W25))))))))</f>
        <v/>
      </c>
      <c r="Y21" s="818" t="str">
        <f>IF(B21="","",IF(Z21="DQ","DQ",IF(X21="TO","TO",IF(X21="","",IF(X21="NV","NV",IF((20-(X21-$Y$3))&gt;0,(20-(X21-$Y$3)),0))))))</f>
        <v/>
      </c>
      <c r="Z21" s="639"/>
    </row>
    <row r="22" spans="1:26" x14ac:dyDescent="0.25">
      <c r="A22" s="627"/>
      <c r="B22" s="997"/>
      <c r="C22" s="822"/>
      <c r="D22" s="21" t="s">
        <v>4</v>
      </c>
      <c r="E22" s="279" t="str">
        <f>IF(F22&lt;&gt;"",E21,"")</f>
        <v/>
      </c>
      <c r="F22" s="292"/>
      <c r="G22" s="293"/>
      <c r="H22" s="314"/>
      <c r="I22" s="234" t="str">
        <f>IF(B21="","",IF(F22=999,999,IF(F22+G22+H22=0,"",(F22*60+G22+H22/100)+E22)))</f>
        <v/>
      </c>
      <c r="J22" s="72" t="str">
        <f>IF(B21="","",AVERAGE(I21:I25))</f>
        <v/>
      </c>
      <c r="K22" s="72" t="str">
        <f>IF(I22="","",ABS(I22-J22))</f>
        <v/>
      </c>
      <c r="L22" s="219" t="str">
        <f>IF(K22="","",RANK(K22,K21:K25))</f>
        <v/>
      </c>
      <c r="M22" s="220" t="str">
        <f t="shared" ref="M22:M25" si="9">IF(I22="","",IF(L22=1,"",I22))</f>
        <v/>
      </c>
      <c r="N22" s="73" t="str">
        <f>IF(B21="","",AVERAGE(M21:M25))</f>
        <v/>
      </c>
      <c r="O22" s="73" t="str">
        <f>IF(M22="","",ABS(M22-N22))</f>
        <v/>
      </c>
      <c r="P22" s="221" t="str">
        <f>IF(O22="","",RANK(O22,O21:O25))</f>
        <v/>
      </c>
      <c r="Q22" s="222" t="str">
        <f t="shared" ref="Q22:Q25" si="10">IF(O22="","",IF(P22=1,"",I22))</f>
        <v/>
      </c>
      <c r="R22" s="74" t="str">
        <f>IF(B21="","",AVERAGE(Q21:Q25))</f>
        <v/>
      </c>
      <c r="S22" s="74" t="str">
        <f>IF(Q22="","",ABS(Q22-R22))</f>
        <v/>
      </c>
      <c r="T22" s="223" t="str">
        <f>IF(S22="","",RANK(S22,S21:S25))</f>
        <v/>
      </c>
      <c r="U22" s="224" t="str">
        <f t="shared" ref="U22:U25" si="11">IF(T22="","",IF(T22=1,"",Q22))</f>
        <v/>
      </c>
      <c r="V22" s="75" t="str">
        <f>IF(B21="","",AVERAGE(U21:U25))</f>
        <v/>
      </c>
      <c r="W22" s="225" t="str">
        <f>IF(B21="","",IF(J21&lt;0.5,J22,"NV"))</f>
        <v/>
      </c>
      <c r="X22" s="615"/>
      <c r="Y22" s="819"/>
      <c r="Z22" s="639"/>
    </row>
    <row r="23" spans="1:26" x14ac:dyDescent="0.25">
      <c r="A23" s="627"/>
      <c r="B23" s="997"/>
      <c r="C23" s="822"/>
      <c r="D23" s="21" t="s">
        <v>8</v>
      </c>
      <c r="E23" s="279" t="str">
        <f>IF(F23&lt;&gt;"",E21,"")</f>
        <v/>
      </c>
      <c r="F23" s="292"/>
      <c r="G23" s="293"/>
      <c r="H23" s="314"/>
      <c r="I23" s="234" t="str">
        <f>IF(B21="","",IF(F23=999,999,IF(F23+G23+H23=0,"",(F23*60+G23+H23/100)+E23)))</f>
        <v/>
      </c>
      <c r="J23" s="72"/>
      <c r="K23" s="72" t="str">
        <f>IF(I23="","",ABS(I23-J22))</f>
        <v/>
      </c>
      <c r="L23" s="219" t="str">
        <f>IF(K23="","",RANK(K23,K21:K25))</f>
        <v/>
      </c>
      <c r="M23" s="220" t="str">
        <f t="shared" si="9"/>
        <v/>
      </c>
      <c r="N23" s="73"/>
      <c r="O23" s="73" t="str">
        <f>IF(M23="","",ABS(M23-N22))</f>
        <v/>
      </c>
      <c r="P23" s="221" t="str">
        <f>IF(O23="","",RANK(O23,O21:O25))</f>
        <v/>
      </c>
      <c r="Q23" s="222" t="str">
        <f t="shared" si="10"/>
        <v/>
      </c>
      <c r="R23" s="74"/>
      <c r="S23" s="74" t="str">
        <f>IF(Q23="","",ABS(Q23-R22))</f>
        <v/>
      </c>
      <c r="T23" s="223" t="str">
        <f>IF(S23="","",RANK(S23,S21:S25))</f>
        <v/>
      </c>
      <c r="U23" s="224" t="str">
        <f t="shared" si="11"/>
        <v/>
      </c>
      <c r="V23" s="75"/>
      <c r="W23" s="225" t="str">
        <f>IF(B21="","",IF(J21&lt;0.5,J22,IF(N21&lt;0.5,N22,"NV")))</f>
        <v/>
      </c>
      <c r="X23" s="615"/>
      <c r="Y23" s="819"/>
      <c r="Z23" s="639"/>
    </row>
    <row r="24" spans="1:26" x14ac:dyDescent="0.25">
      <c r="A24" s="627"/>
      <c r="B24" s="997"/>
      <c r="C24" s="822"/>
      <c r="D24" s="21" t="s">
        <v>5</v>
      </c>
      <c r="E24" s="279" t="str">
        <f>IF(F24&lt;&gt;"",E21,"")</f>
        <v/>
      </c>
      <c r="F24" s="292"/>
      <c r="G24" s="293"/>
      <c r="H24" s="314"/>
      <c r="I24" s="234" t="str">
        <f>IF(B21="","",IF(F24=999,999,IF(F24+G24+H24=0,"",(F24*60+G24+H24/100)+E24)))</f>
        <v/>
      </c>
      <c r="J24" s="72"/>
      <c r="K24" s="72" t="str">
        <f>IF(I24="","",ABS(I24-J22))</f>
        <v/>
      </c>
      <c r="L24" s="219" t="str">
        <f>IF(K24="","",RANK(K24,K21:K25))</f>
        <v/>
      </c>
      <c r="M24" s="220" t="str">
        <f t="shared" si="9"/>
        <v/>
      </c>
      <c r="N24" s="73"/>
      <c r="O24" s="73" t="str">
        <f>IF(M24="","",ABS(M24-N22))</f>
        <v/>
      </c>
      <c r="P24" s="221" t="str">
        <f>IF(O24="","",RANK(O24,O21:O25))</f>
        <v/>
      </c>
      <c r="Q24" s="222" t="str">
        <f t="shared" si="10"/>
        <v/>
      </c>
      <c r="R24" s="74"/>
      <c r="S24" s="74" t="str">
        <f>IF(Q24="","",ABS(Q24-R22))</f>
        <v/>
      </c>
      <c r="T24" s="223" t="str">
        <f>IF(S24="","",RANK(S24,S21:S25))</f>
        <v/>
      </c>
      <c r="U24" s="224" t="str">
        <f t="shared" si="11"/>
        <v/>
      </c>
      <c r="V24" s="75"/>
      <c r="W24" s="225" t="str">
        <f>IF(B21="","",IF(N21=0,J22,IF(N21&lt;0.5,N22,IF(R21&lt;0.5,R22,"NV"))))</f>
        <v/>
      </c>
      <c r="X24" s="615"/>
      <c r="Y24" s="819"/>
      <c r="Z24" s="639"/>
    </row>
    <row r="25" spans="1:26" ht="15.75" thickBot="1" x14ac:dyDescent="0.3">
      <c r="A25" s="628"/>
      <c r="B25" s="1000"/>
      <c r="C25" s="823"/>
      <c r="D25" s="66" t="s">
        <v>6</v>
      </c>
      <c r="E25" s="235" t="str">
        <f>IF(F25&lt;&gt;"",E21,"")</f>
        <v/>
      </c>
      <c r="F25" s="338"/>
      <c r="G25" s="339"/>
      <c r="H25" s="340"/>
      <c r="I25" s="264" t="str">
        <f>IF(B21="","",IF(F25=999,999,IF(F25+G25+H25=0,"",(F25*60+G25+H25/100)+E25)))</f>
        <v/>
      </c>
      <c r="J25" s="76"/>
      <c r="K25" s="76" t="str">
        <f>IF(I25="","",ABS(I25-J22))</f>
        <v/>
      </c>
      <c r="L25" s="227" t="str">
        <f>IF(K25="","",RANK(K25,K21:K25))</f>
        <v/>
      </c>
      <c r="M25" s="228" t="str">
        <f t="shared" si="9"/>
        <v/>
      </c>
      <c r="N25" s="77"/>
      <c r="O25" s="77" t="str">
        <f>IF(M25="","",ABS(M25-N22))</f>
        <v/>
      </c>
      <c r="P25" s="229" t="str">
        <f>IF(O25="","",RANK(O25,O21:O25))</f>
        <v/>
      </c>
      <c r="Q25" s="230" t="str">
        <f t="shared" si="10"/>
        <v/>
      </c>
      <c r="R25" s="78"/>
      <c r="S25" s="78" t="str">
        <f>IF(Q25="","",ABS(Q25-R22))</f>
        <v/>
      </c>
      <c r="T25" s="231" t="str">
        <f>IF(S25="","",RANK(S25,S21:S25))</f>
        <v/>
      </c>
      <c r="U25" s="232" t="str">
        <f t="shared" si="11"/>
        <v/>
      </c>
      <c r="V25" s="79"/>
      <c r="W25" s="233" t="str">
        <f>IF(B21="","",IF(R21&lt;0.5,TRIMMEAN(I21:I25,0.4),IF(V21&lt;0.5,V22,"NV")))</f>
        <v/>
      </c>
      <c r="X25" s="616"/>
      <c r="Y25" s="820"/>
      <c r="Z25" s="639"/>
    </row>
    <row r="26" spans="1:26" x14ac:dyDescent="0.25">
      <c r="A26" s="830" t="str">
        <f>IF(B26="","",INDEX('Names And Totals'!$A$5:$A$104,MATCH('Head to Head'!B26,'Names And Totals'!$B$5:$B$104,0)))</f>
        <v/>
      </c>
      <c r="B26" s="1001"/>
      <c r="C26" s="824" t="str">
        <f>IF(B26="","",IF(Y26="DQ","DQ",IF(Y26="TO","TO",IF(Y26="NV","NV",IF(Y26="","",RANK(Y26,$Y$6:$Y$501,0))))))</f>
        <v/>
      </c>
      <c r="D26" s="23" t="s">
        <v>7</v>
      </c>
      <c r="E26" s="343"/>
      <c r="F26" s="324"/>
      <c r="G26" s="334"/>
      <c r="H26" s="325"/>
      <c r="I26" s="213" t="str">
        <f>IF(B26="","",IF(F26=999,999,IF(F26+G26+H26=0,"",(F26*60+G26+H26/100)+E26)))</f>
        <v/>
      </c>
      <c r="J26" s="80" t="str">
        <f>IF(B26="","",MAX(I26:I30)-MIN(I26:I30))</f>
        <v/>
      </c>
      <c r="K26" s="80" t="str">
        <f>IF(I26="","",ABS(I26-J27))</f>
        <v/>
      </c>
      <c r="L26" s="214" t="str">
        <f>IF(K26="","",RANK(K26,K26:K30))</f>
        <v/>
      </c>
      <c r="M26" s="80" t="str">
        <f>IF(I26="","",IF(L26=1,"",I26))</f>
        <v/>
      </c>
      <c r="N26" s="82" t="str">
        <f>IF(B26="","",MAX(M26:M30)-MIN(M26:M30))</f>
        <v/>
      </c>
      <c r="O26" s="82" t="str">
        <f>IF(M26="","",ABS(M26-N27))</f>
        <v/>
      </c>
      <c r="P26" s="215" t="str">
        <f>IF(O26="","",RANK(O26,O26:O30))</f>
        <v/>
      </c>
      <c r="Q26" s="82" t="str">
        <f>IF(O26="","",IF(P26=1,"",I26))</f>
        <v/>
      </c>
      <c r="R26" s="83" t="str">
        <f>IF(B26="","",MAX(Q26:Q30)-MIN(Q26:Q30))</f>
        <v/>
      </c>
      <c r="S26" s="83" t="str">
        <f>IF(Q26="","",ABS(Q26-R27))</f>
        <v/>
      </c>
      <c r="T26" s="216" t="str">
        <f>IF(S26="","",RANK(S26,S26:S30))</f>
        <v/>
      </c>
      <c r="U26" s="83" t="str">
        <f>IF(T26="","",IF(T26=1,"",Q26))</f>
        <v/>
      </c>
      <c r="V26" s="84" t="str">
        <f>IF(B26="","",MAX(U26:U30)-MIN(U26:U30))</f>
        <v/>
      </c>
      <c r="W26" s="217" t="str">
        <f>IF(B26="","",I26)</f>
        <v/>
      </c>
      <c r="X26" s="810" t="str">
        <f>IF(B26="","",IF(Z26="DQ","DQ",IF(I26=999,"TO",IF(I26="","",IF(I27="",W26,IF(I28="",W27,IF(I29="",W28,IF(I30="",W29,W30))))))))</f>
        <v/>
      </c>
      <c r="Y26" s="812" t="str">
        <f>IF(B26="","",IF(Z26="DQ","DQ",IF(X26="TO","TO",IF(X26="","",IF(X26="NV","NV",IF((20-(X26-$Y$3))&gt;0,(20-(X26-$Y$3)),0))))))</f>
        <v/>
      </c>
      <c r="Z26" s="815"/>
    </row>
    <row r="27" spans="1:26" x14ac:dyDescent="0.25">
      <c r="A27" s="621"/>
      <c r="B27" s="1002"/>
      <c r="C27" s="641"/>
      <c r="D27" s="18" t="s">
        <v>4</v>
      </c>
      <c r="E27" s="384" t="str">
        <f>IF(F27&lt;&gt;"",E26,"")</f>
        <v/>
      </c>
      <c r="F27" s="289"/>
      <c r="G27" s="290"/>
      <c r="H27" s="310"/>
      <c r="I27" s="218" t="str">
        <f>IF(B26="","",IF(F27=999,999,IF(F27+G27+H27=0,"",(F27*60+G27+H27/100)+E27)))</f>
        <v/>
      </c>
      <c r="J27" s="72" t="str">
        <f>IF(B26="","",AVERAGE(I26:I30))</f>
        <v/>
      </c>
      <c r="K27" s="72" t="str">
        <f>IF(I27="","",ABS(I27-J27))</f>
        <v/>
      </c>
      <c r="L27" s="219" t="str">
        <f>IF(K27="","",RANK(K27,K26:K30))</f>
        <v/>
      </c>
      <c r="M27" s="220" t="str">
        <f t="shared" ref="M27:M30" si="12">IF(I27="","",IF(L27=1,"",I27))</f>
        <v/>
      </c>
      <c r="N27" s="73" t="str">
        <f>IF(B26="","",AVERAGE(M26:M30))</f>
        <v/>
      </c>
      <c r="O27" s="73" t="str">
        <f>IF(M27="","",ABS(M27-N27))</f>
        <v/>
      </c>
      <c r="P27" s="221" t="str">
        <f>IF(O27="","",RANK(O27,O26:O30))</f>
        <v/>
      </c>
      <c r="Q27" s="222" t="str">
        <f t="shared" ref="Q27:Q30" si="13">IF(O27="","",IF(P27=1,"",I27))</f>
        <v/>
      </c>
      <c r="R27" s="74" t="str">
        <f>IF(B26="","",AVERAGE(Q26:Q30))</f>
        <v/>
      </c>
      <c r="S27" s="74" t="str">
        <f>IF(Q27="","",ABS(Q27-R27))</f>
        <v/>
      </c>
      <c r="T27" s="223" t="str">
        <f>IF(S27="","",RANK(S27,S26:S30))</f>
        <v/>
      </c>
      <c r="U27" s="224" t="str">
        <f t="shared" ref="U27:U30" si="14">IF(T27="","",IF(T27=1,"",Q27))</f>
        <v/>
      </c>
      <c r="V27" s="75" t="str">
        <f>IF(B26="","",AVERAGE(U26:U30))</f>
        <v/>
      </c>
      <c r="W27" s="225" t="str">
        <f>IF(B26="","",IF(J26&lt;0.5,J27,"NV"))</f>
        <v/>
      </c>
      <c r="X27" s="763"/>
      <c r="Y27" s="813"/>
      <c r="Z27" s="816"/>
    </row>
    <row r="28" spans="1:26" x14ac:dyDescent="0.25">
      <c r="A28" s="621"/>
      <c r="B28" s="1002"/>
      <c r="C28" s="641"/>
      <c r="D28" s="18" t="s">
        <v>8</v>
      </c>
      <c r="E28" s="384" t="str">
        <f>IF(F28&lt;&gt;"",E26,"")</f>
        <v/>
      </c>
      <c r="F28" s="289"/>
      <c r="G28" s="290"/>
      <c r="H28" s="310"/>
      <c r="I28" s="218" t="str">
        <f>IF(B26="","",IF(F28=999,999,IF(F28+G28+H28=0,"",(F28*60+G28+H28/100)+E28)))</f>
        <v/>
      </c>
      <c r="J28" s="72"/>
      <c r="K28" s="72" t="str">
        <f>IF(I28="","",ABS(I28-J27))</f>
        <v/>
      </c>
      <c r="L28" s="219" t="str">
        <f>IF(K28="","",RANK(K28,K26:K30))</f>
        <v/>
      </c>
      <c r="M28" s="220" t="str">
        <f t="shared" si="12"/>
        <v/>
      </c>
      <c r="N28" s="73"/>
      <c r="O28" s="73" t="str">
        <f>IF(M28="","",ABS(M28-N27))</f>
        <v/>
      </c>
      <c r="P28" s="221" t="str">
        <f>IF(O28="","",RANK(O28,O26:O30))</f>
        <v/>
      </c>
      <c r="Q28" s="222" t="str">
        <f t="shared" si="13"/>
        <v/>
      </c>
      <c r="R28" s="74"/>
      <c r="S28" s="74" t="str">
        <f>IF(Q28="","",ABS(Q28-R27))</f>
        <v/>
      </c>
      <c r="T28" s="223" t="str">
        <f>IF(S28="","",RANK(S28,S26:S30))</f>
        <v/>
      </c>
      <c r="U28" s="224" t="str">
        <f t="shared" si="14"/>
        <v/>
      </c>
      <c r="V28" s="75"/>
      <c r="W28" s="225" t="str">
        <f>IF(B26="","",IF(J26&lt;0.5,J27,IF(N26&lt;0.5,N27,"NV")))</f>
        <v/>
      </c>
      <c r="X28" s="763"/>
      <c r="Y28" s="813"/>
      <c r="Z28" s="816"/>
    </row>
    <row r="29" spans="1:26" x14ac:dyDescent="0.25">
      <c r="A29" s="621"/>
      <c r="B29" s="1002"/>
      <c r="C29" s="641"/>
      <c r="D29" s="18" t="s">
        <v>5</v>
      </c>
      <c r="E29" s="384" t="str">
        <f>IF(F29&lt;&gt;"",E26,"")</f>
        <v/>
      </c>
      <c r="F29" s="289"/>
      <c r="G29" s="290"/>
      <c r="H29" s="310"/>
      <c r="I29" s="218" t="str">
        <f>IF(B26="","",IF(F29=999,999,IF(F29+G29+H29=0,"",(F29*60+G29+H29/100)+E29)))</f>
        <v/>
      </c>
      <c r="J29" s="72"/>
      <c r="K29" s="72" t="str">
        <f>IF(I29="","",ABS(I29-J27))</f>
        <v/>
      </c>
      <c r="L29" s="219" t="str">
        <f>IF(K29="","",RANK(K29,K26:K30))</f>
        <v/>
      </c>
      <c r="M29" s="220" t="str">
        <f t="shared" si="12"/>
        <v/>
      </c>
      <c r="N29" s="73"/>
      <c r="O29" s="73" t="str">
        <f>IF(M29="","",ABS(M29-N27))</f>
        <v/>
      </c>
      <c r="P29" s="221" t="str">
        <f>IF(O29="","",RANK(O29,O26:O30))</f>
        <v/>
      </c>
      <c r="Q29" s="222" t="str">
        <f t="shared" si="13"/>
        <v/>
      </c>
      <c r="R29" s="74"/>
      <c r="S29" s="74" t="str">
        <f>IF(Q29="","",ABS(Q29-R27))</f>
        <v/>
      </c>
      <c r="T29" s="223" t="str">
        <f>IF(S29="","",RANK(S29,S26:S30))</f>
        <v/>
      </c>
      <c r="U29" s="224" t="str">
        <f t="shared" si="14"/>
        <v/>
      </c>
      <c r="V29" s="75"/>
      <c r="W29" s="225" t="str">
        <f>IF(B26="","",IF(N26=0,J27,IF(N26&lt;0.5,N27,IF(R26&lt;0.5,R27,"NV"))))</f>
        <v/>
      </c>
      <c r="X29" s="763"/>
      <c r="Y29" s="813"/>
      <c r="Z29" s="816"/>
    </row>
    <row r="30" spans="1:26" ht="15.75" thickBot="1" x14ac:dyDescent="0.3">
      <c r="A30" s="622"/>
      <c r="B30" s="1003"/>
      <c r="C30" s="825"/>
      <c r="D30" s="24" t="s">
        <v>6</v>
      </c>
      <c r="E30" s="389" t="str">
        <f>IF(F30&lt;&gt;"",E26,"")</f>
        <v/>
      </c>
      <c r="F30" s="295"/>
      <c r="G30" s="296"/>
      <c r="H30" s="335"/>
      <c r="I30" s="226" t="str">
        <f>IF(B26="","",IF(F30=999,999,IF(F30+G30+H30=0,"",(F30*60+G30+H30/100)+E30)))</f>
        <v/>
      </c>
      <c r="J30" s="76"/>
      <c r="K30" s="76" t="str">
        <f>IF(I30="","",ABS(I30-J27))</f>
        <v/>
      </c>
      <c r="L30" s="227" t="str">
        <f>IF(K30="","",RANK(K30,K26:K30))</f>
        <v/>
      </c>
      <c r="M30" s="228" t="str">
        <f t="shared" si="12"/>
        <v/>
      </c>
      <c r="N30" s="77"/>
      <c r="O30" s="77" t="str">
        <f>IF(M30="","",ABS(M30-N27))</f>
        <v/>
      </c>
      <c r="P30" s="229" t="str">
        <f>IF(O30="","",RANK(O30,O26:O30))</f>
        <v/>
      </c>
      <c r="Q30" s="230" t="str">
        <f t="shared" si="13"/>
        <v/>
      </c>
      <c r="R30" s="78"/>
      <c r="S30" s="78" t="str">
        <f>IF(Q30="","",ABS(Q30-R27))</f>
        <v/>
      </c>
      <c r="T30" s="231" t="str">
        <f>IF(S30="","",RANK(S30,S26:S30))</f>
        <v/>
      </c>
      <c r="U30" s="232" t="str">
        <f t="shared" si="14"/>
        <v/>
      </c>
      <c r="V30" s="79"/>
      <c r="W30" s="233" t="str">
        <f>IF(B26="","",IF(R26&lt;0.5,TRIMMEAN(I26:I30,0.4),IF(V26&lt;0.5,V27,"NV")))</f>
        <v/>
      </c>
      <c r="X30" s="811"/>
      <c r="Y30" s="814"/>
      <c r="Z30" s="817"/>
    </row>
    <row r="31" spans="1:26" x14ac:dyDescent="0.25">
      <c r="A31" s="626" t="str">
        <f>IF(B31="","",INDEX('Names And Totals'!$A$5:$A$104,MATCH('Head to Head'!B31,'Names And Totals'!$B$5:$B$104,0)))</f>
        <v/>
      </c>
      <c r="B31" s="999"/>
      <c r="C31" s="821" t="str">
        <f>IF(B31="","",IF(Y31="DQ","DQ",IF(Y31="TO","TO",IF(Y31="NV","NV",IF(Y31="","",RANK(Y31,$Y$6:$Y$501,0))))))</f>
        <v/>
      </c>
      <c r="D31" s="67" t="s">
        <v>7</v>
      </c>
      <c r="E31" s="342"/>
      <c r="F31" s="336"/>
      <c r="G31" s="333"/>
      <c r="H31" s="337"/>
      <c r="I31" s="263" t="str">
        <f>IF(B31="","",IF(F31=999,999,IF(F31+G31+H31=0,"",(F31*60+G31+H31/100)+E31)))</f>
        <v/>
      </c>
      <c r="J31" s="80" t="str">
        <f>IF(B31="","",MAX(I31:I35)-MIN(I31:I35))</f>
        <v/>
      </c>
      <c r="K31" s="80" t="str">
        <f>IF(I31="","",ABS(I31-J32))</f>
        <v/>
      </c>
      <c r="L31" s="214" t="str">
        <f>IF(K31="","",RANK(K31,K31:K35))</f>
        <v/>
      </c>
      <c r="M31" s="80" t="str">
        <f>IF(I31="","",IF(L31=1,"",I31))</f>
        <v/>
      </c>
      <c r="N31" s="82" t="str">
        <f>IF(B31="","",MAX(M31:M35)-MIN(M31:M35))</f>
        <v/>
      </c>
      <c r="O31" s="82" t="str">
        <f>IF(M31="","",ABS(M31-N32))</f>
        <v/>
      </c>
      <c r="P31" s="215" t="str">
        <f>IF(O31="","",RANK(O31,O31:O35))</f>
        <v/>
      </c>
      <c r="Q31" s="82" t="str">
        <f>IF(O31="","",IF(P31=1,"",I31))</f>
        <v/>
      </c>
      <c r="R31" s="83" t="str">
        <f>IF(B31="","",MAX(Q31:Q35)-MIN(Q31:Q35))</f>
        <v/>
      </c>
      <c r="S31" s="83" t="str">
        <f>IF(Q31="","",ABS(Q31-R32))</f>
        <v/>
      </c>
      <c r="T31" s="216" t="str">
        <f>IF(S31="","",RANK(S31,S31:S35))</f>
        <v/>
      </c>
      <c r="U31" s="83" t="str">
        <f>IF(T31="","",IF(T31=1,"",Q31))</f>
        <v/>
      </c>
      <c r="V31" s="84" t="str">
        <f>IF(B31="","",MAX(U31:U35)-MIN(U31:U35))</f>
        <v/>
      </c>
      <c r="W31" s="217" t="str">
        <f>IF(B31="","",I31)</f>
        <v/>
      </c>
      <c r="X31" s="614" t="str">
        <f>IF(B31="","",IF(Z31="DQ","DQ",IF(I31=999,"TO",IF(I31="","",IF(I32="",W31,IF(I33="",W32,IF(I34="",W33,IF(I35="",W34,W35))))))))</f>
        <v/>
      </c>
      <c r="Y31" s="818" t="str">
        <f>IF(B31="","",IF(Z31="DQ","DQ",IF(X31="TO","TO",IF(X31="","",IF(X31="NV","NV",IF((20-(X31-$Y$3))&gt;0,(20-(X31-$Y$3)),0))))))</f>
        <v/>
      </c>
      <c r="Z31" s="639"/>
    </row>
    <row r="32" spans="1:26" x14ac:dyDescent="0.25">
      <c r="A32" s="627"/>
      <c r="B32" s="997"/>
      <c r="C32" s="822"/>
      <c r="D32" s="21" t="s">
        <v>4</v>
      </c>
      <c r="E32" s="387" t="str">
        <f>IF(F32&lt;&gt;"",E31,"")</f>
        <v/>
      </c>
      <c r="F32" s="292"/>
      <c r="G32" s="293"/>
      <c r="H32" s="314"/>
      <c r="I32" s="234" t="str">
        <f>IF(B31="","",IF(F32=999,999,IF(F32+G32+H32=0,"",(F32*60+G32+H32/100)+E32)))</f>
        <v/>
      </c>
      <c r="J32" s="72" t="str">
        <f>IF(B31="","",AVERAGE(I31:I35))</f>
        <v/>
      </c>
      <c r="K32" s="72" t="str">
        <f>IF(I32="","",ABS(I32-J32))</f>
        <v/>
      </c>
      <c r="L32" s="219" t="str">
        <f>IF(K32="","",RANK(K32,K31:K35))</f>
        <v/>
      </c>
      <c r="M32" s="220" t="str">
        <f t="shared" ref="M32:M35" si="15">IF(I32="","",IF(L32=1,"",I32))</f>
        <v/>
      </c>
      <c r="N32" s="73" t="str">
        <f>IF(B31="","",AVERAGE(M31:M35))</f>
        <v/>
      </c>
      <c r="O32" s="73" t="str">
        <f>IF(M32="","",ABS(M32-N32))</f>
        <v/>
      </c>
      <c r="P32" s="221" t="str">
        <f>IF(O32="","",RANK(O32,O31:O35))</f>
        <v/>
      </c>
      <c r="Q32" s="222" t="str">
        <f t="shared" ref="Q32:Q35" si="16">IF(O32="","",IF(P32=1,"",I32))</f>
        <v/>
      </c>
      <c r="R32" s="74" t="str">
        <f>IF(B31="","",AVERAGE(Q31:Q35))</f>
        <v/>
      </c>
      <c r="S32" s="74" t="str">
        <f>IF(Q32="","",ABS(Q32-R32))</f>
        <v/>
      </c>
      <c r="T32" s="223" t="str">
        <f>IF(S32="","",RANK(S32,S31:S35))</f>
        <v/>
      </c>
      <c r="U32" s="224" t="str">
        <f t="shared" ref="U32:U35" si="17">IF(T32="","",IF(T32=1,"",Q32))</f>
        <v/>
      </c>
      <c r="V32" s="75" t="str">
        <f>IF(B31="","",AVERAGE(U31:U35))</f>
        <v/>
      </c>
      <c r="W32" s="225" t="str">
        <f>IF(B31="","",IF(J31&lt;0.5,J32,"NV"))</f>
        <v/>
      </c>
      <c r="X32" s="615"/>
      <c r="Y32" s="819"/>
      <c r="Z32" s="639"/>
    </row>
    <row r="33" spans="1:26" x14ac:dyDescent="0.25">
      <c r="A33" s="627"/>
      <c r="B33" s="997"/>
      <c r="C33" s="822"/>
      <c r="D33" s="21" t="s">
        <v>8</v>
      </c>
      <c r="E33" s="387" t="str">
        <f>IF(F33&lt;&gt;"",E31,"")</f>
        <v/>
      </c>
      <c r="F33" s="292"/>
      <c r="G33" s="293"/>
      <c r="H33" s="314"/>
      <c r="I33" s="234" t="str">
        <f>IF(B31="","",IF(F33=999,999,IF(F33+G33+H33=0,"",(F33*60+G33+H33/100)+E33)))</f>
        <v/>
      </c>
      <c r="J33" s="72"/>
      <c r="K33" s="72" t="str">
        <f>IF(I33="","",ABS(I33-J32))</f>
        <v/>
      </c>
      <c r="L33" s="219" t="str">
        <f>IF(K33="","",RANK(K33,K31:K35))</f>
        <v/>
      </c>
      <c r="M33" s="220" t="str">
        <f t="shared" si="15"/>
        <v/>
      </c>
      <c r="N33" s="73"/>
      <c r="O33" s="73" t="str">
        <f>IF(M33="","",ABS(M33-N32))</f>
        <v/>
      </c>
      <c r="P33" s="221" t="str">
        <f>IF(O33="","",RANK(O33,O31:O35))</f>
        <v/>
      </c>
      <c r="Q33" s="222" t="str">
        <f t="shared" si="16"/>
        <v/>
      </c>
      <c r="R33" s="74"/>
      <c r="S33" s="74" t="str">
        <f>IF(Q33="","",ABS(Q33-R32))</f>
        <v/>
      </c>
      <c r="T33" s="223" t="str">
        <f>IF(S33="","",RANK(S33,S31:S35))</f>
        <v/>
      </c>
      <c r="U33" s="224" t="str">
        <f t="shared" si="17"/>
        <v/>
      </c>
      <c r="V33" s="75"/>
      <c r="W33" s="225" t="str">
        <f>IF(B31="","",IF(J31&lt;0.5,J32,IF(N31&lt;0.5,N32,"NV")))</f>
        <v/>
      </c>
      <c r="X33" s="615"/>
      <c r="Y33" s="819"/>
      <c r="Z33" s="639"/>
    </row>
    <row r="34" spans="1:26" x14ac:dyDescent="0.25">
      <c r="A34" s="627"/>
      <c r="B34" s="997"/>
      <c r="C34" s="822"/>
      <c r="D34" s="21" t="s">
        <v>5</v>
      </c>
      <c r="E34" s="387" t="str">
        <f>IF(F34&lt;&gt;"",E31,"")</f>
        <v/>
      </c>
      <c r="F34" s="292"/>
      <c r="G34" s="293"/>
      <c r="H34" s="314"/>
      <c r="I34" s="234" t="str">
        <f>IF(B31="","",IF(F34=999,999,IF(F34+G34+H34=0,"",(F34*60+G34+H34/100)+E34)))</f>
        <v/>
      </c>
      <c r="J34" s="72"/>
      <c r="K34" s="72" t="str">
        <f>IF(I34="","",ABS(I34-J32))</f>
        <v/>
      </c>
      <c r="L34" s="219" t="str">
        <f>IF(K34="","",RANK(K34,K31:K35))</f>
        <v/>
      </c>
      <c r="M34" s="220" t="str">
        <f t="shared" si="15"/>
        <v/>
      </c>
      <c r="N34" s="73"/>
      <c r="O34" s="73" t="str">
        <f>IF(M34="","",ABS(M34-N32))</f>
        <v/>
      </c>
      <c r="P34" s="221" t="str">
        <f>IF(O34="","",RANK(O34,O31:O35))</f>
        <v/>
      </c>
      <c r="Q34" s="222" t="str">
        <f t="shared" si="16"/>
        <v/>
      </c>
      <c r="R34" s="74"/>
      <c r="S34" s="74" t="str">
        <f>IF(Q34="","",ABS(Q34-R32))</f>
        <v/>
      </c>
      <c r="T34" s="223" t="str">
        <f>IF(S34="","",RANK(S34,S31:S35))</f>
        <v/>
      </c>
      <c r="U34" s="224" t="str">
        <f t="shared" si="17"/>
        <v/>
      </c>
      <c r="V34" s="75"/>
      <c r="W34" s="225" t="str">
        <f>IF(B31="","",IF(N31=0,J32,IF(N31&lt;0.5,N32,IF(R31&lt;0.5,R32,"NV"))))</f>
        <v/>
      </c>
      <c r="X34" s="615"/>
      <c r="Y34" s="819"/>
      <c r="Z34" s="639"/>
    </row>
    <row r="35" spans="1:26" ht="15.75" thickBot="1" x14ac:dyDescent="0.3">
      <c r="A35" s="628"/>
      <c r="B35" s="1000"/>
      <c r="C35" s="823"/>
      <c r="D35" s="66" t="s">
        <v>6</v>
      </c>
      <c r="E35" s="235" t="str">
        <f>IF(F35&lt;&gt;"",E31,"")</f>
        <v/>
      </c>
      <c r="F35" s="338"/>
      <c r="G35" s="339"/>
      <c r="H35" s="340"/>
      <c r="I35" s="264" t="str">
        <f>IF(B31="","",IF(F35=999,999,IF(F35+G35+H35=0,"",(F35*60+G35+H35/100)+E35)))</f>
        <v/>
      </c>
      <c r="J35" s="76"/>
      <c r="K35" s="76" t="str">
        <f>IF(I35="","",ABS(I35-J32))</f>
        <v/>
      </c>
      <c r="L35" s="227" t="str">
        <f>IF(K35="","",RANK(K35,K31:K35))</f>
        <v/>
      </c>
      <c r="M35" s="228" t="str">
        <f t="shared" si="15"/>
        <v/>
      </c>
      <c r="N35" s="77"/>
      <c r="O35" s="77" t="str">
        <f>IF(M35="","",ABS(M35-N32))</f>
        <v/>
      </c>
      <c r="P35" s="229" t="str">
        <f>IF(O35="","",RANK(O35,O31:O35))</f>
        <v/>
      </c>
      <c r="Q35" s="230" t="str">
        <f t="shared" si="16"/>
        <v/>
      </c>
      <c r="R35" s="78"/>
      <c r="S35" s="78" t="str">
        <f>IF(Q35="","",ABS(Q35-R32))</f>
        <v/>
      </c>
      <c r="T35" s="231" t="str">
        <f>IF(S35="","",RANK(S35,S31:S35))</f>
        <v/>
      </c>
      <c r="U35" s="232" t="str">
        <f t="shared" si="17"/>
        <v/>
      </c>
      <c r="V35" s="79"/>
      <c r="W35" s="233" t="str">
        <f>IF(B31="","",IF(R31&lt;0.5,TRIMMEAN(I31:I35,0.4),IF(V31&lt;0.5,V32,"NV")))</f>
        <v/>
      </c>
      <c r="X35" s="616"/>
      <c r="Y35" s="820"/>
      <c r="Z35" s="639"/>
    </row>
    <row r="36" spans="1:26" x14ac:dyDescent="0.25">
      <c r="A36" s="830" t="str">
        <f>IF(B36="","",INDEX('Names And Totals'!$A$5:$A$104,MATCH('Head to Head'!B36,'Names And Totals'!$B$5:$B$104,0)))</f>
        <v/>
      </c>
      <c r="B36" s="1001"/>
      <c r="C36" s="824" t="str">
        <f>IF(B36="","",IF(Y36="DQ","DQ",IF(Y36="TO","TO",IF(Y36="NV","NV",IF(Y36="","",RANK(Y36,$Y$6:$Y$501,0))))))</f>
        <v/>
      </c>
      <c r="D36" s="23" t="s">
        <v>7</v>
      </c>
      <c r="E36" s="343"/>
      <c r="F36" s="324"/>
      <c r="G36" s="334"/>
      <c r="H36" s="325"/>
      <c r="I36" s="213" t="str">
        <f>IF(B36="","",IF(F36=999,999,IF(F36+G36+H36=0,"",(F36*60+G36+H36/100)+E36)))</f>
        <v/>
      </c>
      <c r="J36" s="80" t="str">
        <f>IF(B36="","",MAX(I36:I40)-MIN(I36:I40))</f>
        <v/>
      </c>
      <c r="K36" s="80" t="str">
        <f>IF(I36="","",ABS(I36-J37))</f>
        <v/>
      </c>
      <c r="L36" s="214" t="str">
        <f>IF(K36="","",RANK(K36,K36:K40))</f>
        <v/>
      </c>
      <c r="M36" s="80" t="str">
        <f>IF(I36="","",IF(L36=1,"",I36))</f>
        <v/>
      </c>
      <c r="N36" s="82" t="str">
        <f>IF(B36="","",MAX(M36:M40)-MIN(M36:M40))</f>
        <v/>
      </c>
      <c r="O36" s="82" t="str">
        <f>IF(M36="","",ABS(M36-N37))</f>
        <v/>
      </c>
      <c r="P36" s="215" t="str">
        <f>IF(O36="","",RANK(O36,O36:O40))</f>
        <v/>
      </c>
      <c r="Q36" s="82" t="str">
        <f>IF(O36="","",IF(P36=1,"",I36))</f>
        <v/>
      </c>
      <c r="R36" s="83" t="str">
        <f>IF(B36="","",MAX(Q36:Q40)-MIN(Q36:Q40))</f>
        <v/>
      </c>
      <c r="S36" s="83" t="str">
        <f>IF(Q36="","",ABS(Q36-R37))</f>
        <v/>
      </c>
      <c r="T36" s="216" t="str">
        <f>IF(S36="","",RANK(S36,S36:S40))</f>
        <v/>
      </c>
      <c r="U36" s="83" t="str">
        <f>IF(T36="","",IF(T36=1,"",Q36))</f>
        <v/>
      </c>
      <c r="V36" s="84" t="str">
        <f>IF(B36="","",MAX(U36:U40)-MIN(U36:U40))</f>
        <v/>
      </c>
      <c r="W36" s="217" t="str">
        <f>IF(B36="","",I36)</f>
        <v/>
      </c>
      <c r="X36" s="810" t="str">
        <f>IF(B36="","",IF(Z36="DQ","DQ",IF(I36=999,"TO",IF(I36="","",IF(I37="",W36,IF(I38="",W37,IF(I39="",W38,IF(I40="",W39,W40))))))))</f>
        <v/>
      </c>
      <c r="Y36" s="812" t="str">
        <f>IF(B36="","",IF(Z36="DQ","DQ",IF(X36="TO","TO",IF(X36="","",IF(X36="NV","NV",IF((20-(X36-$Y$3))&gt;0,(20-(X36-$Y$3)),0))))))</f>
        <v/>
      </c>
      <c r="Z36" s="815"/>
    </row>
    <row r="37" spans="1:26" x14ac:dyDescent="0.25">
      <c r="A37" s="621"/>
      <c r="B37" s="1002"/>
      <c r="C37" s="641"/>
      <c r="D37" s="18" t="s">
        <v>4</v>
      </c>
      <c r="E37" s="384" t="str">
        <f>IF(F37&lt;&gt;"",E36,"")</f>
        <v/>
      </c>
      <c r="F37" s="289"/>
      <c r="G37" s="290"/>
      <c r="H37" s="310"/>
      <c r="I37" s="218" t="str">
        <f>IF(B36="","",IF(F37=999,999,IF(F37+G37+H37=0,"",(F37*60+G37+H37/100)+E37)))</f>
        <v/>
      </c>
      <c r="J37" s="72" t="str">
        <f>IF(B36="","",AVERAGE(I36:I40))</f>
        <v/>
      </c>
      <c r="K37" s="72" t="str">
        <f>IF(I37="","",ABS(I37-J37))</f>
        <v/>
      </c>
      <c r="L37" s="219" t="str">
        <f>IF(K37="","",RANK(K37,K36:K40))</f>
        <v/>
      </c>
      <c r="M37" s="220" t="str">
        <f t="shared" ref="M37:M40" si="18">IF(I37="","",IF(L37=1,"",I37))</f>
        <v/>
      </c>
      <c r="N37" s="73" t="str">
        <f>IF(B36="","",AVERAGE(M36:M40))</f>
        <v/>
      </c>
      <c r="O37" s="73" t="str">
        <f>IF(M37="","",ABS(M37-N37))</f>
        <v/>
      </c>
      <c r="P37" s="221" t="str">
        <f>IF(O37="","",RANK(O37,O36:O40))</f>
        <v/>
      </c>
      <c r="Q37" s="222" t="str">
        <f t="shared" ref="Q37:Q40" si="19">IF(O37="","",IF(P37=1,"",I37))</f>
        <v/>
      </c>
      <c r="R37" s="74" t="str">
        <f>IF(B36="","",AVERAGE(Q36:Q40))</f>
        <v/>
      </c>
      <c r="S37" s="74" t="str">
        <f>IF(Q37="","",ABS(Q37-R37))</f>
        <v/>
      </c>
      <c r="T37" s="223" t="str">
        <f>IF(S37="","",RANK(S37,S36:S40))</f>
        <v/>
      </c>
      <c r="U37" s="224" t="str">
        <f t="shared" ref="U37:U40" si="20">IF(T37="","",IF(T37=1,"",Q37))</f>
        <v/>
      </c>
      <c r="V37" s="75" t="str">
        <f>IF(B36="","",AVERAGE(U36:U40))</f>
        <v/>
      </c>
      <c r="W37" s="225" t="str">
        <f>IF(B36="","",IF(J36&lt;0.5,J37,"NV"))</f>
        <v/>
      </c>
      <c r="X37" s="763"/>
      <c r="Y37" s="813"/>
      <c r="Z37" s="816"/>
    </row>
    <row r="38" spans="1:26" x14ac:dyDescent="0.25">
      <c r="A38" s="621"/>
      <c r="B38" s="1002"/>
      <c r="C38" s="641"/>
      <c r="D38" s="18" t="s">
        <v>8</v>
      </c>
      <c r="E38" s="384" t="str">
        <f>IF(F38&lt;&gt;"",E36,"")</f>
        <v/>
      </c>
      <c r="F38" s="289"/>
      <c r="G38" s="290"/>
      <c r="H38" s="310"/>
      <c r="I38" s="218" t="str">
        <f>IF(B36="","",IF(F38=999,999,IF(F38+G38+H38=0,"",(F38*60+G38+H38/100)+E38)))</f>
        <v/>
      </c>
      <c r="J38" s="72"/>
      <c r="K38" s="72" t="str">
        <f>IF(I38="","",ABS(I38-J37))</f>
        <v/>
      </c>
      <c r="L38" s="219" t="str">
        <f>IF(K38="","",RANK(K38,K36:K40))</f>
        <v/>
      </c>
      <c r="M38" s="220" t="str">
        <f t="shared" si="18"/>
        <v/>
      </c>
      <c r="N38" s="73"/>
      <c r="O38" s="73" t="str">
        <f>IF(M38="","",ABS(M38-N37))</f>
        <v/>
      </c>
      <c r="P38" s="221" t="str">
        <f>IF(O38="","",RANK(O38,O36:O40))</f>
        <v/>
      </c>
      <c r="Q38" s="222" t="str">
        <f t="shared" si="19"/>
        <v/>
      </c>
      <c r="R38" s="74"/>
      <c r="S38" s="74" t="str">
        <f>IF(Q38="","",ABS(Q38-R37))</f>
        <v/>
      </c>
      <c r="T38" s="223" t="str">
        <f>IF(S38="","",RANK(S38,S36:S40))</f>
        <v/>
      </c>
      <c r="U38" s="224" t="str">
        <f t="shared" si="20"/>
        <v/>
      </c>
      <c r="V38" s="75"/>
      <c r="W38" s="225" t="str">
        <f>IF(B36="","",IF(J36&lt;0.5,J37,IF(N36&lt;0.5,N37,"NV")))</f>
        <v/>
      </c>
      <c r="X38" s="763"/>
      <c r="Y38" s="813"/>
      <c r="Z38" s="816"/>
    </row>
    <row r="39" spans="1:26" x14ac:dyDescent="0.25">
      <c r="A39" s="621"/>
      <c r="B39" s="1002"/>
      <c r="C39" s="641"/>
      <c r="D39" s="18" t="s">
        <v>5</v>
      </c>
      <c r="E39" s="384" t="str">
        <f>IF(F39&lt;&gt;"",E36,"")</f>
        <v/>
      </c>
      <c r="F39" s="289"/>
      <c r="G39" s="290"/>
      <c r="H39" s="310"/>
      <c r="I39" s="218" t="str">
        <f>IF(B36="","",IF(F39=999,999,IF(F39+G39+H39=0,"",(F39*60+G39+H39/100)+E39)))</f>
        <v/>
      </c>
      <c r="J39" s="72"/>
      <c r="K39" s="72" t="str">
        <f>IF(I39="","",ABS(I39-J37))</f>
        <v/>
      </c>
      <c r="L39" s="219" t="str">
        <f>IF(K39="","",RANK(K39,K36:K40))</f>
        <v/>
      </c>
      <c r="M39" s="220" t="str">
        <f t="shared" si="18"/>
        <v/>
      </c>
      <c r="N39" s="73"/>
      <c r="O39" s="73" t="str">
        <f>IF(M39="","",ABS(M39-N37))</f>
        <v/>
      </c>
      <c r="P39" s="221" t="str">
        <f>IF(O39="","",RANK(O39,O36:O40))</f>
        <v/>
      </c>
      <c r="Q39" s="222" t="str">
        <f t="shared" si="19"/>
        <v/>
      </c>
      <c r="R39" s="74"/>
      <c r="S39" s="74" t="str">
        <f>IF(Q39="","",ABS(Q39-R37))</f>
        <v/>
      </c>
      <c r="T39" s="223" t="str">
        <f>IF(S39="","",RANK(S39,S36:S40))</f>
        <v/>
      </c>
      <c r="U39" s="224" t="str">
        <f t="shared" si="20"/>
        <v/>
      </c>
      <c r="V39" s="75"/>
      <c r="W39" s="225" t="str">
        <f>IF(B36="","",IF(N36=0,J37,IF(N36&lt;0.5,N37,IF(R36&lt;0.5,R37,"NV"))))</f>
        <v/>
      </c>
      <c r="X39" s="763"/>
      <c r="Y39" s="813"/>
      <c r="Z39" s="816"/>
    </row>
    <row r="40" spans="1:26" ht="15.75" thickBot="1" x14ac:dyDescent="0.3">
      <c r="A40" s="622"/>
      <c r="B40" s="1003"/>
      <c r="C40" s="825"/>
      <c r="D40" s="24" t="s">
        <v>6</v>
      </c>
      <c r="E40" s="389" t="str">
        <f>IF(F40&lt;&gt;"",E36,"")</f>
        <v/>
      </c>
      <c r="F40" s="295"/>
      <c r="G40" s="296"/>
      <c r="H40" s="335"/>
      <c r="I40" s="226" t="str">
        <f>IF(B36="","",IF(F40=999,999,IF(F40+G40+H40=0,"",(F40*60+G40+H40/100)+E40)))</f>
        <v/>
      </c>
      <c r="J40" s="76"/>
      <c r="K40" s="76" t="str">
        <f>IF(I40="","",ABS(I40-J37))</f>
        <v/>
      </c>
      <c r="L40" s="227" t="str">
        <f>IF(K40="","",RANK(K40,K36:K40))</f>
        <v/>
      </c>
      <c r="M40" s="228" t="str">
        <f t="shared" si="18"/>
        <v/>
      </c>
      <c r="N40" s="77"/>
      <c r="O40" s="77" t="str">
        <f>IF(M40="","",ABS(M40-N37))</f>
        <v/>
      </c>
      <c r="P40" s="229" t="str">
        <f>IF(O40="","",RANK(O40,O36:O40))</f>
        <v/>
      </c>
      <c r="Q40" s="230" t="str">
        <f t="shared" si="19"/>
        <v/>
      </c>
      <c r="R40" s="78"/>
      <c r="S40" s="78" t="str">
        <f>IF(Q40="","",ABS(Q40-R37))</f>
        <v/>
      </c>
      <c r="T40" s="231" t="str">
        <f>IF(S40="","",RANK(S40,S36:S40))</f>
        <v/>
      </c>
      <c r="U40" s="232" t="str">
        <f t="shared" si="20"/>
        <v/>
      </c>
      <c r="V40" s="79"/>
      <c r="W40" s="233" t="str">
        <f>IF(B36="","",IF(R36&lt;0.5,TRIMMEAN(I36:I40,0.4),IF(V36&lt;0.5,V37,"NV")))</f>
        <v/>
      </c>
      <c r="X40" s="811"/>
      <c r="Y40" s="814"/>
      <c r="Z40" s="817"/>
    </row>
    <row r="41" spans="1:26" x14ac:dyDescent="0.25">
      <c r="A41" s="626" t="str">
        <f>IF(B41="","",INDEX('Names And Totals'!$A$5:$A$104,MATCH('Head to Head'!B41,'Names And Totals'!$B$5:$B$104,0)))</f>
        <v/>
      </c>
      <c r="B41" s="999"/>
      <c r="C41" s="821" t="str">
        <f>IF(B41="","",IF(Y41="DQ","DQ",IF(Y41="TO","TO",IF(Y41="NV","NV",IF(Y41="","",RANK(Y41,$Y$6:$Y$501,0))))))</f>
        <v/>
      </c>
      <c r="D41" s="67" t="s">
        <v>7</v>
      </c>
      <c r="E41" s="342"/>
      <c r="F41" s="336"/>
      <c r="G41" s="333"/>
      <c r="H41" s="337"/>
      <c r="I41" s="263" t="str">
        <f>IF(B41="","",IF(F41=999,999,IF(F41+G41+H41=0,"",(F41*60+G41+H41/100)+E41)))</f>
        <v/>
      </c>
      <c r="J41" s="80" t="str">
        <f>IF(B41="","",MAX(I41:I45)-MIN(I41:I45))</f>
        <v/>
      </c>
      <c r="K41" s="80" t="str">
        <f>IF(I41="","",ABS(I41-J42))</f>
        <v/>
      </c>
      <c r="L41" s="214" t="str">
        <f>IF(K41="","",RANK(K41,K41:K45))</f>
        <v/>
      </c>
      <c r="M41" s="80" t="str">
        <f>IF(I41="","",IF(L41=1,"",I41))</f>
        <v/>
      </c>
      <c r="N41" s="82" t="str">
        <f>IF(B41="","",MAX(M41:M45)-MIN(M41:M45))</f>
        <v/>
      </c>
      <c r="O41" s="82" t="str">
        <f>IF(M41="","",ABS(M41-N42))</f>
        <v/>
      </c>
      <c r="P41" s="215" t="str">
        <f>IF(O41="","",RANK(O41,O41:O45))</f>
        <v/>
      </c>
      <c r="Q41" s="82" t="str">
        <f>IF(O41="","",IF(P41=1,"",I41))</f>
        <v/>
      </c>
      <c r="R41" s="83" t="str">
        <f>IF(B41="","",MAX(Q41:Q45)-MIN(Q41:Q45))</f>
        <v/>
      </c>
      <c r="S41" s="83" t="str">
        <f>IF(Q41="","",ABS(Q41-R42))</f>
        <v/>
      </c>
      <c r="T41" s="216" t="str">
        <f>IF(S41="","",RANK(S41,S41:S45))</f>
        <v/>
      </c>
      <c r="U41" s="83" t="str">
        <f>IF(T41="","",IF(T41=1,"",Q41))</f>
        <v/>
      </c>
      <c r="V41" s="84" t="str">
        <f>IF(B41="","",MAX(U41:U45)-MIN(U41:U45))</f>
        <v/>
      </c>
      <c r="W41" s="217" t="str">
        <f>IF(B41="","",I41)</f>
        <v/>
      </c>
      <c r="X41" s="614" t="str">
        <f>IF(B41="","",IF(Z41="DQ","DQ",IF(I41=999,"TO",IF(I41="","",IF(I42="",W41,IF(I43="",W42,IF(I44="",W43,IF(I45="",W44,W45))))))))</f>
        <v/>
      </c>
      <c r="Y41" s="818" t="str">
        <f>IF(B41="","",IF(Z41="DQ","DQ",IF(X41="TO","TO",IF(X41="","",IF(X41="NV","NV",IF((20-(X41-$Y$3))&gt;0,(20-(X41-$Y$3)),0))))))</f>
        <v/>
      </c>
      <c r="Z41" s="639"/>
    </row>
    <row r="42" spans="1:26" x14ac:dyDescent="0.25">
      <c r="A42" s="627"/>
      <c r="B42" s="997"/>
      <c r="C42" s="822"/>
      <c r="D42" s="21" t="s">
        <v>4</v>
      </c>
      <c r="E42" s="387" t="str">
        <f>IF(F42&lt;&gt;"",E41,"")</f>
        <v/>
      </c>
      <c r="F42" s="292"/>
      <c r="G42" s="293"/>
      <c r="H42" s="314"/>
      <c r="I42" s="234" t="str">
        <f>IF(B41="","",IF(F42=999,999,IF(F42+G42+H42=0,"",(F42*60+G42+H42/100)+E42)))</f>
        <v/>
      </c>
      <c r="J42" s="72" t="str">
        <f>IF(B41="","",AVERAGE(I41:I45))</f>
        <v/>
      </c>
      <c r="K42" s="72" t="str">
        <f>IF(I42="","",ABS(I42-J42))</f>
        <v/>
      </c>
      <c r="L42" s="219" t="str">
        <f>IF(K42="","",RANK(K42,K41:K45))</f>
        <v/>
      </c>
      <c r="M42" s="220" t="str">
        <f t="shared" ref="M42:M45" si="21">IF(I42="","",IF(L42=1,"",I42))</f>
        <v/>
      </c>
      <c r="N42" s="73" t="str">
        <f>IF(B41="","",AVERAGE(M41:M45))</f>
        <v/>
      </c>
      <c r="O42" s="73" t="str">
        <f>IF(M42="","",ABS(M42-N42))</f>
        <v/>
      </c>
      <c r="P42" s="221" t="str">
        <f>IF(O42="","",RANK(O42,O41:O45))</f>
        <v/>
      </c>
      <c r="Q42" s="222" t="str">
        <f t="shared" ref="Q42:Q45" si="22">IF(O42="","",IF(P42=1,"",I42))</f>
        <v/>
      </c>
      <c r="R42" s="74" t="str">
        <f>IF(B41="","",AVERAGE(Q41:Q45))</f>
        <v/>
      </c>
      <c r="S42" s="74" t="str">
        <f>IF(Q42="","",ABS(Q42-R42))</f>
        <v/>
      </c>
      <c r="T42" s="223" t="str">
        <f>IF(S42="","",RANK(S42,S41:S45))</f>
        <v/>
      </c>
      <c r="U42" s="224" t="str">
        <f t="shared" ref="U42:U45" si="23">IF(T42="","",IF(T42=1,"",Q42))</f>
        <v/>
      </c>
      <c r="V42" s="75" t="str">
        <f>IF(B41="","",AVERAGE(U41:U45))</f>
        <v/>
      </c>
      <c r="W42" s="225" t="str">
        <f>IF(B41="","",IF(J41&lt;0.5,J42,"NV"))</f>
        <v/>
      </c>
      <c r="X42" s="615"/>
      <c r="Y42" s="819"/>
      <c r="Z42" s="639"/>
    </row>
    <row r="43" spans="1:26" x14ac:dyDescent="0.25">
      <c r="A43" s="627"/>
      <c r="B43" s="997"/>
      <c r="C43" s="822"/>
      <c r="D43" s="21" t="s">
        <v>8</v>
      </c>
      <c r="E43" s="387" t="str">
        <f>IF(F43&lt;&gt;"",E41,"")</f>
        <v/>
      </c>
      <c r="F43" s="292"/>
      <c r="G43" s="293"/>
      <c r="H43" s="314"/>
      <c r="I43" s="234" t="str">
        <f>IF(B41="","",IF(F43=999,999,IF(F43+G43+H43=0,"",(F43*60+G43+H43/100)+E43)))</f>
        <v/>
      </c>
      <c r="J43" s="72"/>
      <c r="K43" s="72" t="str">
        <f>IF(I43="","",ABS(I43-J42))</f>
        <v/>
      </c>
      <c r="L43" s="219" t="str">
        <f>IF(K43="","",RANK(K43,K41:K45))</f>
        <v/>
      </c>
      <c r="M43" s="220" t="str">
        <f t="shared" si="21"/>
        <v/>
      </c>
      <c r="N43" s="73"/>
      <c r="O43" s="73" t="str">
        <f>IF(M43="","",ABS(M43-N42))</f>
        <v/>
      </c>
      <c r="P43" s="221" t="str">
        <f>IF(O43="","",RANK(O43,O41:O45))</f>
        <v/>
      </c>
      <c r="Q43" s="222" t="str">
        <f t="shared" si="22"/>
        <v/>
      </c>
      <c r="R43" s="74"/>
      <c r="S43" s="74" t="str">
        <f>IF(Q43="","",ABS(Q43-R42))</f>
        <v/>
      </c>
      <c r="T43" s="223" t="str">
        <f>IF(S43="","",RANK(S43,S41:S45))</f>
        <v/>
      </c>
      <c r="U43" s="224" t="str">
        <f t="shared" si="23"/>
        <v/>
      </c>
      <c r="V43" s="75"/>
      <c r="W43" s="225" t="str">
        <f>IF(B41="","",IF(J41&lt;0.5,J42,IF(N41&lt;0.5,N42,"NV")))</f>
        <v/>
      </c>
      <c r="X43" s="615"/>
      <c r="Y43" s="819"/>
      <c r="Z43" s="639"/>
    </row>
    <row r="44" spans="1:26" x14ac:dyDescent="0.25">
      <c r="A44" s="627"/>
      <c r="B44" s="997"/>
      <c r="C44" s="822"/>
      <c r="D44" s="21" t="s">
        <v>5</v>
      </c>
      <c r="E44" s="387" t="str">
        <f>IF(F44&lt;&gt;"",E41,"")</f>
        <v/>
      </c>
      <c r="F44" s="292"/>
      <c r="G44" s="293"/>
      <c r="H44" s="314"/>
      <c r="I44" s="234" t="str">
        <f>IF(B41="","",IF(F44=999,999,IF(F44+G44+H44=0,"",(F44*60+G44+H44/100)+E44)))</f>
        <v/>
      </c>
      <c r="J44" s="72"/>
      <c r="K44" s="72" t="str">
        <f>IF(I44="","",ABS(I44-J42))</f>
        <v/>
      </c>
      <c r="L44" s="219" t="str">
        <f>IF(K44="","",RANK(K44,K41:K45))</f>
        <v/>
      </c>
      <c r="M44" s="220" t="str">
        <f t="shared" si="21"/>
        <v/>
      </c>
      <c r="N44" s="73"/>
      <c r="O44" s="73" t="str">
        <f>IF(M44="","",ABS(M44-N42))</f>
        <v/>
      </c>
      <c r="P44" s="221" t="str">
        <f>IF(O44="","",RANK(O44,O41:O45))</f>
        <v/>
      </c>
      <c r="Q44" s="222" t="str">
        <f t="shared" si="22"/>
        <v/>
      </c>
      <c r="R44" s="74"/>
      <c r="S44" s="74" t="str">
        <f>IF(Q44="","",ABS(Q44-R42))</f>
        <v/>
      </c>
      <c r="T44" s="223" t="str">
        <f>IF(S44="","",RANK(S44,S41:S45))</f>
        <v/>
      </c>
      <c r="U44" s="224" t="str">
        <f t="shared" si="23"/>
        <v/>
      </c>
      <c r="V44" s="75"/>
      <c r="W44" s="225" t="str">
        <f>IF(B41="","",IF(N41=0,J42,IF(N41&lt;0.5,N42,IF(R41&lt;0.5,R42,"NV"))))</f>
        <v/>
      </c>
      <c r="X44" s="615"/>
      <c r="Y44" s="819"/>
      <c r="Z44" s="639"/>
    </row>
    <row r="45" spans="1:26" ht="15.75" thickBot="1" x14ac:dyDescent="0.3">
      <c r="A45" s="628"/>
      <c r="B45" s="1000"/>
      <c r="C45" s="823"/>
      <c r="D45" s="66" t="s">
        <v>6</v>
      </c>
      <c r="E45" s="235" t="str">
        <f>IF(F45&lt;&gt;"",E41,"")</f>
        <v/>
      </c>
      <c r="F45" s="338"/>
      <c r="G45" s="339"/>
      <c r="H45" s="340"/>
      <c r="I45" s="264" t="str">
        <f>IF(B41="","",IF(F45=999,999,IF(F45+G45+H45=0,"",(F45*60+G45+H45/100)+E45)))</f>
        <v/>
      </c>
      <c r="J45" s="76"/>
      <c r="K45" s="76" t="str">
        <f>IF(I45="","",ABS(I45-J42))</f>
        <v/>
      </c>
      <c r="L45" s="227" t="str">
        <f>IF(K45="","",RANK(K45,K41:K45))</f>
        <v/>
      </c>
      <c r="M45" s="228" t="str">
        <f t="shared" si="21"/>
        <v/>
      </c>
      <c r="N45" s="77"/>
      <c r="O45" s="77" t="str">
        <f>IF(M45="","",ABS(M45-N42))</f>
        <v/>
      </c>
      <c r="P45" s="229" t="str">
        <f>IF(O45="","",RANK(O45,O41:O45))</f>
        <v/>
      </c>
      <c r="Q45" s="230" t="str">
        <f t="shared" si="22"/>
        <v/>
      </c>
      <c r="R45" s="78"/>
      <c r="S45" s="78" t="str">
        <f>IF(Q45="","",ABS(Q45-R42))</f>
        <v/>
      </c>
      <c r="T45" s="231" t="str">
        <f>IF(S45="","",RANK(S45,S41:S45))</f>
        <v/>
      </c>
      <c r="U45" s="232" t="str">
        <f t="shared" si="23"/>
        <v/>
      </c>
      <c r="V45" s="79"/>
      <c r="W45" s="233" t="str">
        <f>IF(B41="","",IF(R41&lt;0.5,TRIMMEAN(I41:I45,0.4),IF(V41&lt;0.5,V42,"NV")))</f>
        <v/>
      </c>
      <c r="X45" s="616"/>
      <c r="Y45" s="820"/>
      <c r="Z45" s="639"/>
    </row>
    <row r="46" spans="1:26" x14ac:dyDescent="0.25">
      <c r="A46" s="830" t="str">
        <f>IF(B46="","",INDEX('Names And Totals'!$A$5:$A$104,MATCH('Head to Head'!B46,'Names And Totals'!$B$5:$B$104,0)))</f>
        <v/>
      </c>
      <c r="B46" s="1001"/>
      <c r="C46" s="824" t="str">
        <f>IF(B46="","",IF(Y46="DQ","DQ",IF(Y46="TO","TO",IF(Y46="NV","NV",IF(Y46="","",RANK(Y46,$Y$6:$Y$501,0))))))</f>
        <v/>
      </c>
      <c r="D46" s="23" t="s">
        <v>7</v>
      </c>
      <c r="E46" s="343"/>
      <c r="F46" s="324"/>
      <c r="G46" s="334"/>
      <c r="H46" s="325"/>
      <c r="I46" s="213" t="str">
        <f>IF(B46="","",IF(F46=999,999,IF(F46+G46+H46=0,"",(F46*60+G46+H46/100)+E46)))</f>
        <v/>
      </c>
      <c r="J46" s="80" t="str">
        <f>IF(B46="","",MAX(I46:I50)-MIN(I46:I50))</f>
        <v/>
      </c>
      <c r="K46" s="80" t="str">
        <f>IF(I46="","",ABS(I46-J47))</f>
        <v/>
      </c>
      <c r="L46" s="214" t="str">
        <f>IF(K46="","",RANK(K46,K46:K50))</f>
        <v/>
      </c>
      <c r="M46" s="80" t="str">
        <f>IF(I46="","",IF(L46=1,"",I46))</f>
        <v/>
      </c>
      <c r="N46" s="82" t="str">
        <f>IF(B46="","",MAX(M46:M50)-MIN(M46:M50))</f>
        <v/>
      </c>
      <c r="O46" s="82" t="str">
        <f>IF(M46="","",ABS(M46-N47))</f>
        <v/>
      </c>
      <c r="P46" s="215" t="str">
        <f>IF(O46="","",RANK(O46,O46:O50))</f>
        <v/>
      </c>
      <c r="Q46" s="82" t="str">
        <f>IF(O46="","",IF(P46=1,"",I46))</f>
        <v/>
      </c>
      <c r="R46" s="83" t="str">
        <f>IF(B46="","",MAX(Q46:Q50)-MIN(Q46:Q50))</f>
        <v/>
      </c>
      <c r="S46" s="83" t="str">
        <f>IF(Q46="","",ABS(Q46-R47))</f>
        <v/>
      </c>
      <c r="T46" s="216" t="str">
        <f>IF(S46="","",RANK(S46,S46:S50))</f>
        <v/>
      </c>
      <c r="U46" s="83" t="str">
        <f>IF(T46="","",IF(T46=1,"",Q46))</f>
        <v/>
      </c>
      <c r="V46" s="84" t="str">
        <f>IF(B46="","",MAX(U46:U50)-MIN(U46:U50))</f>
        <v/>
      </c>
      <c r="W46" s="217" t="str">
        <f>IF(B46="","",I46)</f>
        <v/>
      </c>
      <c r="X46" s="810" t="str">
        <f>IF(B46="","",IF(Z46="DQ","DQ",IF(I46=999,"TO",IF(I46="","",IF(I47="",W46,IF(I48="",W47,IF(I49="",W48,IF(I50="",W49,W50))))))))</f>
        <v/>
      </c>
      <c r="Y46" s="812" t="str">
        <f>IF(B46="","",IF(Z46="DQ","DQ",IF(X46="TO","TO",IF(X46="","",IF(X46="NV","NV",IF((20-(X46-$Y$3))&gt;0,(20-(X46-$Y$3)),0))))))</f>
        <v/>
      </c>
      <c r="Z46" s="815"/>
    </row>
    <row r="47" spans="1:26" x14ac:dyDescent="0.25">
      <c r="A47" s="621"/>
      <c r="B47" s="1002"/>
      <c r="C47" s="641"/>
      <c r="D47" s="18" t="s">
        <v>4</v>
      </c>
      <c r="E47" s="384" t="str">
        <f>IF(F47&lt;&gt;"",E46,"")</f>
        <v/>
      </c>
      <c r="F47" s="289"/>
      <c r="G47" s="290"/>
      <c r="H47" s="310"/>
      <c r="I47" s="218" t="str">
        <f>IF(B46="","",IF(F47=999,999,IF(F47+G47+H47=0,"",(F47*60+G47+H47/100)+E47)))</f>
        <v/>
      </c>
      <c r="J47" s="72" t="str">
        <f>IF(B46="","",AVERAGE(I46:I50))</f>
        <v/>
      </c>
      <c r="K47" s="72" t="str">
        <f>IF(I47="","",ABS(I47-J47))</f>
        <v/>
      </c>
      <c r="L47" s="219" t="str">
        <f>IF(K47="","",RANK(K47,K46:K50))</f>
        <v/>
      </c>
      <c r="M47" s="220" t="str">
        <f t="shared" ref="M47:M50" si="24">IF(I47="","",IF(L47=1,"",I47))</f>
        <v/>
      </c>
      <c r="N47" s="73" t="str">
        <f>IF(B46="","",AVERAGE(M46:M50))</f>
        <v/>
      </c>
      <c r="O47" s="73" t="str">
        <f>IF(M47="","",ABS(M47-N47))</f>
        <v/>
      </c>
      <c r="P47" s="221" t="str">
        <f>IF(O47="","",RANK(O47,O46:O50))</f>
        <v/>
      </c>
      <c r="Q47" s="222" t="str">
        <f t="shared" ref="Q47:Q50" si="25">IF(O47="","",IF(P47=1,"",I47))</f>
        <v/>
      </c>
      <c r="R47" s="74" t="str">
        <f>IF(B46="","",AVERAGE(Q46:Q50))</f>
        <v/>
      </c>
      <c r="S47" s="74" t="str">
        <f>IF(Q47="","",ABS(Q47-R47))</f>
        <v/>
      </c>
      <c r="T47" s="223" t="str">
        <f>IF(S47="","",RANK(S47,S46:S50))</f>
        <v/>
      </c>
      <c r="U47" s="224" t="str">
        <f t="shared" ref="U47:U50" si="26">IF(T47="","",IF(T47=1,"",Q47))</f>
        <v/>
      </c>
      <c r="V47" s="75" t="str">
        <f>IF(B46="","",AVERAGE(U46:U50))</f>
        <v/>
      </c>
      <c r="W47" s="225" t="str">
        <f>IF(B46="","",IF(J46&lt;0.5,J47,"NV"))</f>
        <v/>
      </c>
      <c r="X47" s="763"/>
      <c r="Y47" s="813"/>
      <c r="Z47" s="816"/>
    </row>
    <row r="48" spans="1:26" x14ac:dyDescent="0.25">
      <c r="A48" s="621"/>
      <c r="B48" s="1002"/>
      <c r="C48" s="641"/>
      <c r="D48" s="18" t="s">
        <v>8</v>
      </c>
      <c r="E48" s="384" t="str">
        <f>IF(F48&lt;&gt;"",E46,"")</f>
        <v/>
      </c>
      <c r="F48" s="289"/>
      <c r="G48" s="290"/>
      <c r="H48" s="310"/>
      <c r="I48" s="218" t="str">
        <f>IF(B46="","",IF(F48=999,999,IF(F48+G48+H48=0,"",(F48*60+G48+H48/100)+E48)))</f>
        <v/>
      </c>
      <c r="J48" s="72"/>
      <c r="K48" s="72" t="str">
        <f>IF(I48="","",ABS(I48-J47))</f>
        <v/>
      </c>
      <c r="L48" s="219" t="str">
        <f>IF(K48="","",RANK(K48,K46:K50))</f>
        <v/>
      </c>
      <c r="M48" s="220" t="str">
        <f t="shared" si="24"/>
        <v/>
      </c>
      <c r="N48" s="73"/>
      <c r="O48" s="73" t="str">
        <f>IF(M48="","",ABS(M48-N47))</f>
        <v/>
      </c>
      <c r="P48" s="221" t="str">
        <f>IF(O48="","",RANK(O48,O46:O50))</f>
        <v/>
      </c>
      <c r="Q48" s="222" t="str">
        <f t="shared" si="25"/>
        <v/>
      </c>
      <c r="R48" s="74"/>
      <c r="S48" s="74" t="str">
        <f>IF(Q48="","",ABS(Q48-R47))</f>
        <v/>
      </c>
      <c r="T48" s="223" t="str">
        <f>IF(S48="","",RANK(S48,S46:S50))</f>
        <v/>
      </c>
      <c r="U48" s="224" t="str">
        <f t="shared" si="26"/>
        <v/>
      </c>
      <c r="V48" s="75"/>
      <c r="W48" s="225" t="str">
        <f>IF(B46="","",IF(J46&lt;0.5,J47,IF(N46&lt;0.5,N47,"NV")))</f>
        <v/>
      </c>
      <c r="X48" s="763"/>
      <c r="Y48" s="813"/>
      <c r="Z48" s="816"/>
    </row>
    <row r="49" spans="1:26" x14ac:dyDescent="0.25">
      <c r="A49" s="621"/>
      <c r="B49" s="1002"/>
      <c r="C49" s="641"/>
      <c r="D49" s="18" t="s">
        <v>5</v>
      </c>
      <c r="E49" s="384" t="str">
        <f>IF(F49&lt;&gt;"",E46,"")</f>
        <v/>
      </c>
      <c r="F49" s="289"/>
      <c r="G49" s="290"/>
      <c r="H49" s="310"/>
      <c r="I49" s="218" t="str">
        <f>IF(B46="","",IF(F49=999,999,IF(F49+G49+H49=0,"",(F49*60+G49+H49/100)+E49)))</f>
        <v/>
      </c>
      <c r="J49" s="72"/>
      <c r="K49" s="72" t="str">
        <f>IF(I49="","",ABS(I49-J47))</f>
        <v/>
      </c>
      <c r="L49" s="219" t="str">
        <f>IF(K49="","",RANK(K49,K46:K50))</f>
        <v/>
      </c>
      <c r="M49" s="220" t="str">
        <f t="shared" si="24"/>
        <v/>
      </c>
      <c r="N49" s="73"/>
      <c r="O49" s="73" t="str">
        <f>IF(M49="","",ABS(M49-N47))</f>
        <v/>
      </c>
      <c r="P49" s="221" t="str">
        <f>IF(O49="","",RANK(O49,O46:O50))</f>
        <v/>
      </c>
      <c r="Q49" s="222" t="str">
        <f t="shared" si="25"/>
        <v/>
      </c>
      <c r="R49" s="74"/>
      <c r="S49" s="74" t="str">
        <f>IF(Q49="","",ABS(Q49-R47))</f>
        <v/>
      </c>
      <c r="T49" s="223" t="str">
        <f>IF(S49="","",RANK(S49,S46:S50))</f>
        <v/>
      </c>
      <c r="U49" s="224" t="str">
        <f t="shared" si="26"/>
        <v/>
      </c>
      <c r="V49" s="75"/>
      <c r="W49" s="225" t="str">
        <f>IF(B46="","",IF(N46=0,J47,IF(N46&lt;0.5,N47,IF(R46&lt;0.5,R47,"NV"))))</f>
        <v/>
      </c>
      <c r="X49" s="763"/>
      <c r="Y49" s="813"/>
      <c r="Z49" s="816"/>
    </row>
    <row r="50" spans="1:26" ht="15.75" thickBot="1" x14ac:dyDescent="0.3">
      <c r="A50" s="622"/>
      <c r="B50" s="1003"/>
      <c r="C50" s="825"/>
      <c r="D50" s="24" t="s">
        <v>6</v>
      </c>
      <c r="E50" s="389" t="str">
        <f>IF(F50&lt;&gt;"",E46,"")</f>
        <v/>
      </c>
      <c r="F50" s="295"/>
      <c r="G50" s="296"/>
      <c r="H50" s="335"/>
      <c r="I50" s="226" t="str">
        <f>IF(B46="","",IF(F50=999,999,IF(F50+G50+H50=0,"",(F50*60+G50+H50/100)+E50)))</f>
        <v/>
      </c>
      <c r="J50" s="76"/>
      <c r="K50" s="76" t="str">
        <f>IF(I50="","",ABS(I50-J47))</f>
        <v/>
      </c>
      <c r="L50" s="227" t="str">
        <f>IF(K50="","",RANK(K50,K46:K50))</f>
        <v/>
      </c>
      <c r="M50" s="228" t="str">
        <f t="shared" si="24"/>
        <v/>
      </c>
      <c r="N50" s="77"/>
      <c r="O50" s="77" t="str">
        <f>IF(M50="","",ABS(M50-N47))</f>
        <v/>
      </c>
      <c r="P50" s="229" t="str">
        <f>IF(O50="","",RANK(O50,O46:O50))</f>
        <v/>
      </c>
      <c r="Q50" s="230" t="str">
        <f t="shared" si="25"/>
        <v/>
      </c>
      <c r="R50" s="78"/>
      <c r="S50" s="78" t="str">
        <f>IF(Q50="","",ABS(Q50-R47))</f>
        <v/>
      </c>
      <c r="T50" s="231" t="str">
        <f>IF(S50="","",RANK(S50,S46:S50))</f>
        <v/>
      </c>
      <c r="U50" s="232" t="str">
        <f t="shared" si="26"/>
        <v/>
      </c>
      <c r="V50" s="79"/>
      <c r="W50" s="233" t="str">
        <f>IF(B46="","",IF(R46&lt;0.5,TRIMMEAN(I46:I50,0.4),IF(V46&lt;0.5,V47,"NV")))</f>
        <v/>
      </c>
      <c r="X50" s="811"/>
      <c r="Y50" s="814"/>
      <c r="Z50" s="817"/>
    </row>
    <row r="51" spans="1:26" x14ac:dyDescent="0.25">
      <c r="A51" s="626" t="str">
        <f>IF(B51="","",INDEX('Names And Totals'!$A$5:$A$104,MATCH('Head to Head'!B51,'Names And Totals'!$B$5:$B$104,0)))</f>
        <v/>
      </c>
      <c r="B51" s="999"/>
      <c r="C51" s="821" t="str">
        <f>IF(B51="","",IF(Y51="DQ","DQ",IF(Y51="TO","TO",IF(Y51="NV","NV",IF(Y51="","",RANK(Y51,$Y$6:$Y$501,0))))))</f>
        <v/>
      </c>
      <c r="D51" s="67" t="s">
        <v>7</v>
      </c>
      <c r="E51" s="342"/>
      <c r="F51" s="336"/>
      <c r="G51" s="333"/>
      <c r="H51" s="337"/>
      <c r="I51" s="263" t="str">
        <f>IF(B51="","",IF(F51=999,999,IF(F51+G51+H51=0,"",(F51*60+G51+H51/100)+E51)))</f>
        <v/>
      </c>
      <c r="J51" s="80" t="str">
        <f>IF(B51="","",MAX(I51:I55)-MIN(I51:I55))</f>
        <v/>
      </c>
      <c r="K51" s="80" t="str">
        <f>IF(I51="","",ABS(I51-J52))</f>
        <v/>
      </c>
      <c r="L51" s="214" t="str">
        <f>IF(K51="","",RANK(K51,K51:K55))</f>
        <v/>
      </c>
      <c r="M51" s="80" t="str">
        <f>IF(I51="","",IF(L51=1,"",I51))</f>
        <v/>
      </c>
      <c r="N51" s="82" t="str">
        <f>IF(B51="","",MAX(M51:M55)-MIN(M51:M55))</f>
        <v/>
      </c>
      <c r="O51" s="82" t="str">
        <f>IF(M51="","",ABS(M51-N52))</f>
        <v/>
      </c>
      <c r="P51" s="215" t="str">
        <f>IF(O51="","",RANK(O51,O51:O55))</f>
        <v/>
      </c>
      <c r="Q51" s="82" t="str">
        <f>IF(O51="","",IF(P51=1,"",I51))</f>
        <v/>
      </c>
      <c r="R51" s="83" t="str">
        <f>IF(B51="","",MAX(Q51:Q55)-MIN(Q51:Q55))</f>
        <v/>
      </c>
      <c r="S51" s="83" t="str">
        <f>IF(Q51="","",ABS(Q51-R52))</f>
        <v/>
      </c>
      <c r="T51" s="216" t="str">
        <f>IF(S51="","",RANK(S51,S51:S55))</f>
        <v/>
      </c>
      <c r="U51" s="83" t="str">
        <f>IF(T51="","",IF(T51=1,"",Q51))</f>
        <v/>
      </c>
      <c r="V51" s="84" t="str">
        <f>IF(B51="","",MAX(U51:U55)-MIN(U51:U55))</f>
        <v/>
      </c>
      <c r="W51" s="217" t="str">
        <f>IF(B51="","",I51)</f>
        <v/>
      </c>
      <c r="X51" s="614" t="str">
        <f>IF(B51="","",IF(Z51="DQ","DQ",IF(I51=999,"TO",IF(I51="","",IF(I52="",W51,IF(I53="",W52,IF(I54="",W53,IF(I55="",W54,W55))))))))</f>
        <v/>
      </c>
      <c r="Y51" s="818" t="str">
        <f>IF(B51="","",IF(Z51="DQ","DQ",IF(X51="TO","TO",IF(X51="","",IF(X51="NV","NV",IF((20-(X51-$Y$3))&gt;0,(20-(X51-$Y$3)),0))))))</f>
        <v/>
      </c>
      <c r="Z51" s="639"/>
    </row>
    <row r="52" spans="1:26" x14ac:dyDescent="0.25">
      <c r="A52" s="627"/>
      <c r="B52" s="997"/>
      <c r="C52" s="822"/>
      <c r="D52" s="21" t="s">
        <v>4</v>
      </c>
      <c r="E52" s="387" t="str">
        <f>IF(F52&lt;&gt;"",E51,"")</f>
        <v/>
      </c>
      <c r="F52" s="292"/>
      <c r="G52" s="293"/>
      <c r="H52" s="314"/>
      <c r="I52" s="234" t="str">
        <f>IF(B51="","",IF(F52=999,999,IF(F52+G52+H52=0,"",(F52*60+G52+H52/100)+E52)))</f>
        <v/>
      </c>
      <c r="J52" s="72" t="str">
        <f>IF(B51="","",AVERAGE(I51:I55))</f>
        <v/>
      </c>
      <c r="K52" s="72" t="str">
        <f>IF(I52="","",ABS(I52-J52))</f>
        <v/>
      </c>
      <c r="L52" s="219" t="str">
        <f>IF(K52="","",RANK(K52,K51:K55))</f>
        <v/>
      </c>
      <c r="M52" s="220" t="str">
        <f t="shared" ref="M52:M55" si="27">IF(I52="","",IF(L52=1,"",I52))</f>
        <v/>
      </c>
      <c r="N52" s="73" t="str">
        <f>IF(B51="","",AVERAGE(M51:M55))</f>
        <v/>
      </c>
      <c r="O52" s="73" t="str">
        <f>IF(M52="","",ABS(M52-N52))</f>
        <v/>
      </c>
      <c r="P52" s="221" t="str">
        <f>IF(O52="","",RANK(O52,O51:O55))</f>
        <v/>
      </c>
      <c r="Q52" s="222" t="str">
        <f t="shared" ref="Q52:Q55" si="28">IF(O52="","",IF(P52=1,"",I52))</f>
        <v/>
      </c>
      <c r="R52" s="74" t="str">
        <f>IF(B51="","",AVERAGE(Q51:Q55))</f>
        <v/>
      </c>
      <c r="S52" s="74" t="str">
        <f>IF(Q52="","",ABS(Q52-R52))</f>
        <v/>
      </c>
      <c r="T52" s="223" t="str">
        <f>IF(S52="","",RANK(S52,S51:S55))</f>
        <v/>
      </c>
      <c r="U52" s="224" t="str">
        <f t="shared" ref="U52:U55" si="29">IF(T52="","",IF(T52=1,"",Q52))</f>
        <v/>
      </c>
      <c r="V52" s="75" t="str">
        <f>IF(B51="","",AVERAGE(U51:U55))</f>
        <v/>
      </c>
      <c r="W52" s="225" t="str">
        <f>IF(B51="","",IF(J51&lt;0.5,J52,"NV"))</f>
        <v/>
      </c>
      <c r="X52" s="615"/>
      <c r="Y52" s="819"/>
      <c r="Z52" s="639"/>
    </row>
    <row r="53" spans="1:26" x14ac:dyDescent="0.25">
      <c r="A53" s="627"/>
      <c r="B53" s="997"/>
      <c r="C53" s="822"/>
      <c r="D53" s="21" t="s">
        <v>8</v>
      </c>
      <c r="E53" s="387" t="str">
        <f>IF(F53&lt;&gt;"",E51,"")</f>
        <v/>
      </c>
      <c r="F53" s="292"/>
      <c r="G53" s="293"/>
      <c r="H53" s="314"/>
      <c r="I53" s="234" t="str">
        <f>IF(B51="","",IF(F53=999,999,IF(F53+G53+H53=0,"",(F53*60+G53+H53/100)+E53)))</f>
        <v/>
      </c>
      <c r="J53" s="72"/>
      <c r="K53" s="72" t="str">
        <f>IF(I53="","",ABS(I53-J52))</f>
        <v/>
      </c>
      <c r="L53" s="219" t="str">
        <f>IF(K53="","",RANK(K53,K51:K55))</f>
        <v/>
      </c>
      <c r="M53" s="220" t="str">
        <f t="shared" si="27"/>
        <v/>
      </c>
      <c r="N53" s="73"/>
      <c r="O53" s="73" t="str">
        <f>IF(M53="","",ABS(M53-N52))</f>
        <v/>
      </c>
      <c r="P53" s="221" t="str">
        <f>IF(O53="","",RANK(O53,O51:O55))</f>
        <v/>
      </c>
      <c r="Q53" s="222" t="str">
        <f t="shared" si="28"/>
        <v/>
      </c>
      <c r="R53" s="74"/>
      <c r="S53" s="74" t="str">
        <f>IF(Q53="","",ABS(Q53-R52))</f>
        <v/>
      </c>
      <c r="T53" s="223" t="str">
        <f>IF(S53="","",RANK(S53,S51:S55))</f>
        <v/>
      </c>
      <c r="U53" s="224" t="str">
        <f t="shared" si="29"/>
        <v/>
      </c>
      <c r="V53" s="75"/>
      <c r="W53" s="225" t="str">
        <f>IF(B51="","",IF(J51&lt;0.5,J52,IF(N51&lt;0.5,N52,"NV")))</f>
        <v/>
      </c>
      <c r="X53" s="615"/>
      <c r="Y53" s="819"/>
      <c r="Z53" s="639"/>
    </row>
    <row r="54" spans="1:26" x14ac:dyDescent="0.25">
      <c r="A54" s="627"/>
      <c r="B54" s="997"/>
      <c r="C54" s="822"/>
      <c r="D54" s="21" t="s">
        <v>5</v>
      </c>
      <c r="E54" s="387" t="str">
        <f>IF(F54&lt;&gt;"",E51,"")</f>
        <v/>
      </c>
      <c r="F54" s="292"/>
      <c r="G54" s="293"/>
      <c r="H54" s="314"/>
      <c r="I54" s="234" t="str">
        <f>IF(B51="","",IF(F54=999,999,IF(F54+G54+H54=0,"",(F54*60+G54+H54/100)+E54)))</f>
        <v/>
      </c>
      <c r="J54" s="72"/>
      <c r="K54" s="72" t="str">
        <f>IF(I54="","",ABS(I54-J52))</f>
        <v/>
      </c>
      <c r="L54" s="219" t="str">
        <f>IF(K54="","",RANK(K54,K51:K55))</f>
        <v/>
      </c>
      <c r="M54" s="220" t="str">
        <f t="shared" si="27"/>
        <v/>
      </c>
      <c r="N54" s="73"/>
      <c r="O54" s="73" t="str">
        <f>IF(M54="","",ABS(M54-N52))</f>
        <v/>
      </c>
      <c r="P54" s="221" t="str">
        <f>IF(O54="","",RANK(O54,O51:O55))</f>
        <v/>
      </c>
      <c r="Q54" s="222" t="str">
        <f t="shared" si="28"/>
        <v/>
      </c>
      <c r="R54" s="74"/>
      <c r="S54" s="74" t="str">
        <f>IF(Q54="","",ABS(Q54-R52))</f>
        <v/>
      </c>
      <c r="T54" s="223" t="str">
        <f>IF(S54="","",RANK(S54,S51:S55))</f>
        <v/>
      </c>
      <c r="U54" s="224" t="str">
        <f t="shared" si="29"/>
        <v/>
      </c>
      <c r="V54" s="75"/>
      <c r="W54" s="225" t="str">
        <f>IF(B51="","",IF(N51=0,J52,IF(N51&lt;0.5,N52,IF(R51&lt;0.5,R52,"NV"))))</f>
        <v/>
      </c>
      <c r="X54" s="615"/>
      <c r="Y54" s="819"/>
      <c r="Z54" s="639"/>
    </row>
    <row r="55" spans="1:26" ht="15.75" thickBot="1" x14ac:dyDescent="0.3">
      <c r="A55" s="628"/>
      <c r="B55" s="1000"/>
      <c r="C55" s="823"/>
      <c r="D55" s="66" t="s">
        <v>6</v>
      </c>
      <c r="E55" s="235" t="str">
        <f>IF(F55&lt;&gt;"",E51,"")</f>
        <v/>
      </c>
      <c r="F55" s="338"/>
      <c r="G55" s="339"/>
      <c r="H55" s="340"/>
      <c r="I55" s="264" t="str">
        <f>IF(B51="","",IF(F55=999,999,IF(F55+G55+H55=0,"",(F55*60+G55+H55/100)+E55)))</f>
        <v/>
      </c>
      <c r="J55" s="76"/>
      <c r="K55" s="76" t="str">
        <f>IF(I55="","",ABS(I55-J52))</f>
        <v/>
      </c>
      <c r="L55" s="227" t="str">
        <f>IF(K55="","",RANK(K55,K51:K55))</f>
        <v/>
      </c>
      <c r="M55" s="228" t="str">
        <f t="shared" si="27"/>
        <v/>
      </c>
      <c r="N55" s="77"/>
      <c r="O55" s="77" t="str">
        <f>IF(M55="","",ABS(M55-N52))</f>
        <v/>
      </c>
      <c r="P55" s="229" t="str">
        <f>IF(O55="","",RANK(O55,O51:O55))</f>
        <v/>
      </c>
      <c r="Q55" s="230" t="str">
        <f t="shared" si="28"/>
        <v/>
      </c>
      <c r="R55" s="78"/>
      <c r="S55" s="78" t="str">
        <f>IF(Q55="","",ABS(Q55-R52))</f>
        <v/>
      </c>
      <c r="T55" s="231" t="str">
        <f>IF(S55="","",RANK(S55,S51:S55))</f>
        <v/>
      </c>
      <c r="U55" s="232" t="str">
        <f t="shared" si="29"/>
        <v/>
      </c>
      <c r="V55" s="79"/>
      <c r="W55" s="233" t="str">
        <f>IF(B51="","",IF(R51&lt;0.5,TRIMMEAN(I51:I55,0.4),IF(V51&lt;0.5,V52,"NV")))</f>
        <v/>
      </c>
      <c r="X55" s="616"/>
      <c r="Y55" s="820"/>
      <c r="Z55" s="639"/>
    </row>
    <row r="56" spans="1:26" x14ac:dyDescent="0.25">
      <c r="A56" s="830" t="str">
        <f>IF(B56="","",INDEX('Names And Totals'!$A$5:$A$104,MATCH('Head to Head'!B56,'Names And Totals'!$B$5:$B$104,0)))</f>
        <v/>
      </c>
      <c r="B56" s="1001"/>
      <c r="C56" s="824" t="str">
        <f>IF(B56="","",IF(Y56="DQ","DQ",IF(Y56="TO","TO",IF(Y56="NV","NV",IF(Y56="","",RANK(Y56,$Y$6:$Y$501,0))))))</f>
        <v/>
      </c>
      <c r="D56" s="23" t="s">
        <v>7</v>
      </c>
      <c r="E56" s="343"/>
      <c r="F56" s="324"/>
      <c r="G56" s="334"/>
      <c r="H56" s="325"/>
      <c r="I56" s="213" t="str">
        <f>IF(B56="","",IF(F56=999,999,IF(F56+G56+H56=0,"",(F56*60+G56+H56/100)+E56)))</f>
        <v/>
      </c>
      <c r="J56" s="80" t="str">
        <f>IF(B56="","",MAX(I56:I60)-MIN(I56:I60))</f>
        <v/>
      </c>
      <c r="K56" s="80" t="str">
        <f>IF(I56="","",ABS(I56-J57))</f>
        <v/>
      </c>
      <c r="L56" s="214" t="str">
        <f>IF(K56="","",RANK(K56,K56:K60))</f>
        <v/>
      </c>
      <c r="M56" s="80" t="str">
        <f>IF(I56="","",IF(L56=1,"",I56))</f>
        <v/>
      </c>
      <c r="N56" s="82" t="str">
        <f>IF(B56="","",MAX(M56:M60)-MIN(M56:M60))</f>
        <v/>
      </c>
      <c r="O56" s="82" t="str">
        <f>IF(M56="","",ABS(M56-N57))</f>
        <v/>
      </c>
      <c r="P56" s="215" t="str">
        <f>IF(O56="","",RANK(O56,O56:O60))</f>
        <v/>
      </c>
      <c r="Q56" s="82" t="str">
        <f>IF(O56="","",IF(P56=1,"",I56))</f>
        <v/>
      </c>
      <c r="R56" s="83" t="str">
        <f>IF(B56="","",MAX(Q56:Q60)-MIN(Q56:Q60))</f>
        <v/>
      </c>
      <c r="S56" s="83" t="str">
        <f>IF(Q56="","",ABS(Q56-R57))</f>
        <v/>
      </c>
      <c r="T56" s="216" t="str">
        <f>IF(S56="","",RANK(S56,S56:S60))</f>
        <v/>
      </c>
      <c r="U56" s="83" t="str">
        <f>IF(T56="","",IF(T56=1,"",Q56))</f>
        <v/>
      </c>
      <c r="V56" s="84" t="str">
        <f>IF(B56="","",MAX(U56:U60)-MIN(U56:U60))</f>
        <v/>
      </c>
      <c r="W56" s="217" t="str">
        <f>IF(B56="","",I56)</f>
        <v/>
      </c>
      <c r="X56" s="810" t="str">
        <f>IF(B56="","",IF(Z56="DQ","DQ",IF(I56=999,"TO",IF(I56="","",IF(I57="",W56,IF(I58="",W57,IF(I59="",W58,IF(I60="",W59,W60))))))))</f>
        <v/>
      </c>
      <c r="Y56" s="812" t="str">
        <f>IF(B56="","",IF(Z56="DQ","DQ",IF(X56="TO","TO",IF(X56="","",IF(X56="NV","NV",IF((20-(X56-$Y$3))&gt;0,(20-(X56-$Y$3)),0))))))</f>
        <v/>
      </c>
      <c r="Z56" s="815"/>
    </row>
    <row r="57" spans="1:26" x14ac:dyDescent="0.25">
      <c r="A57" s="621"/>
      <c r="B57" s="1002"/>
      <c r="C57" s="641"/>
      <c r="D57" s="18" t="s">
        <v>4</v>
      </c>
      <c r="E57" s="384" t="str">
        <f>IF(F57&lt;&gt;"",E56,"")</f>
        <v/>
      </c>
      <c r="F57" s="289"/>
      <c r="G57" s="290"/>
      <c r="H57" s="310"/>
      <c r="I57" s="218" t="str">
        <f>IF(B56="","",IF(F57=999,999,IF(F57+G57+H57=0,"",(F57*60+G57+H57/100)+E57)))</f>
        <v/>
      </c>
      <c r="J57" s="72" t="str">
        <f>IF(B56="","",AVERAGE(I56:I60))</f>
        <v/>
      </c>
      <c r="K57" s="72" t="str">
        <f>IF(I57="","",ABS(I57-J57))</f>
        <v/>
      </c>
      <c r="L57" s="219" t="str">
        <f>IF(K57="","",RANK(K57,K56:K60))</f>
        <v/>
      </c>
      <c r="M57" s="220" t="str">
        <f t="shared" ref="M57:M60" si="30">IF(I57="","",IF(L57=1,"",I57))</f>
        <v/>
      </c>
      <c r="N57" s="73" t="str">
        <f>IF(B56="","",AVERAGE(M56:M60))</f>
        <v/>
      </c>
      <c r="O57" s="73" t="str">
        <f>IF(M57="","",ABS(M57-N57))</f>
        <v/>
      </c>
      <c r="P57" s="221" t="str">
        <f>IF(O57="","",RANK(O57,O56:O60))</f>
        <v/>
      </c>
      <c r="Q57" s="222" t="str">
        <f t="shared" ref="Q57:Q60" si="31">IF(O57="","",IF(P57=1,"",I57))</f>
        <v/>
      </c>
      <c r="R57" s="74" t="str">
        <f>IF(B56="","",AVERAGE(Q56:Q60))</f>
        <v/>
      </c>
      <c r="S57" s="74" t="str">
        <f>IF(Q57="","",ABS(Q57-R57))</f>
        <v/>
      </c>
      <c r="T57" s="223" t="str">
        <f>IF(S57="","",RANK(S57,S56:S60))</f>
        <v/>
      </c>
      <c r="U57" s="224" t="str">
        <f t="shared" ref="U57:U60" si="32">IF(T57="","",IF(T57=1,"",Q57))</f>
        <v/>
      </c>
      <c r="V57" s="75" t="str">
        <f>IF(B56="","",AVERAGE(U56:U60))</f>
        <v/>
      </c>
      <c r="W57" s="225" t="str">
        <f>IF(B56="","",IF(J56&lt;0.5,J57,"NV"))</f>
        <v/>
      </c>
      <c r="X57" s="763"/>
      <c r="Y57" s="813"/>
      <c r="Z57" s="816"/>
    </row>
    <row r="58" spans="1:26" x14ac:dyDescent="0.25">
      <c r="A58" s="621"/>
      <c r="B58" s="1002"/>
      <c r="C58" s="641"/>
      <c r="D58" s="18" t="s">
        <v>8</v>
      </c>
      <c r="E58" s="384" t="str">
        <f>IF(F58&lt;&gt;"",E56,"")</f>
        <v/>
      </c>
      <c r="F58" s="289"/>
      <c r="G58" s="290"/>
      <c r="H58" s="310"/>
      <c r="I58" s="218" t="str">
        <f>IF(B56="","",IF(F58=999,999,IF(F58+G58+H58=0,"",(F58*60+G58+H58/100)+E58)))</f>
        <v/>
      </c>
      <c r="J58" s="72"/>
      <c r="K58" s="72" t="str">
        <f>IF(I58="","",ABS(I58-J57))</f>
        <v/>
      </c>
      <c r="L58" s="219" t="str">
        <f>IF(K58="","",RANK(K58,K56:K60))</f>
        <v/>
      </c>
      <c r="M58" s="220" t="str">
        <f t="shared" si="30"/>
        <v/>
      </c>
      <c r="N58" s="73"/>
      <c r="O58" s="73" t="str">
        <f>IF(M58="","",ABS(M58-N57))</f>
        <v/>
      </c>
      <c r="P58" s="221" t="str">
        <f>IF(O58="","",RANK(O58,O56:O60))</f>
        <v/>
      </c>
      <c r="Q58" s="222" t="str">
        <f t="shared" si="31"/>
        <v/>
      </c>
      <c r="R58" s="74"/>
      <c r="S58" s="74" t="str">
        <f>IF(Q58="","",ABS(Q58-R57))</f>
        <v/>
      </c>
      <c r="T58" s="223" t="str">
        <f>IF(S58="","",RANK(S58,S56:S60))</f>
        <v/>
      </c>
      <c r="U58" s="224" t="str">
        <f t="shared" si="32"/>
        <v/>
      </c>
      <c r="V58" s="75"/>
      <c r="W58" s="225" t="str">
        <f>IF(B56="","",IF(J56&lt;0.5,J57,IF(N56&lt;0.5,N57,"NV")))</f>
        <v/>
      </c>
      <c r="X58" s="763"/>
      <c r="Y58" s="813"/>
      <c r="Z58" s="816"/>
    </row>
    <row r="59" spans="1:26" x14ac:dyDescent="0.25">
      <c r="A59" s="621"/>
      <c r="B59" s="1002"/>
      <c r="C59" s="641"/>
      <c r="D59" s="18" t="s">
        <v>5</v>
      </c>
      <c r="E59" s="384" t="str">
        <f>IF(F59&lt;&gt;"",E56,"")</f>
        <v/>
      </c>
      <c r="F59" s="289"/>
      <c r="G59" s="290"/>
      <c r="H59" s="310"/>
      <c r="I59" s="218" t="str">
        <f>IF(B56="","",IF(F59=999,999,IF(F59+G59+H59=0,"",(F59*60+G59+H59/100)+E59)))</f>
        <v/>
      </c>
      <c r="J59" s="72"/>
      <c r="K59" s="72" t="str">
        <f>IF(I59="","",ABS(I59-J57))</f>
        <v/>
      </c>
      <c r="L59" s="219" t="str">
        <f>IF(K59="","",RANK(K59,K56:K60))</f>
        <v/>
      </c>
      <c r="M59" s="220" t="str">
        <f t="shared" si="30"/>
        <v/>
      </c>
      <c r="N59" s="73"/>
      <c r="O59" s="73" t="str">
        <f>IF(M59="","",ABS(M59-N57))</f>
        <v/>
      </c>
      <c r="P59" s="221" t="str">
        <f>IF(O59="","",RANK(O59,O56:O60))</f>
        <v/>
      </c>
      <c r="Q59" s="222" t="str">
        <f t="shared" si="31"/>
        <v/>
      </c>
      <c r="R59" s="74"/>
      <c r="S59" s="74" t="str">
        <f>IF(Q59="","",ABS(Q59-R57))</f>
        <v/>
      </c>
      <c r="T59" s="223" t="str">
        <f>IF(S59="","",RANK(S59,S56:S60))</f>
        <v/>
      </c>
      <c r="U59" s="224" t="str">
        <f t="shared" si="32"/>
        <v/>
      </c>
      <c r="V59" s="75"/>
      <c r="W59" s="225" t="str">
        <f>IF(B56="","",IF(N56=0,J57,IF(N56&lt;0.5,N57,IF(R56&lt;0.5,R57,"NV"))))</f>
        <v/>
      </c>
      <c r="X59" s="763"/>
      <c r="Y59" s="813"/>
      <c r="Z59" s="816"/>
    </row>
    <row r="60" spans="1:26" ht="15.75" thickBot="1" x14ac:dyDescent="0.3">
      <c r="A60" s="622"/>
      <c r="B60" s="1003"/>
      <c r="C60" s="825"/>
      <c r="D60" s="24" t="s">
        <v>6</v>
      </c>
      <c r="E60" s="389" t="str">
        <f>IF(F60&lt;&gt;"",E56,"")</f>
        <v/>
      </c>
      <c r="F60" s="295"/>
      <c r="G60" s="296"/>
      <c r="H60" s="335"/>
      <c r="I60" s="226" t="str">
        <f>IF(B56="","",IF(F60=999,999,IF(F60+G60+H60=0,"",(F60*60+G60+H60/100)+E60)))</f>
        <v/>
      </c>
      <c r="J60" s="76"/>
      <c r="K60" s="76" t="str">
        <f>IF(I60="","",ABS(I60-J57))</f>
        <v/>
      </c>
      <c r="L60" s="227" t="str">
        <f>IF(K60="","",RANK(K60,K56:K60))</f>
        <v/>
      </c>
      <c r="M60" s="228" t="str">
        <f t="shared" si="30"/>
        <v/>
      </c>
      <c r="N60" s="77"/>
      <c r="O60" s="77" t="str">
        <f>IF(M60="","",ABS(M60-N57))</f>
        <v/>
      </c>
      <c r="P60" s="229" t="str">
        <f>IF(O60="","",RANK(O60,O56:O60))</f>
        <v/>
      </c>
      <c r="Q60" s="230" t="str">
        <f t="shared" si="31"/>
        <v/>
      </c>
      <c r="R60" s="78"/>
      <c r="S60" s="78" t="str">
        <f>IF(Q60="","",ABS(Q60-R57))</f>
        <v/>
      </c>
      <c r="T60" s="231" t="str">
        <f>IF(S60="","",RANK(S60,S56:S60))</f>
        <v/>
      </c>
      <c r="U60" s="232" t="str">
        <f t="shared" si="32"/>
        <v/>
      </c>
      <c r="V60" s="79"/>
      <c r="W60" s="233" t="str">
        <f>IF(B56="","",IF(R56&lt;0.5,TRIMMEAN(I56:I60,0.4),IF(V56&lt;0.5,V57,"NV")))</f>
        <v/>
      </c>
      <c r="X60" s="811"/>
      <c r="Y60" s="814"/>
      <c r="Z60" s="817"/>
    </row>
    <row r="61" spans="1:26" x14ac:dyDescent="0.25">
      <c r="A61" s="626" t="str">
        <f>IF(B61="","",INDEX('Names And Totals'!$A$5:$A$104,MATCH('Head to Head'!B61,'Names And Totals'!$B$5:$B$104,0)))</f>
        <v/>
      </c>
      <c r="B61" s="999"/>
      <c r="C61" s="821" t="str">
        <f>IF(B61="","",IF(Y61="DQ","DQ",IF(Y61="TO","TO",IF(Y61="NV","NV",IF(Y61="","",RANK(Y61,$Y$6:$Y$501,0))))))</f>
        <v/>
      </c>
      <c r="D61" s="67" t="s">
        <v>7</v>
      </c>
      <c r="E61" s="342"/>
      <c r="F61" s="336"/>
      <c r="G61" s="333"/>
      <c r="H61" s="337"/>
      <c r="I61" s="263" t="str">
        <f>IF(B61="","",IF(F61=999,999,IF(F61+G61+H61=0,"",(F61*60+G61+H61/100)+E61)))</f>
        <v/>
      </c>
      <c r="J61" s="80" t="str">
        <f>IF(B61="","",MAX(I61:I65)-MIN(I61:I65))</f>
        <v/>
      </c>
      <c r="K61" s="80" t="str">
        <f>IF(I61="","",ABS(I61-J62))</f>
        <v/>
      </c>
      <c r="L61" s="214" t="str">
        <f>IF(K61="","",RANK(K61,K61:K65))</f>
        <v/>
      </c>
      <c r="M61" s="80" t="str">
        <f>IF(I61="","",IF(L61=1,"",I61))</f>
        <v/>
      </c>
      <c r="N61" s="82" t="str">
        <f>IF(B61="","",MAX(M61:M65)-MIN(M61:M65))</f>
        <v/>
      </c>
      <c r="O61" s="82" t="str">
        <f>IF(M61="","",ABS(M61-N62))</f>
        <v/>
      </c>
      <c r="P61" s="215" t="str">
        <f>IF(O61="","",RANK(O61,O61:O65))</f>
        <v/>
      </c>
      <c r="Q61" s="82" t="str">
        <f>IF(O61="","",IF(P61=1,"",I61))</f>
        <v/>
      </c>
      <c r="R61" s="83" t="str">
        <f>IF(B61="","",MAX(Q61:Q65)-MIN(Q61:Q65))</f>
        <v/>
      </c>
      <c r="S61" s="83" t="str">
        <f>IF(Q61="","",ABS(Q61-R62))</f>
        <v/>
      </c>
      <c r="T61" s="216" t="str">
        <f>IF(S61="","",RANK(S61,S61:S65))</f>
        <v/>
      </c>
      <c r="U61" s="83" t="str">
        <f>IF(T61="","",IF(T61=1,"",Q61))</f>
        <v/>
      </c>
      <c r="V61" s="84" t="str">
        <f>IF(B61="","",MAX(U61:U65)-MIN(U61:U65))</f>
        <v/>
      </c>
      <c r="W61" s="217" t="str">
        <f>IF(B61="","",I61)</f>
        <v/>
      </c>
      <c r="X61" s="614" t="str">
        <f>IF(B61="","",IF(Z61="DQ","DQ",IF(I61=999,"TO",IF(I61="","",IF(I62="",W61,IF(I63="",W62,IF(I64="",W63,IF(I65="",W64,W65))))))))</f>
        <v/>
      </c>
      <c r="Y61" s="818" t="str">
        <f>IF(B61="","",IF(Z61="DQ","DQ",IF(X61="TO","TO",IF(X61="","",IF(X61="NV","NV",IF((20-(X61-$Y$3))&gt;0,(20-(X61-$Y$3)),0))))))</f>
        <v/>
      </c>
      <c r="Z61" s="639"/>
    </row>
    <row r="62" spans="1:26" x14ac:dyDescent="0.25">
      <c r="A62" s="627"/>
      <c r="B62" s="997"/>
      <c r="C62" s="822"/>
      <c r="D62" s="21" t="s">
        <v>4</v>
      </c>
      <c r="E62" s="387" t="str">
        <f>IF(F62&lt;&gt;"",E61,"")</f>
        <v/>
      </c>
      <c r="F62" s="292"/>
      <c r="G62" s="293"/>
      <c r="H62" s="314"/>
      <c r="I62" s="234" t="str">
        <f>IF(B61="","",IF(F62=999,999,IF(F62+G62+H62=0,"",(F62*60+G62+H62/100)+E62)))</f>
        <v/>
      </c>
      <c r="J62" s="72" t="str">
        <f>IF(B61="","",AVERAGE(I61:I65))</f>
        <v/>
      </c>
      <c r="K62" s="72" t="str">
        <f>IF(I62="","",ABS(I62-J62))</f>
        <v/>
      </c>
      <c r="L62" s="219" t="str">
        <f>IF(K62="","",RANK(K62,K61:K65))</f>
        <v/>
      </c>
      <c r="M62" s="220" t="str">
        <f t="shared" ref="M62:M65" si="33">IF(I62="","",IF(L62=1,"",I62))</f>
        <v/>
      </c>
      <c r="N62" s="73" t="str">
        <f>IF(B61="","",AVERAGE(M61:M65))</f>
        <v/>
      </c>
      <c r="O62" s="73" t="str">
        <f>IF(M62="","",ABS(M62-N62))</f>
        <v/>
      </c>
      <c r="P62" s="221" t="str">
        <f>IF(O62="","",RANK(O62,O61:O65))</f>
        <v/>
      </c>
      <c r="Q62" s="222" t="str">
        <f t="shared" ref="Q62:Q65" si="34">IF(O62="","",IF(P62=1,"",I62))</f>
        <v/>
      </c>
      <c r="R62" s="74" t="str">
        <f>IF(B61="","",AVERAGE(Q61:Q65))</f>
        <v/>
      </c>
      <c r="S62" s="74" t="str">
        <f>IF(Q62="","",ABS(Q62-R62))</f>
        <v/>
      </c>
      <c r="T62" s="223" t="str">
        <f>IF(S62="","",RANK(S62,S61:S65))</f>
        <v/>
      </c>
      <c r="U62" s="224" t="str">
        <f t="shared" ref="U62:U65" si="35">IF(T62="","",IF(T62=1,"",Q62))</f>
        <v/>
      </c>
      <c r="V62" s="75" t="str">
        <f>IF(B61="","",AVERAGE(U61:U65))</f>
        <v/>
      </c>
      <c r="W62" s="225" t="str">
        <f>IF(B61="","",IF(J61&lt;0.5,J62,"NV"))</f>
        <v/>
      </c>
      <c r="X62" s="615"/>
      <c r="Y62" s="819"/>
      <c r="Z62" s="639"/>
    </row>
    <row r="63" spans="1:26" x14ac:dyDescent="0.25">
      <c r="A63" s="627"/>
      <c r="B63" s="997"/>
      <c r="C63" s="822"/>
      <c r="D63" s="21" t="s">
        <v>8</v>
      </c>
      <c r="E63" s="387" t="str">
        <f>IF(F63&lt;&gt;"",E61,"")</f>
        <v/>
      </c>
      <c r="F63" s="292"/>
      <c r="G63" s="293"/>
      <c r="H63" s="314"/>
      <c r="I63" s="234" t="str">
        <f>IF(B61="","",IF(F63=999,999,IF(F63+G63+H63=0,"",(F63*60+G63+H63/100)+E63)))</f>
        <v/>
      </c>
      <c r="J63" s="72"/>
      <c r="K63" s="72" t="str">
        <f>IF(I63="","",ABS(I63-J62))</f>
        <v/>
      </c>
      <c r="L63" s="219" t="str">
        <f>IF(K63="","",RANK(K63,K61:K65))</f>
        <v/>
      </c>
      <c r="M63" s="220" t="str">
        <f t="shared" si="33"/>
        <v/>
      </c>
      <c r="N63" s="73"/>
      <c r="O63" s="73" t="str">
        <f>IF(M63="","",ABS(M63-N62))</f>
        <v/>
      </c>
      <c r="P63" s="221" t="str">
        <f>IF(O63="","",RANK(O63,O61:O65))</f>
        <v/>
      </c>
      <c r="Q63" s="222" t="str">
        <f t="shared" si="34"/>
        <v/>
      </c>
      <c r="R63" s="74"/>
      <c r="S63" s="74" t="str">
        <f>IF(Q63="","",ABS(Q63-R62))</f>
        <v/>
      </c>
      <c r="T63" s="223" t="str">
        <f>IF(S63="","",RANK(S63,S61:S65))</f>
        <v/>
      </c>
      <c r="U63" s="224" t="str">
        <f t="shared" si="35"/>
        <v/>
      </c>
      <c r="V63" s="75"/>
      <c r="W63" s="225" t="str">
        <f>IF(B61="","",IF(J61&lt;0.5,J62,IF(N61&lt;0.5,N62,"NV")))</f>
        <v/>
      </c>
      <c r="X63" s="615"/>
      <c r="Y63" s="819"/>
      <c r="Z63" s="639"/>
    </row>
    <row r="64" spans="1:26" x14ac:dyDescent="0.25">
      <c r="A64" s="627"/>
      <c r="B64" s="997"/>
      <c r="C64" s="822"/>
      <c r="D64" s="21" t="s">
        <v>5</v>
      </c>
      <c r="E64" s="387" t="str">
        <f>IF(F64&lt;&gt;"",E61,"")</f>
        <v/>
      </c>
      <c r="F64" s="292"/>
      <c r="G64" s="293"/>
      <c r="H64" s="314"/>
      <c r="I64" s="234" t="str">
        <f>IF(B61="","",IF(F64=999,999,IF(F64+G64+H64=0,"",(F64*60+G64+H64/100)+E64)))</f>
        <v/>
      </c>
      <c r="J64" s="72"/>
      <c r="K64" s="72" t="str">
        <f>IF(I64="","",ABS(I64-J62))</f>
        <v/>
      </c>
      <c r="L64" s="219" t="str">
        <f>IF(K64="","",RANK(K64,K61:K65))</f>
        <v/>
      </c>
      <c r="M64" s="220" t="str">
        <f t="shared" si="33"/>
        <v/>
      </c>
      <c r="N64" s="73"/>
      <c r="O64" s="73" t="str">
        <f>IF(M64="","",ABS(M64-N62))</f>
        <v/>
      </c>
      <c r="P64" s="221" t="str">
        <f>IF(O64="","",RANK(O64,O61:O65))</f>
        <v/>
      </c>
      <c r="Q64" s="222" t="str">
        <f t="shared" si="34"/>
        <v/>
      </c>
      <c r="R64" s="74"/>
      <c r="S64" s="74" t="str">
        <f>IF(Q64="","",ABS(Q64-R62))</f>
        <v/>
      </c>
      <c r="T64" s="223" t="str">
        <f>IF(S64="","",RANK(S64,S61:S65))</f>
        <v/>
      </c>
      <c r="U64" s="224" t="str">
        <f t="shared" si="35"/>
        <v/>
      </c>
      <c r="V64" s="75"/>
      <c r="W64" s="225" t="str">
        <f>IF(B61="","",IF(N61=0,J62,IF(N61&lt;0.5,N62,IF(R61&lt;0.5,R62,"NV"))))</f>
        <v/>
      </c>
      <c r="X64" s="615"/>
      <c r="Y64" s="819"/>
      <c r="Z64" s="639"/>
    </row>
    <row r="65" spans="1:26" ht="15.75" thickBot="1" x14ac:dyDescent="0.3">
      <c r="A65" s="628"/>
      <c r="B65" s="1000"/>
      <c r="C65" s="823"/>
      <c r="D65" s="66" t="s">
        <v>6</v>
      </c>
      <c r="E65" s="235" t="str">
        <f>IF(F65&lt;&gt;"",E61,"")</f>
        <v/>
      </c>
      <c r="F65" s="338"/>
      <c r="G65" s="339"/>
      <c r="H65" s="340"/>
      <c r="I65" s="264" t="str">
        <f>IF(B61="","",IF(F65=999,999,IF(F65+G65+H65=0,"",(F65*60+G65+H65/100)+E65)))</f>
        <v/>
      </c>
      <c r="J65" s="76"/>
      <c r="K65" s="76" t="str">
        <f>IF(I65="","",ABS(I65-J62))</f>
        <v/>
      </c>
      <c r="L65" s="227" t="str">
        <f>IF(K65="","",RANK(K65,K61:K65))</f>
        <v/>
      </c>
      <c r="M65" s="228" t="str">
        <f t="shared" si="33"/>
        <v/>
      </c>
      <c r="N65" s="77"/>
      <c r="O65" s="77" t="str">
        <f>IF(M65="","",ABS(M65-N62))</f>
        <v/>
      </c>
      <c r="P65" s="229" t="str">
        <f>IF(O65="","",RANK(O65,O61:O65))</f>
        <v/>
      </c>
      <c r="Q65" s="230" t="str">
        <f t="shared" si="34"/>
        <v/>
      </c>
      <c r="R65" s="78"/>
      <c r="S65" s="78" t="str">
        <f>IF(Q65="","",ABS(Q65-R62))</f>
        <v/>
      </c>
      <c r="T65" s="231" t="str">
        <f>IF(S65="","",RANK(S65,S61:S65))</f>
        <v/>
      </c>
      <c r="U65" s="232" t="str">
        <f t="shared" si="35"/>
        <v/>
      </c>
      <c r="V65" s="79"/>
      <c r="W65" s="233" t="str">
        <f>IF(B61="","",IF(R61&lt;0.5,TRIMMEAN(I61:I65,0.4),IF(V61&lt;0.5,V62,"NV")))</f>
        <v/>
      </c>
      <c r="X65" s="616"/>
      <c r="Y65" s="820"/>
      <c r="Z65" s="639"/>
    </row>
    <row r="66" spans="1:26" x14ac:dyDescent="0.25">
      <c r="A66" s="830" t="str">
        <f>IF(B66="","",INDEX('Names And Totals'!$A$5:$A$104,MATCH('Head to Head'!B66,'Names And Totals'!$B$5:$B$104,0)))</f>
        <v/>
      </c>
      <c r="B66" s="1001"/>
      <c r="C66" s="824" t="str">
        <f>IF(B66="","",IF(Y66="DQ","DQ",IF(Y66="TO","TO",IF(Y66="NV","NV",IF(Y66="","",RANK(Y66,$Y$6:$Y$501,0))))))</f>
        <v/>
      </c>
      <c r="D66" s="23" t="s">
        <v>7</v>
      </c>
      <c r="E66" s="343"/>
      <c r="F66" s="324"/>
      <c r="G66" s="334"/>
      <c r="H66" s="325"/>
      <c r="I66" s="213" t="str">
        <f>IF(B66="","",IF(F66=999,999,IF(F66+G66+H66=0,"",(F66*60+G66+H66/100)+E66)))</f>
        <v/>
      </c>
      <c r="J66" s="80" t="str">
        <f>IF(B66="","",MAX(I66:I70)-MIN(I66:I70))</f>
        <v/>
      </c>
      <c r="K66" s="80" t="str">
        <f>IF(I66="","",ABS(I66-J67))</f>
        <v/>
      </c>
      <c r="L66" s="214" t="str">
        <f>IF(K66="","",RANK(K66,K66:K70))</f>
        <v/>
      </c>
      <c r="M66" s="80" t="str">
        <f>IF(I66="","",IF(L66=1,"",I66))</f>
        <v/>
      </c>
      <c r="N66" s="82" t="str">
        <f>IF(B66="","",MAX(M66:M70)-MIN(M66:M70))</f>
        <v/>
      </c>
      <c r="O66" s="82" t="str">
        <f>IF(M66="","",ABS(M66-N67))</f>
        <v/>
      </c>
      <c r="P66" s="215" t="str">
        <f>IF(O66="","",RANK(O66,O66:O70))</f>
        <v/>
      </c>
      <c r="Q66" s="82" t="str">
        <f>IF(O66="","",IF(P66=1,"",I66))</f>
        <v/>
      </c>
      <c r="R66" s="83" t="str">
        <f>IF(B66="","",MAX(Q66:Q70)-MIN(Q66:Q70))</f>
        <v/>
      </c>
      <c r="S66" s="83" t="str">
        <f>IF(Q66="","",ABS(Q66-R67))</f>
        <v/>
      </c>
      <c r="T66" s="216" t="str">
        <f>IF(S66="","",RANK(S66,S66:S70))</f>
        <v/>
      </c>
      <c r="U66" s="83" t="str">
        <f>IF(T66="","",IF(T66=1,"",Q66))</f>
        <v/>
      </c>
      <c r="V66" s="84" t="str">
        <f>IF(B66="","",MAX(U66:U70)-MIN(U66:U70))</f>
        <v/>
      </c>
      <c r="W66" s="217" t="str">
        <f>IF(B66="","",I66)</f>
        <v/>
      </c>
      <c r="X66" s="810" t="str">
        <f>IF(B66="","",IF(Z66="DQ","DQ",IF(I66=999,"TO",IF(I66="","",IF(I67="",W66,IF(I68="",W67,IF(I69="",W68,IF(I70="",W69,W70))))))))</f>
        <v/>
      </c>
      <c r="Y66" s="812" t="str">
        <f>IF(B66="","",IF(Z66="DQ","DQ",IF(X66="TO","TO",IF(X66="","",IF(X66="NV","NV",IF((20-(X66-$Y$3))&gt;0,(20-(X66-$Y$3)),0))))))</f>
        <v/>
      </c>
      <c r="Z66" s="815"/>
    </row>
    <row r="67" spans="1:26" x14ac:dyDescent="0.25">
      <c r="A67" s="621"/>
      <c r="B67" s="1002"/>
      <c r="C67" s="641"/>
      <c r="D67" s="18" t="s">
        <v>4</v>
      </c>
      <c r="E67" s="384" t="str">
        <f>IF(F67&lt;&gt;"",E66,"")</f>
        <v/>
      </c>
      <c r="F67" s="289"/>
      <c r="G67" s="290"/>
      <c r="H67" s="310"/>
      <c r="I67" s="218" t="str">
        <f>IF(B66="","",IF(F67=999,999,IF(F67+G67+H67=0,"",(F67*60+G67+H67/100)+E67)))</f>
        <v/>
      </c>
      <c r="J67" s="72" t="str">
        <f>IF(B66="","",AVERAGE(I66:I70))</f>
        <v/>
      </c>
      <c r="K67" s="72" t="str">
        <f>IF(I67="","",ABS(I67-J67))</f>
        <v/>
      </c>
      <c r="L67" s="219" t="str">
        <f>IF(K67="","",RANK(K67,K66:K70))</f>
        <v/>
      </c>
      <c r="M67" s="220" t="str">
        <f t="shared" ref="M67:M70" si="36">IF(I67="","",IF(L67=1,"",I67))</f>
        <v/>
      </c>
      <c r="N67" s="73" t="str">
        <f>IF(B66="","",AVERAGE(M66:M70))</f>
        <v/>
      </c>
      <c r="O67" s="73" t="str">
        <f>IF(M67="","",ABS(M67-N67))</f>
        <v/>
      </c>
      <c r="P67" s="221" t="str">
        <f>IF(O67="","",RANK(O67,O66:O70))</f>
        <v/>
      </c>
      <c r="Q67" s="222" t="str">
        <f t="shared" ref="Q67:Q70" si="37">IF(O67="","",IF(P67=1,"",I67))</f>
        <v/>
      </c>
      <c r="R67" s="74" t="str">
        <f>IF(B66="","",AVERAGE(Q66:Q70))</f>
        <v/>
      </c>
      <c r="S67" s="74" t="str">
        <f>IF(Q67="","",ABS(Q67-R67))</f>
        <v/>
      </c>
      <c r="T67" s="223" t="str">
        <f>IF(S67="","",RANK(S67,S66:S70))</f>
        <v/>
      </c>
      <c r="U67" s="224" t="str">
        <f t="shared" ref="U67:U70" si="38">IF(T67="","",IF(T67=1,"",Q67))</f>
        <v/>
      </c>
      <c r="V67" s="75" t="str">
        <f>IF(B66="","",AVERAGE(U66:U70))</f>
        <v/>
      </c>
      <c r="W67" s="225" t="str">
        <f>IF(B66="","",IF(J66&lt;0.5,J67,"NV"))</f>
        <v/>
      </c>
      <c r="X67" s="763"/>
      <c r="Y67" s="813"/>
      <c r="Z67" s="816"/>
    </row>
    <row r="68" spans="1:26" x14ac:dyDescent="0.25">
      <c r="A68" s="621"/>
      <c r="B68" s="1002"/>
      <c r="C68" s="641"/>
      <c r="D68" s="18" t="s">
        <v>8</v>
      </c>
      <c r="E68" s="384" t="str">
        <f>IF(F68&lt;&gt;"",E66,"")</f>
        <v/>
      </c>
      <c r="F68" s="289"/>
      <c r="G68" s="290"/>
      <c r="H68" s="310"/>
      <c r="I68" s="218" t="str">
        <f>IF(B66="","",IF(F68=999,999,IF(F68+G68+H68=0,"",(F68*60+G68+H68/100)+E68)))</f>
        <v/>
      </c>
      <c r="J68" s="72"/>
      <c r="K68" s="72" t="str">
        <f>IF(I68="","",ABS(I68-J67))</f>
        <v/>
      </c>
      <c r="L68" s="219" t="str">
        <f>IF(K68="","",RANK(K68,K66:K70))</f>
        <v/>
      </c>
      <c r="M68" s="220" t="str">
        <f t="shared" si="36"/>
        <v/>
      </c>
      <c r="N68" s="73"/>
      <c r="O68" s="73" t="str">
        <f>IF(M68="","",ABS(M68-N67))</f>
        <v/>
      </c>
      <c r="P68" s="221" t="str">
        <f>IF(O68="","",RANK(O68,O66:O70))</f>
        <v/>
      </c>
      <c r="Q68" s="222" t="str">
        <f t="shared" si="37"/>
        <v/>
      </c>
      <c r="R68" s="74"/>
      <c r="S68" s="74" t="str">
        <f>IF(Q68="","",ABS(Q68-R67))</f>
        <v/>
      </c>
      <c r="T68" s="223" t="str">
        <f>IF(S68="","",RANK(S68,S66:S70))</f>
        <v/>
      </c>
      <c r="U68" s="224" t="str">
        <f t="shared" si="38"/>
        <v/>
      </c>
      <c r="V68" s="75"/>
      <c r="W68" s="225" t="str">
        <f>IF(B66="","",IF(J66&lt;0.5,J67,IF(N66&lt;0.5,N67,"NV")))</f>
        <v/>
      </c>
      <c r="X68" s="763"/>
      <c r="Y68" s="813"/>
      <c r="Z68" s="816"/>
    </row>
    <row r="69" spans="1:26" x14ac:dyDescent="0.25">
      <c r="A69" s="621"/>
      <c r="B69" s="1002"/>
      <c r="C69" s="641"/>
      <c r="D69" s="18" t="s">
        <v>5</v>
      </c>
      <c r="E69" s="384" t="str">
        <f>IF(F69&lt;&gt;"",E66,"")</f>
        <v/>
      </c>
      <c r="F69" s="289"/>
      <c r="G69" s="290"/>
      <c r="H69" s="310"/>
      <c r="I69" s="218" t="str">
        <f>IF(B66="","",IF(F69=999,999,IF(F69+G69+H69=0,"",(F69*60+G69+H69/100)+E69)))</f>
        <v/>
      </c>
      <c r="J69" s="72"/>
      <c r="K69" s="72" t="str">
        <f>IF(I69="","",ABS(I69-J67))</f>
        <v/>
      </c>
      <c r="L69" s="219" t="str">
        <f>IF(K69="","",RANK(K69,K66:K70))</f>
        <v/>
      </c>
      <c r="M69" s="220" t="str">
        <f t="shared" si="36"/>
        <v/>
      </c>
      <c r="N69" s="73"/>
      <c r="O69" s="73" t="str">
        <f>IF(M69="","",ABS(M69-N67))</f>
        <v/>
      </c>
      <c r="P69" s="221" t="str">
        <f>IF(O69="","",RANK(O69,O66:O70))</f>
        <v/>
      </c>
      <c r="Q69" s="222" t="str">
        <f t="shared" si="37"/>
        <v/>
      </c>
      <c r="R69" s="74"/>
      <c r="S69" s="74" t="str">
        <f>IF(Q69="","",ABS(Q69-R67))</f>
        <v/>
      </c>
      <c r="T69" s="223" t="str">
        <f>IF(S69="","",RANK(S69,S66:S70))</f>
        <v/>
      </c>
      <c r="U69" s="224" t="str">
        <f t="shared" si="38"/>
        <v/>
      </c>
      <c r="V69" s="75"/>
      <c r="W69" s="225" t="str">
        <f>IF(B66="","",IF(N66=0,J67,IF(N66&lt;0.5,N67,IF(R66&lt;0.5,R67,"NV"))))</f>
        <v/>
      </c>
      <c r="X69" s="763"/>
      <c r="Y69" s="813"/>
      <c r="Z69" s="816"/>
    </row>
    <row r="70" spans="1:26" ht="15.75" thickBot="1" x14ac:dyDescent="0.3">
      <c r="A70" s="622"/>
      <c r="B70" s="1003"/>
      <c r="C70" s="825"/>
      <c r="D70" s="24" t="s">
        <v>6</v>
      </c>
      <c r="E70" s="389" t="str">
        <f>IF(F70&lt;&gt;"",E66,"")</f>
        <v/>
      </c>
      <c r="F70" s="295"/>
      <c r="G70" s="296"/>
      <c r="H70" s="335"/>
      <c r="I70" s="226" t="str">
        <f>IF(B66="","",IF(F70=999,999,IF(F70+G70+H70=0,"",(F70*60+G70+H70/100)+E70)))</f>
        <v/>
      </c>
      <c r="J70" s="76"/>
      <c r="K70" s="76" t="str">
        <f>IF(I70="","",ABS(I70-J67))</f>
        <v/>
      </c>
      <c r="L70" s="227" t="str">
        <f>IF(K70="","",RANK(K70,K66:K70))</f>
        <v/>
      </c>
      <c r="M70" s="228" t="str">
        <f t="shared" si="36"/>
        <v/>
      </c>
      <c r="N70" s="77"/>
      <c r="O70" s="77" t="str">
        <f>IF(M70="","",ABS(M70-N67))</f>
        <v/>
      </c>
      <c r="P70" s="229" t="str">
        <f>IF(O70="","",RANK(O70,O66:O70))</f>
        <v/>
      </c>
      <c r="Q70" s="230" t="str">
        <f t="shared" si="37"/>
        <v/>
      </c>
      <c r="R70" s="78"/>
      <c r="S70" s="78" t="str">
        <f>IF(Q70="","",ABS(Q70-R67))</f>
        <v/>
      </c>
      <c r="T70" s="231" t="str">
        <f>IF(S70="","",RANK(S70,S66:S70))</f>
        <v/>
      </c>
      <c r="U70" s="232" t="str">
        <f t="shared" si="38"/>
        <v/>
      </c>
      <c r="V70" s="79"/>
      <c r="W70" s="233" t="str">
        <f>IF(B66="","",IF(R66&lt;0.5,TRIMMEAN(I66:I70,0.4),IF(V66&lt;0.5,V67,"NV")))</f>
        <v/>
      </c>
      <c r="X70" s="811"/>
      <c r="Y70" s="814"/>
      <c r="Z70" s="817"/>
    </row>
    <row r="71" spans="1:26" x14ac:dyDescent="0.25">
      <c r="A71" s="626" t="str">
        <f>IF(B71="","",INDEX('Names And Totals'!$A$5:$A$104,MATCH('Head to Head'!B71,'Names And Totals'!$B$5:$B$104,0)))</f>
        <v/>
      </c>
      <c r="B71" s="999"/>
      <c r="C71" s="821" t="str">
        <f>IF(B71="","",IF(Y71="DQ","DQ",IF(Y71="TO","TO",IF(Y71="NV","NV",IF(Y71="","",RANK(Y71,$Y$6:$Y$501,0))))))</f>
        <v/>
      </c>
      <c r="D71" s="67" t="s">
        <v>7</v>
      </c>
      <c r="E71" s="342"/>
      <c r="F71" s="336"/>
      <c r="G71" s="333"/>
      <c r="H71" s="337"/>
      <c r="I71" s="263" t="str">
        <f>IF(B71="","",IF(F71=999,999,IF(F71+G71+H71=0,"",(F71*60+G71+H71/100)+E71)))</f>
        <v/>
      </c>
      <c r="J71" s="80" t="str">
        <f>IF(B71="","",MAX(I71:I75)-MIN(I71:I75))</f>
        <v/>
      </c>
      <c r="K71" s="80" t="str">
        <f>IF(I71="","",ABS(I71-J72))</f>
        <v/>
      </c>
      <c r="L71" s="214" t="str">
        <f>IF(K71="","",RANK(K71,K71:K75))</f>
        <v/>
      </c>
      <c r="M71" s="80" t="str">
        <f>IF(I71="","",IF(L71=1,"",I71))</f>
        <v/>
      </c>
      <c r="N71" s="82" t="str">
        <f>IF(B71="","",MAX(M71:M75)-MIN(M71:M75))</f>
        <v/>
      </c>
      <c r="O71" s="82" t="str">
        <f>IF(M71="","",ABS(M71-N72))</f>
        <v/>
      </c>
      <c r="P71" s="215" t="str">
        <f>IF(O71="","",RANK(O71,O71:O75))</f>
        <v/>
      </c>
      <c r="Q71" s="82" t="str">
        <f>IF(O71="","",IF(P71=1,"",I71))</f>
        <v/>
      </c>
      <c r="R71" s="83" t="str">
        <f>IF(B71="","",MAX(Q71:Q75)-MIN(Q71:Q75))</f>
        <v/>
      </c>
      <c r="S71" s="83" t="str">
        <f>IF(Q71="","",ABS(Q71-R72))</f>
        <v/>
      </c>
      <c r="T71" s="216" t="str">
        <f>IF(S71="","",RANK(S71,S71:S75))</f>
        <v/>
      </c>
      <c r="U71" s="83" t="str">
        <f>IF(T71="","",IF(T71=1,"",Q71))</f>
        <v/>
      </c>
      <c r="V71" s="84" t="str">
        <f>IF(B71="","",MAX(U71:U75)-MIN(U71:U75))</f>
        <v/>
      </c>
      <c r="W71" s="217" t="str">
        <f>IF(B71="","",I71)</f>
        <v/>
      </c>
      <c r="X71" s="614" t="str">
        <f>IF(B71="","",IF(Z71="DQ","DQ",IF(I71=999,"TO",IF(I71="","",IF(I72="",W71,IF(I73="",W72,IF(I74="",W73,IF(I75="",W74,W75))))))))</f>
        <v/>
      </c>
      <c r="Y71" s="818" t="str">
        <f>IF(B71="","",IF(Z71="DQ","DQ",IF(X71="TO","TO",IF(X71="","",IF(X71="NV","NV",IF((20-(X71-$Y$3))&gt;0,(20-(X71-$Y$3)),0))))))</f>
        <v/>
      </c>
      <c r="Z71" s="639"/>
    </row>
    <row r="72" spans="1:26" x14ac:dyDescent="0.25">
      <c r="A72" s="627"/>
      <c r="B72" s="997"/>
      <c r="C72" s="822"/>
      <c r="D72" s="21" t="s">
        <v>4</v>
      </c>
      <c r="E72" s="387" t="str">
        <f>IF(F72&lt;&gt;"",E71,"")</f>
        <v/>
      </c>
      <c r="F72" s="292"/>
      <c r="G72" s="293"/>
      <c r="H72" s="314"/>
      <c r="I72" s="234" t="str">
        <f>IF(B71="","",IF(F72=999,999,IF(F72+G72+H72=0,"",(F72*60+G72+H72/100)+E72)))</f>
        <v/>
      </c>
      <c r="J72" s="72" t="str">
        <f>IF(B71="","",AVERAGE(I71:I75))</f>
        <v/>
      </c>
      <c r="K72" s="72" t="str">
        <f>IF(I72="","",ABS(I72-J72))</f>
        <v/>
      </c>
      <c r="L72" s="219" t="str">
        <f>IF(K72="","",RANK(K72,K71:K75))</f>
        <v/>
      </c>
      <c r="M72" s="220" t="str">
        <f t="shared" ref="M72:M75" si="39">IF(I72="","",IF(L72=1,"",I72))</f>
        <v/>
      </c>
      <c r="N72" s="73" t="str">
        <f>IF(B71="","",AVERAGE(M71:M75))</f>
        <v/>
      </c>
      <c r="O72" s="73" t="str">
        <f>IF(M72="","",ABS(M72-N72))</f>
        <v/>
      </c>
      <c r="P72" s="221" t="str">
        <f>IF(O72="","",RANK(O72,O71:O75))</f>
        <v/>
      </c>
      <c r="Q72" s="222" t="str">
        <f t="shared" ref="Q72:Q75" si="40">IF(O72="","",IF(P72=1,"",I72))</f>
        <v/>
      </c>
      <c r="R72" s="74" t="str">
        <f>IF(B71="","",AVERAGE(Q71:Q75))</f>
        <v/>
      </c>
      <c r="S72" s="74" t="str">
        <f>IF(Q72="","",ABS(Q72-R72))</f>
        <v/>
      </c>
      <c r="T72" s="223" t="str">
        <f>IF(S72="","",RANK(S72,S71:S75))</f>
        <v/>
      </c>
      <c r="U72" s="224" t="str">
        <f t="shared" ref="U72:U75" si="41">IF(T72="","",IF(T72=1,"",Q72))</f>
        <v/>
      </c>
      <c r="V72" s="75" t="str">
        <f>IF(B71="","",AVERAGE(U71:U75))</f>
        <v/>
      </c>
      <c r="W72" s="225" t="str">
        <f>IF(B71="","",IF(J71&lt;0.5,J72,"NV"))</f>
        <v/>
      </c>
      <c r="X72" s="615"/>
      <c r="Y72" s="819"/>
      <c r="Z72" s="639"/>
    </row>
    <row r="73" spans="1:26" x14ac:dyDescent="0.25">
      <c r="A73" s="627"/>
      <c r="B73" s="997"/>
      <c r="C73" s="822"/>
      <c r="D73" s="21" t="s">
        <v>8</v>
      </c>
      <c r="E73" s="387" t="str">
        <f>IF(F73&lt;&gt;"",E71,"")</f>
        <v/>
      </c>
      <c r="F73" s="292"/>
      <c r="G73" s="293"/>
      <c r="H73" s="314"/>
      <c r="I73" s="234" t="str">
        <f>IF(B71="","",IF(F73=999,999,IF(F73+G73+H73=0,"",(F73*60+G73+H73/100)+E73)))</f>
        <v/>
      </c>
      <c r="J73" s="72"/>
      <c r="K73" s="72" t="str">
        <f>IF(I73="","",ABS(I73-J72))</f>
        <v/>
      </c>
      <c r="L73" s="219" t="str">
        <f>IF(K73="","",RANK(K73,K71:K75))</f>
        <v/>
      </c>
      <c r="M73" s="220" t="str">
        <f t="shared" si="39"/>
        <v/>
      </c>
      <c r="N73" s="73"/>
      <c r="O73" s="73" t="str">
        <f>IF(M73="","",ABS(M73-N72))</f>
        <v/>
      </c>
      <c r="P73" s="221" t="str">
        <f>IF(O73="","",RANK(O73,O71:O75))</f>
        <v/>
      </c>
      <c r="Q73" s="222" t="str">
        <f t="shared" si="40"/>
        <v/>
      </c>
      <c r="R73" s="74"/>
      <c r="S73" s="74" t="str">
        <f>IF(Q73="","",ABS(Q73-R72))</f>
        <v/>
      </c>
      <c r="T73" s="223" t="str">
        <f>IF(S73="","",RANK(S73,S71:S75))</f>
        <v/>
      </c>
      <c r="U73" s="224" t="str">
        <f t="shared" si="41"/>
        <v/>
      </c>
      <c r="V73" s="75"/>
      <c r="W73" s="225" t="str">
        <f>IF(B71="","",IF(J71&lt;0.5,J72,IF(N71&lt;0.5,N72,"NV")))</f>
        <v/>
      </c>
      <c r="X73" s="615"/>
      <c r="Y73" s="819"/>
      <c r="Z73" s="639"/>
    </row>
    <row r="74" spans="1:26" x14ac:dyDescent="0.25">
      <c r="A74" s="627"/>
      <c r="B74" s="997"/>
      <c r="C74" s="822"/>
      <c r="D74" s="21" t="s">
        <v>5</v>
      </c>
      <c r="E74" s="387" t="str">
        <f>IF(F74&lt;&gt;"",E71,"")</f>
        <v/>
      </c>
      <c r="F74" s="292"/>
      <c r="G74" s="293"/>
      <c r="H74" s="314"/>
      <c r="I74" s="234" t="str">
        <f>IF(B71="","",IF(F74=999,999,IF(F74+G74+H74=0,"",(F74*60+G74+H74/100)+E74)))</f>
        <v/>
      </c>
      <c r="J74" s="72"/>
      <c r="K74" s="72" t="str">
        <f>IF(I74="","",ABS(I74-J72))</f>
        <v/>
      </c>
      <c r="L74" s="219" t="str">
        <f>IF(K74="","",RANK(K74,K71:K75))</f>
        <v/>
      </c>
      <c r="M74" s="220" t="str">
        <f t="shared" si="39"/>
        <v/>
      </c>
      <c r="N74" s="73"/>
      <c r="O74" s="73" t="str">
        <f>IF(M74="","",ABS(M74-N72))</f>
        <v/>
      </c>
      <c r="P74" s="221" t="str">
        <f>IF(O74="","",RANK(O74,O71:O75))</f>
        <v/>
      </c>
      <c r="Q74" s="222" t="str">
        <f t="shared" si="40"/>
        <v/>
      </c>
      <c r="R74" s="74"/>
      <c r="S74" s="74" t="str">
        <f>IF(Q74="","",ABS(Q74-R72))</f>
        <v/>
      </c>
      <c r="T74" s="223" t="str">
        <f>IF(S74="","",RANK(S74,S71:S75))</f>
        <v/>
      </c>
      <c r="U74" s="224" t="str">
        <f t="shared" si="41"/>
        <v/>
      </c>
      <c r="V74" s="75"/>
      <c r="W74" s="225" t="str">
        <f>IF(B71="","",IF(N71=0,J72,IF(N71&lt;0.5,N72,IF(R71&lt;0.5,R72,"NV"))))</f>
        <v/>
      </c>
      <c r="X74" s="615"/>
      <c r="Y74" s="819"/>
      <c r="Z74" s="639"/>
    </row>
    <row r="75" spans="1:26" ht="15.75" thickBot="1" x14ac:dyDescent="0.3">
      <c r="A75" s="628"/>
      <c r="B75" s="1000"/>
      <c r="C75" s="823"/>
      <c r="D75" s="66" t="s">
        <v>6</v>
      </c>
      <c r="E75" s="235" t="str">
        <f>IF(F75&lt;&gt;"",E71,"")</f>
        <v/>
      </c>
      <c r="F75" s="338"/>
      <c r="G75" s="339"/>
      <c r="H75" s="340"/>
      <c r="I75" s="264" t="str">
        <f>IF(B71="","",IF(F75=999,999,IF(F75+G75+H75=0,"",(F75*60+G75+H75/100)+E75)))</f>
        <v/>
      </c>
      <c r="J75" s="76"/>
      <c r="K75" s="76" t="str">
        <f>IF(I75="","",ABS(I75-J72))</f>
        <v/>
      </c>
      <c r="L75" s="227" t="str">
        <f>IF(K75="","",RANK(K75,K71:K75))</f>
        <v/>
      </c>
      <c r="M75" s="228" t="str">
        <f t="shared" si="39"/>
        <v/>
      </c>
      <c r="N75" s="77"/>
      <c r="O75" s="77" t="str">
        <f>IF(M75="","",ABS(M75-N72))</f>
        <v/>
      </c>
      <c r="P75" s="229" t="str">
        <f>IF(O75="","",RANK(O75,O71:O75))</f>
        <v/>
      </c>
      <c r="Q75" s="230" t="str">
        <f t="shared" si="40"/>
        <v/>
      </c>
      <c r="R75" s="78"/>
      <c r="S75" s="78" t="str">
        <f>IF(Q75="","",ABS(Q75-R72))</f>
        <v/>
      </c>
      <c r="T75" s="231" t="str">
        <f>IF(S75="","",RANK(S75,S71:S75))</f>
        <v/>
      </c>
      <c r="U75" s="232" t="str">
        <f t="shared" si="41"/>
        <v/>
      </c>
      <c r="V75" s="79"/>
      <c r="W75" s="233" t="str">
        <f>IF(B71="","",IF(R71&lt;0.5,TRIMMEAN(I71:I75,0.4),IF(V71&lt;0.5,V72,"NV")))</f>
        <v/>
      </c>
      <c r="X75" s="616"/>
      <c r="Y75" s="820"/>
      <c r="Z75" s="639"/>
    </row>
    <row r="76" spans="1:26" x14ac:dyDescent="0.25">
      <c r="A76" s="830" t="str">
        <f>IF(B76="","",INDEX('Names And Totals'!$A$5:$A$104,MATCH('Head to Head'!B76,'Names And Totals'!$B$5:$B$104,0)))</f>
        <v/>
      </c>
      <c r="B76" s="1001"/>
      <c r="C76" s="824" t="str">
        <f>IF(B76="","",IF(Y76="DQ","DQ",IF(Y76="TO","TO",IF(Y76="NV","NV",IF(Y76="","",RANK(Y76,$Y$6:$Y$501,0))))))</f>
        <v/>
      </c>
      <c r="D76" s="23" t="s">
        <v>7</v>
      </c>
      <c r="E76" s="343"/>
      <c r="F76" s="324"/>
      <c r="G76" s="334"/>
      <c r="H76" s="325"/>
      <c r="I76" s="213" t="str">
        <f>IF(B76="","",IF(F76=999,999,IF(F76+G76+H76=0,"",(F76*60+G76+H76/100)+E76)))</f>
        <v/>
      </c>
      <c r="J76" s="80" t="str">
        <f>IF(B76="","",MAX(I76:I80)-MIN(I76:I80))</f>
        <v/>
      </c>
      <c r="K76" s="80" t="str">
        <f>IF(I76="","",ABS(I76-J77))</f>
        <v/>
      </c>
      <c r="L76" s="214" t="str">
        <f>IF(K76="","",RANK(K76,K76:K80))</f>
        <v/>
      </c>
      <c r="M76" s="80" t="str">
        <f>IF(I76="","",IF(L76=1,"",I76))</f>
        <v/>
      </c>
      <c r="N76" s="82" t="str">
        <f>IF(B76="","",MAX(M76:M80)-MIN(M76:M80))</f>
        <v/>
      </c>
      <c r="O76" s="82" t="str">
        <f>IF(M76="","",ABS(M76-N77))</f>
        <v/>
      </c>
      <c r="P76" s="215" t="str">
        <f>IF(O76="","",RANK(O76,O76:O80))</f>
        <v/>
      </c>
      <c r="Q76" s="82" t="str">
        <f>IF(O76="","",IF(P76=1,"",I76))</f>
        <v/>
      </c>
      <c r="R76" s="83" t="str">
        <f>IF(B76="","",MAX(Q76:Q80)-MIN(Q76:Q80))</f>
        <v/>
      </c>
      <c r="S76" s="83" t="str">
        <f>IF(Q76="","",ABS(Q76-R77))</f>
        <v/>
      </c>
      <c r="T76" s="216" t="str">
        <f>IF(S76="","",RANK(S76,S76:S80))</f>
        <v/>
      </c>
      <c r="U76" s="83" t="str">
        <f>IF(T76="","",IF(T76=1,"",Q76))</f>
        <v/>
      </c>
      <c r="V76" s="84" t="str">
        <f>IF(B76="","",MAX(U76:U80)-MIN(U76:U80))</f>
        <v/>
      </c>
      <c r="W76" s="217" t="str">
        <f>IF(B76="","",I76)</f>
        <v/>
      </c>
      <c r="X76" s="810" t="str">
        <f>IF(B76="","",IF(Z76="DQ","DQ",IF(I76=999,"TO",IF(I76="","",IF(I77="",W76,IF(I78="",W77,IF(I79="",W78,IF(I80="",W79,W80))))))))</f>
        <v/>
      </c>
      <c r="Y76" s="812" t="str">
        <f>IF(B76="","",IF(Z76="DQ","DQ",IF(X76="TO","TO",IF(X76="","",IF(X76="NV","NV",IF((20-(X76-$Y$3))&gt;0,(20-(X76-$Y$3)),0))))))</f>
        <v/>
      </c>
      <c r="Z76" s="815"/>
    </row>
    <row r="77" spans="1:26" x14ac:dyDescent="0.25">
      <c r="A77" s="621"/>
      <c r="B77" s="1002"/>
      <c r="C77" s="641"/>
      <c r="D77" s="18" t="s">
        <v>4</v>
      </c>
      <c r="E77" s="384" t="str">
        <f>IF(F77&lt;&gt;"",E76,"")</f>
        <v/>
      </c>
      <c r="F77" s="289"/>
      <c r="G77" s="290"/>
      <c r="H77" s="310"/>
      <c r="I77" s="218" t="str">
        <f>IF(B76="","",IF(F77=999,999,IF(F77+G77+H77=0,"",(F77*60+G77+H77/100)+E77)))</f>
        <v/>
      </c>
      <c r="J77" s="72" t="str">
        <f>IF(B76="","",AVERAGE(I76:I80))</f>
        <v/>
      </c>
      <c r="K77" s="72" t="str">
        <f>IF(I77="","",ABS(I77-J77))</f>
        <v/>
      </c>
      <c r="L77" s="219" t="str">
        <f>IF(K77="","",RANK(K77,K76:K80))</f>
        <v/>
      </c>
      <c r="M77" s="220" t="str">
        <f t="shared" ref="M77:M80" si="42">IF(I77="","",IF(L77=1,"",I77))</f>
        <v/>
      </c>
      <c r="N77" s="73" t="str">
        <f>IF(B76="","",AVERAGE(M76:M80))</f>
        <v/>
      </c>
      <c r="O77" s="73" t="str">
        <f>IF(M77="","",ABS(M77-N77))</f>
        <v/>
      </c>
      <c r="P77" s="221" t="str">
        <f>IF(O77="","",RANK(O77,O76:O80))</f>
        <v/>
      </c>
      <c r="Q77" s="222" t="str">
        <f t="shared" ref="Q77:Q80" si="43">IF(O77="","",IF(P77=1,"",I77))</f>
        <v/>
      </c>
      <c r="R77" s="74" t="str">
        <f>IF(B76="","",AVERAGE(Q76:Q80))</f>
        <v/>
      </c>
      <c r="S77" s="74" t="str">
        <f>IF(Q77="","",ABS(Q77-R77))</f>
        <v/>
      </c>
      <c r="T77" s="223" t="str">
        <f>IF(S77="","",RANK(S77,S76:S80))</f>
        <v/>
      </c>
      <c r="U77" s="224" t="str">
        <f t="shared" ref="U77:U80" si="44">IF(T77="","",IF(T77=1,"",Q77))</f>
        <v/>
      </c>
      <c r="V77" s="75" t="str">
        <f>IF(B76="","",AVERAGE(U76:U80))</f>
        <v/>
      </c>
      <c r="W77" s="225" t="str">
        <f>IF(B76="","",IF(J76&lt;0.5,J77,"NV"))</f>
        <v/>
      </c>
      <c r="X77" s="763"/>
      <c r="Y77" s="813"/>
      <c r="Z77" s="816"/>
    </row>
    <row r="78" spans="1:26" x14ac:dyDescent="0.25">
      <c r="A78" s="621"/>
      <c r="B78" s="1002"/>
      <c r="C78" s="641"/>
      <c r="D78" s="18" t="s">
        <v>8</v>
      </c>
      <c r="E78" s="384" t="str">
        <f>IF(F78&lt;&gt;"",E76,"")</f>
        <v/>
      </c>
      <c r="F78" s="289"/>
      <c r="G78" s="290"/>
      <c r="H78" s="310"/>
      <c r="I78" s="218" t="str">
        <f>IF(B76="","",IF(F78=999,999,IF(F78+G78+H78=0,"",(F78*60+G78+H78/100)+E78)))</f>
        <v/>
      </c>
      <c r="J78" s="72"/>
      <c r="K78" s="72" t="str">
        <f>IF(I78="","",ABS(I78-J77))</f>
        <v/>
      </c>
      <c r="L78" s="219" t="str">
        <f>IF(K78="","",RANK(K78,K76:K80))</f>
        <v/>
      </c>
      <c r="M78" s="220" t="str">
        <f t="shared" si="42"/>
        <v/>
      </c>
      <c r="N78" s="73"/>
      <c r="O78" s="73" t="str">
        <f>IF(M78="","",ABS(M78-N77))</f>
        <v/>
      </c>
      <c r="P78" s="221" t="str">
        <f>IF(O78="","",RANK(O78,O76:O80))</f>
        <v/>
      </c>
      <c r="Q78" s="222" t="str">
        <f t="shared" si="43"/>
        <v/>
      </c>
      <c r="R78" s="74"/>
      <c r="S78" s="74" t="str">
        <f>IF(Q78="","",ABS(Q78-R77))</f>
        <v/>
      </c>
      <c r="T78" s="223" t="str">
        <f>IF(S78="","",RANK(S78,S76:S80))</f>
        <v/>
      </c>
      <c r="U78" s="224" t="str">
        <f t="shared" si="44"/>
        <v/>
      </c>
      <c r="V78" s="75"/>
      <c r="W78" s="225" t="str">
        <f>IF(B76="","",IF(J76&lt;0.5,J77,IF(N76&lt;0.5,N77,"NV")))</f>
        <v/>
      </c>
      <c r="X78" s="763"/>
      <c r="Y78" s="813"/>
      <c r="Z78" s="816"/>
    </row>
    <row r="79" spans="1:26" x14ac:dyDescent="0.25">
      <c r="A79" s="621"/>
      <c r="B79" s="1002"/>
      <c r="C79" s="641"/>
      <c r="D79" s="18" t="s">
        <v>5</v>
      </c>
      <c r="E79" s="384" t="str">
        <f>IF(F79&lt;&gt;"",E76,"")</f>
        <v/>
      </c>
      <c r="F79" s="289"/>
      <c r="G79" s="290"/>
      <c r="H79" s="310"/>
      <c r="I79" s="218" t="str">
        <f>IF(B76="","",IF(F79=999,999,IF(F79+G79+H79=0,"",(F79*60+G79+H79/100)+E79)))</f>
        <v/>
      </c>
      <c r="J79" s="72"/>
      <c r="K79" s="72" t="str">
        <f>IF(I79="","",ABS(I79-J77))</f>
        <v/>
      </c>
      <c r="L79" s="219" t="str">
        <f>IF(K79="","",RANK(K79,K76:K80))</f>
        <v/>
      </c>
      <c r="M79" s="220" t="str">
        <f t="shared" si="42"/>
        <v/>
      </c>
      <c r="N79" s="73"/>
      <c r="O79" s="73" t="str">
        <f>IF(M79="","",ABS(M79-N77))</f>
        <v/>
      </c>
      <c r="P79" s="221" t="str">
        <f>IF(O79="","",RANK(O79,O76:O80))</f>
        <v/>
      </c>
      <c r="Q79" s="222" t="str">
        <f t="shared" si="43"/>
        <v/>
      </c>
      <c r="R79" s="74"/>
      <c r="S79" s="74" t="str">
        <f>IF(Q79="","",ABS(Q79-R77))</f>
        <v/>
      </c>
      <c r="T79" s="223" t="str">
        <f>IF(S79="","",RANK(S79,S76:S80))</f>
        <v/>
      </c>
      <c r="U79" s="224" t="str">
        <f t="shared" si="44"/>
        <v/>
      </c>
      <c r="V79" s="75"/>
      <c r="W79" s="225" t="str">
        <f>IF(B76="","",IF(N76=0,J77,IF(N76&lt;0.5,N77,IF(R76&lt;0.5,R77,"NV"))))</f>
        <v/>
      </c>
      <c r="X79" s="763"/>
      <c r="Y79" s="813"/>
      <c r="Z79" s="816"/>
    </row>
    <row r="80" spans="1:26" ht="15.75" thickBot="1" x14ac:dyDescent="0.3">
      <c r="A80" s="622"/>
      <c r="B80" s="1003"/>
      <c r="C80" s="825"/>
      <c r="D80" s="24" t="s">
        <v>6</v>
      </c>
      <c r="E80" s="389" t="str">
        <f>IF(F80&lt;&gt;"",E76,"")</f>
        <v/>
      </c>
      <c r="F80" s="295"/>
      <c r="G80" s="296"/>
      <c r="H80" s="335"/>
      <c r="I80" s="226" t="str">
        <f>IF(B76="","",IF(F80=999,999,IF(F80+G80+H80=0,"",(F80*60+G80+H80/100)+E80)))</f>
        <v/>
      </c>
      <c r="J80" s="76"/>
      <c r="K80" s="76" t="str">
        <f>IF(I80="","",ABS(I80-J77))</f>
        <v/>
      </c>
      <c r="L80" s="227" t="str">
        <f>IF(K80="","",RANK(K80,K76:K80))</f>
        <v/>
      </c>
      <c r="M80" s="228" t="str">
        <f t="shared" si="42"/>
        <v/>
      </c>
      <c r="N80" s="77"/>
      <c r="O80" s="77" t="str">
        <f>IF(M80="","",ABS(M80-N77))</f>
        <v/>
      </c>
      <c r="P80" s="229" t="str">
        <f>IF(O80="","",RANK(O80,O76:O80))</f>
        <v/>
      </c>
      <c r="Q80" s="230" t="str">
        <f t="shared" si="43"/>
        <v/>
      </c>
      <c r="R80" s="78"/>
      <c r="S80" s="78" t="str">
        <f>IF(Q80="","",ABS(Q80-R77))</f>
        <v/>
      </c>
      <c r="T80" s="231" t="str">
        <f>IF(S80="","",RANK(S80,S76:S80))</f>
        <v/>
      </c>
      <c r="U80" s="232" t="str">
        <f t="shared" si="44"/>
        <v/>
      </c>
      <c r="V80" s="79"/>
      <c r="W80" s="233" t="str">
        <f>IF(B76="","",IF(R76&lt;0.5,TRIMMEAN(I76:I80,0.4),IF(V76&lt;0.5,V77,"NV")))</f>
        <v/>
      </c>
      <c r="X80" s="811"/>
      <c r="Y80" s="814"/>
      <c r="Z80" s="817"/>
    </row>
    <row r="81" spans="1:26" x14ac:dyDescent="0.25">
      <c r="A81" s="626" t="str">
        <f>IF(B81="","",INDEX('Names And Totals'!$A$5:$A$104,MATCH('Head to Head'!B81,'Names And Totals'!$B$5:$B$104,0)))</f>
        <v/>
      </c>
      <c r="B81" s="999"/>
      <c r="C81" s="821" t="str">
        <f>IF(B81="","",IF(Y81="DQ","DQ",IF(Y81="TO","TO",IF(Y81="NV","NV",IF(Y81="","",RANK(Y81,$Y$6:$Y$501,0))))))</f>
        <v/>
      </c>
      <c r="D81" s="67" t="s">
        <v>7</v>
      </c>
      <c r="E81" s="342"/>
      <c r="F81" s="336"/>
      <c r="G81" s="333"/>
      <c r="H81" s="337"/>
      <c r="I81" s="263" t="str">
        <f>IF(B81="","",IF(F81=999,999,IF(F81+G81+H81=0,"",(F81*60+G81+H81/100)+E81)))</f>
        <v/>
      </c>
      <c r="J81" s="80" t="str">
        <f>IF(B81="","",MAX(I81:I85)-MIN(I81:I85))</f>
        <v/>
      </c>
      <c r="K81" s="80" t="str">
        <f>IF(I81="","",ABS(I81-J82))</f>
        <v/>
      </c>
      <c r="L81" s="214" t="str">
        <f>IF(K81="","",RANK(K81,K81:K85))</f>
        <v/>
      </c>
      <c r="M81" s="80" t="str">
        <f>IF(I81="","",IF(L81=1,"",I81))</f>
        <v/>
      </c>
      <c r="N81" s="82" t="str">
        <f>IF(B81="","",MAX(M81:M85)-MIN(M81:M85))</f>
        <v/>
      </c>
      <c r="O81" s="82" t="str">
        <f>IF(M81="","",ABS(M81-N82))</f>
        <v/>
      </c>
      <c r="P81" s="215" t="str">
        <f>IF(O81="","",RANK(O81,O81:O85))</f>
        <v/>
      </c>
      <c r="Q81" s="82" t="str">
        <f>IF(O81="","",IF(P81=1,"",I81))</f>
        <v/>
      </c>
      <c r="R81" s="83" t="str">
        <f>IF(B81="","",MAX(Q81:Q85)-MIN(Q81:Q85))</f>
        <v/>
      </c>
      <c r="S81" s="83" t="str">
        <f>IF(Q81="","",ABS(Q81-R82))</f>
        <v/>
      </c>
      <c r="T81" s="216" t="str">
        <f>IF(S81="","",RANK(S81,S81:S85))</f>
        <v/>
      </c>
      <c r="U81" s="83" t="str">
        <f>IF(T81="","",IF(T81=1,"",Q81))</f>
        <v/>
      </c>
      <c r="V81" s="84" t="str">
        <f>IF(B81="","",MAX(U81:U85)-MIN(U81:U85))</f>
        <v/>
      </c>
      <c r="W81" s="217" t="str">
        <f>IF(B81="","",I81)</f>
        <v/>
      </c>
      <c r="X81" s="614" t="str">
        <f>IF(B81="","",IF(Z81="DQ","DQ",IF(I81=999,"TO",IF(I81="","",IF(I82="",W81,IF(I83="",W82,IF(I84="",W83,IF(I85="",W84,W85))))))))</f>
        <v/>
      </c>
      <c r="Y81" s="818" t="str">
        <f>IF(B81="","",IF(Z81="DQ","DQ",IF(X81="TO","TO",IF(X81="","",IF(X81="NV","NV",IF((20-(X81-$Y$3))&gt;0,(20-(X81-$Y$3)),0))))))</f>
        <v/>
      </c>
      <c r="Z81" s="639"/>
    </row>
    <row r="82" spans="1:26" x14ac:dyDescent="0.25">
      <c r="A82" s="627"/>
      <c r="B82" s="997"/>
      <c r="C82" s="822"/>
      <c r="D82" s="21" t="s">
        <v>4</v>
      </c>
      <c r="E82" s="387" t="str">
        <f>IF(F82&lt;&gt;"",E81,"")</f>
        <v/>
      </c>
      <c r="F82" s="292"/>
      <c r="G82" s="293"/>
      <c r="H82" s="314"/>
      <c r="I82" s="234" t="str">
        <f>IF(B81="","",IF(F82=999,999,IF(F82+G82+H82=0,"",(F82*60+G82+H82/100)+E82)))</f>
        <v/>
      </c>
      <c r="J82" s="72" t="str">
        <f>IF(B81="","",AVERAGE(I81:I85))</f>
        <v/>
      </c>
      <c r="K82" s="72" t="str">
        <f>IF(I82="","",ABS(I82-J82))</f>
        <v/>
      </c>
      <c r="L82" s="219" t="str">
        <f>IF(K82="","",RANK(K82,K81:K85))</f>
        <v/>
      </c>
      <c r="M82" s="220" t="str">
        <f t="shared" ref="M82:M85" si="45">IF(I82="","",IF(L82=1,"",I82))</f>
        <v/>
      </c>
      <c r="N82" s="73" t="str">
        <f>IF(B81="","",AVERAGE(M81:M85))</f>
        <v/>
      </c>
      <c r="O82" s="73" t="str">
        <f>IF(M82="","",ABS(M82-N82))</f>
        <v/>
      </c>
      <c r="P82" s="221" t="str">
        <f>IF(O82="","",RANK(O82,O81:O85))</f>
        <v/>
      </c>
      <c r="Q82" s="222" t="str">
        <f t="shared" ref="Q82:Q85" si="46">IF(O82="","",IF(P82=1,"",I82))</f>
        <v/>
      </c>
      <c r="R82" s="74" t="str">
        <f>IF(B81="","",AVERAGE(Q81:Q85))</f>
        <v/>
      </c>
      <c r="S82" s="74" t="str">
        <f>IF(Q82="","",ABS(Q82-R82))</f>
        <v/>
      </c>
      <c r="T82" s="223" t="str">
        <f>IF(S82="","",RANK(S82,S81:S85))</f>
        <v/>
      </c>
      <c r="U82" s="224" t="str">
        <f t="shared" ref="U82:U85" si="47">IF(T82="","",IF(T82=1,"",Q82))</f>
        <v/>
      </c>
      <c r="V82" s="75" t="str">
        <f>IF(B81="","",AVERAGE(U81:U85))</f>
        <v/>
      </c>
      <c r="W82" s="225" t="str">
        <f>IF(B81="","",IF(J81&lt;0.5,J82,"NV"))</f>
        <v/>
      </c>
      <c r="X82" s="615"/>
      <c r="Y82" s="819"/>
      <c r="Z82" s="639"/>
    </row>
    <row r="83" spans="1:26" x14ac:dyDescent="0.25">
      <c r="A83" s="627"/>
      <c r="B83" s="997"/>
      <c r="C83" s="822"/>
      <c r="D83" s="21" t="s">
        <v>8</v>
      </c>
      <c r="E83" s="387" t="str">
        <f>IF(F83&lt;&gt;"",E81,"")</f>
        <v/>
      </c>
      <c r="F83" s="292"/>
      <c r="G83" s="293"/>
      <c r="H83" s="314"/>
      <c r="I83" s="234" t="str">
        <f>IF(B81="","",IF(F83=999,999,IF(F83+G83+H83=0,"",(F83*60+G83+H83/100)+E83)))</f>
        <v/>
      </c>
      <c r="J83" s="72"/>
      <c r="K83" s="72" t="str">
        <f>IF(I83="","",ABS(I83-J82))</f>
        <v/>
      </c>
      <c r="L83" s="219" t="str">
        <f>IF(K83="","",RANK(K83,K81:K85))</f>
        <v/>
      </c>
      <c r="M83" s="220" t="str">
        <f t="shared" si="45"/>
        <v/>
      </c>
      <c r="N83" s="73"/>
      <c r="O83" s="73" t="str">
        <f>IF(M83="","",ABS(M83-N82))</f>
        <v/>
      </c>
      <c r="P83" s="221" t="str">
        <f>IF(O83="","",RANK(O83,O81:O85))</f>
        <v/>
      </c>
      <c r="Q83" s="222" t="str">
        <f t="shared" si="46"/>
        <v/>
      </c>
      <c r="R83" s="74"/>
      <c r="S83" s="74" t="str">
        <f>IF(Q83="","",ABS(Q83-R82))</f>
        <v/>
      </c>
      <c r="T83" s="223" t="str">
        <f>IF(S83="","",RANK(S83,S81:S85))</f>
        <v/>
      </c>
      <c r="U83" s="224" t="str">
        <f t="shared" si="47"/>
        <v/>
      </c>
      <c r="V83" s="75"/>
      <c r="W83" s="225" t="str">
        <f>IF(B81="","",IF(J81&lt;0.5,J82,IF(N81&lt;0.5,N82,"NV")))</f>
        <v/>
      </c>
      <c r="X83" s="615"/>
      <c r="Y83" s="819"/>
      <c r="Z83" s="639"/>
    </row>
    <row r="84" spans="1:26" x14ac:dyDescent="0.25">
      <c r="A84" s="627"/>
      <c r="B84" s="997"/>
      <c r="C84" s="822"/>
      <c r="D84" s="21" t="s">
        <v>5</v>
      </c>
      <c r="E84" s="387" t="str">
        <f>IF(F84&lt;&gt;"",E81,"")</f>
        <v/>
      </c>
      <c r="F84" s="292"/>
      <c r="G84" s="293"/>
      <c r="H84" s="314"/>
      <c r="I84" s="234" t="str">
        <f>IF(B81="","",IF(F84=999,999,IF(F84+G84+H84=0,"",(F84*60+G84+H84/100)+E84)))</f>
        <v/>
      </c>
      <c r="J84" s="72"/>
      <c r="K84" s="72" t="str">
        <f>IF(I84="","",ABS(I84-J82))</f>
        <v/>
      </c>
      <c r="L84" s="219" t="str">
        <f>IF(K84="","",RANK(K84,K81:K85))</f>
        <v/>
      </c>
      <c r="M84" s="220" t="str">
        <f t="shared" si="45"/>
        <v/>
      </c>
      <c r="N84" s="73"/>
      <c r="O84" s="73" t="str">
        <f>IF(M84="","",ABS(M84-N82))</f>
        <v/>
      </c>
      <c r="P84" s="221" t="str">
        <f>IF(O84="","",RANK(O84,O81:O85))</f>
        <v/>
      </c>
      <c r="Q84" s="222" t="str">
        <f t="shared" si="46"/>
        <v/>
      </c>
      <c r="R84" s="74"/>
      <c r="S84" s="74" t="str">
        <f>IF(Q84="","",ABS(Q84-R82))</f>
        <v/>
      </c>
      <c r="T84" s="223" t="str">
        <f>IF(S84="","",RANK(S84,S81:S85))</f>
        <v/>
      </c>
      <c r="U84" s="224" t="str">
        <f t="shared" si="47"/>
        <v/>
      </c>
      <c r="V84" s="75"/>
      <c r="W84" s="225" t="str">
        <f>IF(B81="","",IF(N81=0,J82,IF(N81&lt;0.5,N82,IF(R81&lt;0.5,R82,"NV"))))</f>
        <v/>
      </c>
      <c r="X84" s="615"/>
      <c r="Y84" s="819"/>
      <c r="Z84" s="639"/>
    </row>
    <row r="85" spans="1:26" ht="15.75" thickBot="1" x14ac:dyDescent="0.3">
      <c r="A85" s="628"/>
      <c r="B85" s="1000"/>
      <c r="C85" s="823"/>
      <c r="D85" s="66" t="s">
        <v>6</v>
      </c>
      <c r="E85" s="235" t="str">
        <f>IF(F85&lt;&gt;"",E81,"")</f>
        <v/>
      </c>
      <c r="F85" s="338"/>
      <c r="G85" s="339"/>
      <c r="H85" s="340"/>
      <c r="I85" s="264" t="str">
        <f>IF(B81="","",IF(F85=999,999,IF(F85+G85+H85=0,"",(F85*60+G85+H85/100)+E85)))</f>
        <v/>
      </c>
      <c r="J85" s="76"/>
      <c r="K85" s="76" t="str">
        <f>IF(I85="","",ABS(I85-J82))</f>
        <v/>
      </c>
      <c r="L85" s="227" t="str">
        <f>IF(K85="","",RANK(K85,K81:K85))</f>
        <v/>
      </c>
      <c r="M85" s="228" t="str">
        <f t="shared" si="45"/>
        <v/>
      </c>
      <c r="N85" s="77"/>
      <c r="O85" s="77" t="str">
        <f>IF(M85="","",ABS(M85-N82))</f>
        <v/>
      </c>
      <c r="P85" s="229" t="str">
        <f>IF(O85="","",RANK(O85,O81:O85))</f>
        <v/>
      </c>
      <c r="Q85" s="230" t="str">
        <f t="shared" si="46"/>
        <v/>
      </c>
      <c r="R85" s="78"/>
      <c r="S85" s="78" t="str">
        <f>IF(Q85="","",ABS(Q85-R82))</f>
        <v/>
      </c>
      <c r="T85" s="231" t="str">
        <f>IF(S85="","",RANK(S85,S81:S85))</f>
        <v/>
      </c>
      <c r="U85" s="232" t="str">
        <f t="shared" si="47"/>
        <v/>
      </c>
      <c r="V85" s="79"/>
      <c r="W85" s="233" t="str">
        <f>IF(B81="","",IF(R81&lt;0.5,TRIMMEAN(I81:I85,0.4),IF(V81&lt;0.5,V82,"NV")))</f>
        <v/>
      </c>
      <c r="X85" s="616"/>
      <c r="Y85" s="820"/>
      <c r="Z85" s="639"/>
    </row>
    <row r="86" spans="1:26" x14ac:dyDescent="0.25">
      <c r="A86" s="830" t="str">
        <f>IF(B86="","",INDEX('Names And Totals'!$A$5:$A$104,MATCH('Head to Head'!B86,'Names And Totals'!$B$5:$B$104,0)))</f>
        <v/>
      </c>
      <c r="B86" s="1001"/>
      <c r="C86" s="824" t="str">
        <f>IF(B86="","",IF(Y86="DQ","DQ",IF(Y86="TO","TO",IF(Y86="NV","NV",IF(Y86="","",RANK(Y86,$Y$6:$Y$501,0))))))</f>
        <v/>
      </c>
      <c r="D86" s="23" t="s">
        <v>7</v>
      </c>
      <c r="E86" s="343"/>
      <c r="F86" s="324"/>
      <c r="G86" s="334"/>
      <c r="H86" s="325"/>
      <c r="I86" s="213" t="str">
        <f>IF(B86="","",IF(F86=999,999,IF(F86+G86+H86=0,"",(F86*60+G86+H86/100)+E86)))</f>
        <v/>
      </c>
      <c r="J86" s="80" t="str">
        <f>IF(B86="","",MAX(I86:I90)-MIN(I86:I90))</f>
        <v/>
      </c>
      <c r="K86" s="80" t="str">
        <f>IF(I86="","",ABS(I86-J87))</f>
        <v/>
      </c>
      <c r="L86" s="214" t="str">
        <f>IF(K86="","",RANK(K86,K86:K90))</f>
        <v/>
      </c>
      <c r="M86" s="80" t="str">
        <f>IF(I86="","",IF(L86=1,"",I86))</f>
        <v/>
      </c>
      <c r="N86" s="82" t="str">
        <f>IF(B86="","",MAX(M86:M90)-MIN(M86:M90))</f>
        <v/>
      </c>
      <c r="O86" s="82" t="str">
        <f>IF(M86="","",ABS(M86-N87))</f>
        <v/>
      </c>
      <c r="P86" s="215" t="str">
        <f>IF(O86="","",RANK(O86,O86:O90))</f>
        <v/>
      </c>
      <c r="Q86" s="82" t="str">
        <f>IF(O86="","",IF(P86=1,"",I86))</f>
        <v/>
      </c>
      <c r="R86" s="83" t="str">
        <f>IF(B86="","",MAX(Q86:Q90)-MIN(Q86:Q90))</f>
        <v/>
      </c>
      <c r="S86" s="83" t="str">
        <f>IF(Q86="","",ABS(Q86-R87))</f>
        <v/>
      </c>
      <c r="T86" s="216" t="str">
        <f>IF(S86="","",RANK(S86,S86:S90))</f>
        <v/>
      </c>
      <c r="U86" s="83" t="str">
        <f>IF(T86="","",IF(T86=1,"",Q86))</f>
        <v/>
      </c>
      <c r="V86" s="84" t="str">
        <f>IF(B86="","",MAX(U86:U90)-MIN(U86:U90))</f>
        <v/>
      </c>
      <c r="W86" s="217" t="str">
        <f>IF(B86="","",I86)</f>
        <v/>
      </c>
      <c r="X86" s="810" t="str">
        <f>IF(B86="","",IF(Z86="DQ","DQ",IF(I86=999,"TO",IF(I86="","",IF(I87="",W86,IF(I88="",W87,IF(I89="",W88,IF(I90="",W89,W90))))))))</f>
        <v/>
      </c>
      <c r="Y86" s="812" t="str">
        <f>IF(B86="","",IF(Z86="DQ","DQ",IF(X86="TO","TO",IF(X86="","",IF(X86="NV","NV",IF((20-(X86-$Y$3))&gt;0,(20-(X86-$Y$3)),0))))))</f>
        <v/>
      </c>
      <c r="Z86" s="815"/>
    </row>
    <row r="87" spans="1:26" x14ac:dyDescent="0.25">
      <c r="A87" s="621"/>
      <c r="B87" s="1002"/>
      <c r="C87" s="641"/>
      <c r="D87" s="18" t="s">
        <v>4</v>
      </c>
      <c r="E87" s="384" t="str">
        <f>IF(F87&lt;&gt;"",E86,"")</f>
        <v/>
      </c>
      <c r="F87" s="289"/>
      <c r="G87" s="290"/>
      <c r="H87" s="310"/>
      <c r="I87" s="218" t="str">
        <f>IF(B86="","",IF(F87=999,999,IF(F87+G87+H87=0,"",(F87*60+G87+H87/100)+E87)))</f>
        <v/>
      </c>
      <c r="J87" s="72" t="str">
        <f>IF(B86="","",AVERAGE(I86:I90))</f>
        <v/>
      </c>
      <c r="K87" s="72" t="str">
        <f>IF(I87="","",ABS(I87-J87))</f>
        <v/>
      </c>
      <c r="L87" s="219" t="str">
        <f>IF(K87="","",RANK(K87,K86:K90))</f>
        <v/>
      </c>
      <c r="M87" s="220" t="str">
        <f t="shared" ref="M87:M90" si="48">IF(I87="","",IF(L87=1,"",I87))</f>
        <v/>
      </c>
      <c r="N87" s="73" t="str">
        <f>IF(B86="","",AVERAGE(M86:M90))</f>
        <v/>
      </c>
      <c r="O87" s="73" t="str">
        <f>IF(M87="","",ABS(M87-N87))</f>
        <v/>
      </c>
      <c r="P87" s="221" t="str">
        <f>IF(O87="","",RANK(O87,O86:O90))</f>
        <v/>
      </c>
      <c r="Q87" s="222" t="str">
        <f t="shared" ref="Q87:Q90" si="49">IF(O87="","",IF(P87=1,"",I87))</f>
        <v/>
      </c>
      <c r="R87" s="74" t="str">
        <f>IF(B86="","",AVERAGE(Q86:Q90))</f>
        <v/>
      </c>
      <c r="S87" s="74" t="str">
        <f>IF(Q87="","",ABS(Q87-R87))</f>
        <v/>
      </c>
      <c r="T87" s="223" t="str">
        <f>IF(S87="","",RANK(S87,S86:S90))</f>
        <v/>
      </c>
      <c r="U87" s="224" t="str">
        <f t="shared" ref="U87:U90" si="50">IF(T87="","",IF(T87=1,"",Q87))</f>
        <v/>
      </c>
      <c r="V87" s="75" t="str">
        <f>IF(B86="","",AVERAGE(U86:U90))</f>
        <v/>
      </c>
      <c r="W87" s="225" t="str">
        <f>IF(B86="","",IF(J86&lt;0.5,J87,"NV"))</f>
        <v/>
      </c>
      <c r="X87" s="763"/>
      <c r="Y87" s="813"/>
      <c r="Z87" s="816"/>
    </row>
    <row r="88" spans="1:26" x14ac:dyDescent="0.25">
      <c r="A88" s="621"/>
      <c r="B88" s="1002"/>
      <c r="C88" s="641"/>
      <c r="D88" s="18" t="s">
        <v>8</v>
      </c>
      <c r="E88" s="384" t="str">
        <f>IF(F88&lt;&gt;"",E86,"")</f>
        <v/>
      </c>
      <c r="F88" s="289"/>
      <c r="G88" s="290"/>
      <c r="H88" s="310"/>
      <c r="I88" s="218" t="str">
        <f>IF(B86="","",IF(F88=999,999,IF(F88+G88+H88=0,"",(F88*60+G88+H88/100)+E88)))</f>
        <v/>
      </c>
      <c r="J88" s="72"/>
      <c r="K88" s="72" t="str">
        <f>IF(I88="","",ABS(I88-J87))</f>
        <v/>
      </c>
      <c r="L88" s="219" t="str">
        <f>IF(K88="","",RANK(K88,K86:K90))</f>
        <v/>
      </c>
      <c r="M88" s="220" t="str">
        <f t="shared" si="48"/>
        <v/>
      </c>
      <c r="N88" s="73"/>
      <c r="O88" s="73" t="str">
        <f>IF(M88="","",ABS(M88-N87))</f>
        <v/>
      </c>
      <c r="P88" s="221" t="str">
        <f>IF(O88="","",RANK(O88,O86:O90))</f>
        <v/>
      </c>
      <c r="Q88" s="222" t="str">
        <f t="shared" si="49"/>
        <v/>
      </c>
      <c r="R88" s="74"/>
      <c r="S88" s="74" t="str">
        <f>IF(Q88="","",ABS(Q88-R87))</f>
        <v/>
      </c>
      <c r="T88" s="223" t="str">
        <f>IF(S88="","",RANK(S88,S86:S90))</f>
        <v/>
      </c>
      <c r="U88" s="224" t="str">
        <f t="shared" si="50"/>
        <v/>
      </c>
      <c r="V88" s="75"/>
      <c r="W88" s="225" t="str">
        <f>IF(B86="","",IF(J86&lt;0.5,J87,IF(N86&lt;0.5,N87,"NV")))</f>
        <v/>
      </c>
      <c r="X88" s="763"/>
      <c r="Y88" s="813"/>
      <c r="Z88" s="816"/>
    </row>
    <row r="89" spans="1:26" x14ac:dyDescent="0.25">
      <c r="A89" s="621"/>
      <c r="B89" s="1002"/>
      <c r="C89" s="641"/>
      <c r="D89" s="18" t="s">
        <v>5</v>
      </c>
      <c r="E89" s="384" t="str">
        <f>IF(F89&lt;&gt;"",E86,"")</f>
        <v/>
      </c>
      <c r="F89" s="289"/>
      <c r="G89" s="290"/>
      <c r="H89" s="310"/>
      <c r="I89" s="218" t="str">
        <f>IF(B86="","",IF(F89=999,999,IF(F89+G89+H89=0,"",(F89*60+G89+H89/100)+E89)))</f>
        <v/>
      </c>
      <c r="J89" s="72"/>
      <c r="K89" s="72" t="str">
        <f>IF(I89="","",ABS(I89-J87))</f>
        <v/>
      </c>
      <c r="L89" s="219" t="str">
        <f>IF(K89="","",RANK(K89,K86:K90))</f>
        <v/>
      </c>
      <c r="M89" s="220" t="str">
        <f t="shared" si="48"/>
        <v/>
      </c>
      <c r="N89" s="73"/>
      <c r="O89" s="73" t="str">
        <f>IF(M89="","",ABS(M89-N87))</f>
        <v/>
      </c>
      <c r="P89" s="221" t="str">
        <f>IF(O89="","",RANK(O89,O86:O90))</f>
        <v/>
      </c>
      <c r="Q89" s="222" t="str">
        <f t="shared" si="49"/>
        <v/>
      </c>
      <c r="R89" s="74"/>
      <c r="S89" s="74" t="str">
        <f>IF(Q89="","",ABS(Q89-R87))</f>
        <v/>
      </c>
      <c r="T89" s="223" t="str">
        <f>IF(S89="","",RANK(S89,S86:S90))</f>
        <v/>
      </c>
      <c r="U89" s="224" t="str">
        <f t="shared" si="50"/>
        <v/>
      </c>
      <c r="V89" s="75"/>
      <c r="W89" s="225" t="str">
        <f>IF(B86="","",IF(N86=0,J87,IF(N86&lt;0.5,N87,IF(R86&lt;0.5,R87,"NV"))))</f>
        <v/>
      </c>
      <c r="X89" s="763"/>
      <c r="Y89" s="813"/>
      <c r="Z89" s="816"/>
    </row>
    <row r="90" spans="1:26" ht="15.75" thickBot="1" x14ac:dyDescent="0.3">
      <c r="A90" s="622"/>
      <c r="B90" s="1003"/>
      <c r="C90" s="825"/>
      <c r="D90" s="24" t="s">
        <v>6</v>
      </c>
      <c r="E90" s="389" t="str">
        <f>IF(F90&lt;&gt;"",E86,"")</f>
        <v/>
      </c>
      <c r="F90" s="295"/>
      <c r="G90" s="296"/>
      <c r="H90" s="335"/>
      <c r="I90" s="226" t="str">
        <f>IF(B86="","",IF(F90=999,999,IF(F90+G90+H90=0,"",(F90*60+G90+H90/100)+E90)))</f>
        <v/>
      </c>
      <c r="J90" s="76"/>
      <c r="K90" s="76" t="str">
        <f>IF(I90="","",ABS(I90-J87))</f>
        <v/>
      </c>
      <c r="L90" s="227" t="str">
        <f>IF(K90="","",RANK(K90,K86:K90))</f>
        <v/>
      </c>
      <c r="M90" s="228" t="str">
        <f t="shared" si="48"/>
        <v/>
      </c>
      <c r="N90" s="77"/>
      <c r="O90" s="77" t="str">
        <f>IF(M90="","",ABS(M90-N87))</f>
        <v/>
      </c>
      <c r="P90" s="229" t="str">
        <f>IF(O90="","",RANK(O90,O86:O90))</f>
        <v/>
      </c>
      <c r="Q90" s="230" t="str">
        <f t="shared" si="49"/>
        <v/>
      </c>
      <c r="R90" s="78"/>
      <c r="S90" s="78" t="str">
        <f>IF(Q90="","",ABS(Q90-R87))</f>
        <v/>
      </c>
      <c r="T90" s="231" t="str">
        <f>IF(S90="","",RANK(S90,S86:S90))</f>
        <v/>
      </c>
      <c r="U90" s="232" t="str">
        <f t="shared" si="50"/>
        <v/>
      </c>
      <c r="V90" s="79"/>
      <c r="W90" s="233" t="str">
        <f>IF(B86="","",IF(R86&lt;0.5,TRIMMEAN(I86:I90,0.4),IF(V86&lt;0.5,V87,"NV")))</f>
        <v/>
      </c>
      <c r="X90" s="811"/>
      <c r="Y90" s="814"/>
      <c r="Z90" s="817"/>
    </row>
    <row r="91" spans="1:26" x14ac:dyDescent="0.25">
      <c r="A91" s="626" t="str">
        <f>IF(B91="","",INDEX('Names And Totals'!$A$5:$A$104,MATCH('Head to Head'!B91,'Names And Totals'!$B$5:$B$104,0)))</f>
        <v/>
      </c>
      <c r="B91" s="999"/>
      <c r="C91" s="821" t="str">
        <f>IF(B91="","",IF(Y91="DQ","DQ",IF(Y91="TO","TO",IF(Y91="NV","NV",IF(Y91="","",RANK(Y91,$Y$6:$Y$501,0))))))</f>
        <v/>
      </c>
      <c r="D91" s="67" t="s">
        <v>7</v>
      </c>
      <c r="E91" s="342"/>
      <c r="F91" s="336"/>
      <c r="G91" s="333"/>
      <c r="H91" s="337"/>
      <c r="I91" s="263" t="str">
        <f>IF(B91="","",IF(F91=999,999,IF(F91+G91+H91=0,"",(F91*60+G91+H91/100)+E91)))</f>
        <v/>
      </c>
      <c r="J91" s="80" t="str">
        <f>IF(B91="","",MAX(I91:I95)-MIN(I91:I95))</f>
        <v/>
      </c>
      <c r="K91" s="80" t="str">
        <f>IF(I91="","",ABS(I91-J92))</f>
        <v/>
      </c>
      <c r="L91" s="214" t="str">
        <f>IF(K91="","",RANK(K91,K91:K95))</f>
        <v/>
      </c>
      <c r="M91" s="80" t="str">
        <f>IF(I91="","",IF(L91=1,"",I91))</f>
        <v/>
      </c>
      <c r="N91" s="82" t="str">
        <f>IF(B91="","",MAX(M91:M95)-MIN(M91:M95))</f>
        <v/>
      </c>
      <c r="O91" s="82" t="str">
        <f>IF(M91="","",ABS(M91-N92))</f>
        <v/>
      </c>
      <c r="P91" s="215" t="str">
        <f>IF(O91="","",RANK(O91,O91:O95))</f>
        <v/>
      </c>
      <c r="Q91" s="82" t="str">
        <f>IF(O91="","",IF(P91=1,"",I91))</f>
        <v/>
      </c>
      <c r="R91" s="83" t="str">
        <f>IF(B91="","",MAX(Q91:Q95)-MIN(Q91:Q95))</f>
        <v/>
      </c>
      <c r="S91" s="83" t="str">
        <f>IF(Q91="","",ABS(Q91-R92))</f>
        <v/>
      </c>
      <c r="T91" s="216" t="str">
        <f>IF(S91="","",RANK(S91,S91:S95))</f>
        <v/>
      </c>
      <c r="U91" s="83" t="str">
        <f>IF(T91="","",IF(T91=1,"",Q91))</f>
        <v/>
      </c>
      <c r="V91" s="84" t="str">
        <f>IF(B91="","",MAX(U91:U95)-MIN(U91:U95))</f>
        <v/>
      </c>
      <c r="W91" s="217" t="str">
        <f>IF(B91="","",I91)</f>
        <v/>
      </c>
      <c r="X91" s="614" t="str">
        <f>IF(B91="","",IF(Z91="DQ","DQ",IF(I91=999,"TO",IF(I91="","",IF(I92="",W91,IF(I93="",W92,IF(I94="",W93,IF(I95="",W94,W95))))))))</f>
        <v/>
      </c>
      <c r="Y91" s="818" t="str">
        <f>IF(B91="","",IF(Z91="DQ","DQ",IF(X91="TO","TO",IF(X91="","",IF(X91="NV","NV",IF((20-(X91-$Y$3))&gt;0,(20-(X91-$Y$3)),0))))))</f>
        <v/>
      </c>
      <c r="Z91" s="639"/>
    </row>
    <row r="92" spans="1:26" x14ac:dyDescent="0.25">
      <c r="A92" s="627"/>
      <c r="B92" s="997"/>
      <c r="C92" s="822"/>
      <c r="D92" s="21" t="s">
        <v>4</v>
      </c>
      <c r="E92" s="387" t="str">
        <f>IF(F92&lt;&gt;"",E91,"")</f>
        <v/>
      </c>
      <c r="F92" s="292"/>
      <c r="G92" s="293"/>
      <c r="H92" s="314"/>
      <c r="I92" s="234" t="str">
        <f>IF(B91="","",IF(F92=999,999,IF(F92+G92+H92=0,"",(F92*60+G92+H92/100)+E92)))</f>
        <v/>
      </c>
      <c r="J92" s="72" t="str">
        <f>IF(B91="","",AVERAGE(I91:I95))</f>
        <v/>
      </c>
      <c r="K92" s="72" t="str">
        <f>IF(I92="","",ABS(I92-J92))</f>
        <v/>
      </c>
      <c r="L92" s="219" t="str">
        <f>IF(K92="","",RANK(K92,K91:K95))</f>
        <v/>
      </c>
      <c r="M92" s="220" t="str">
        <f t="shared" ref="M92:M95" si="51">IF(I92="","",IF(L92=1,"",I92))</f>
        <v/>
      </c>
      <c r="N92" s="73" t="str">
        <f>IF(B91="","",AVERAGE(M91:M95))</f>
        <v/>
      </c>
      <c r="O92" s="73" t="str">
        <f>IF(M92="","",ABS(M92-N92))</f>
        <v/>
      </c>
      <c r="P92" s="221" t="str">
        <f>IF(O92="","",RANK(O92,O91:O95))</f>
        <v/>
      </c>
      <c r="Q92" s="222" t="str">
        <f t="shared" ref="Q92:Q95" si="52">IF(O92="","",IF(P92=1,"",I92))</f>
        <v/>
      </c>
      <c r="R92" s="74" t="str">
        <f>IF(B91="","",AVERAGE(Q91:Q95))</f>
        <v/>
      </c>
      <c r="S92" s="74" t="str">
        <f>IF(Q92="","",ABS(Q92-R92))</f>
        <v/>
      </c>
      <c r="T92" s="223" t="str">
        <f>IF(S92="","",RANK(S92,S91:S95))</f>
        <v/>
      </c>
      <c r="U92" s="224" t="str">
        <f t="shared" ref="U92:U95" si="53">IF(T92="","",IF(T92=1,"",Q92))</f>
        <v/>
      </c>
      <c r="V92" s="75" t="str">
        <f>IF(B91="","",AVERAGE(U91:U95))</f>
        <v/>
      </c>
      <c r="W92" s="225" t="str">
        <f>IF(B91="","",IF(J91&lt;0.5,J92,"NV"))</f>
        <v/>
      </c>
      <c r="X92" s="615"/>
      <c r="Y92" s="819"/>
      <c r="Z92" s="639"/>
    </row>
    <row r="93" spans="1:26" x14ac:dyDescent="0.25">
      <c r="A93" s="627"/>
      <c r="B93" s="997"/>
      <c r="C93" s="822"/>
      <c r="D93" s="21" t="s">
        <v>8</v>
      </c>
      <c r="E93" s="387" t="str">
        <f>IF(F93&lt;&gt;"",E91,"")</f>
        <v/>
      </c>
      <c r="F93" s="292"/>
      <c r="G93" s="293"/>
      <c r="H93" s="314"/>
      <c r="I93" s="234" t="str">
        <f>IF(B91="","",IF(F93=999,999,IF(F93+G93+H93=0,"",(F93*60+G93+H93/100)+E93)))</f>
        <v/>
      </c>
      <c r="J93" s="72"/>
      <c r="K93" s="72" t="str">
        <f>IF(I93="","",ABS(I93-J92))</f>
        <v/>
      </c>
      <c r="L93" s="219" t="str">
        <f>IF(K93="","",RANK(K93,K91:K95))</f>
        <v/>
      </c>
      <c r="M93" s="220" t="str">
        <f t="shared" si="51"/>
        <v/>
      </c>
      <c r="N93" s="73"/>
      <c r="O93" s="73" t="str">
        <f>IF(M93="","",ABS(M93-N92))</f>
        <v/>
      </c>
      <c r="P93" s="221" t="str">
        <f>IF(O93="","",RANK(O93,O91:O95))</f>
        <v/>
      </c>
      <c r="Q93" s="222" t="str">
        <f t="shared" si="52"/>
        <v/>
      </c>
      <c r="R93" s="74"/>
      <c r="S93" s="74" t="str">
        <f>IF(Q93="","",ABS(Q93-R92))</f>
        <v/>
      </c>
      <c r="T93" s="223" t="str">
        <f>IF(S93="","",RANK(S93,S91:S95))</f>
        <v/>
      </c>
      <c r="U93" s="224" t="str">
        <f t="shared" si="53"/>
        <v/>
      </c>
      <c r="V93" s="75"/>
      <c r="W93" s="225" t="str">
        <f>IF(B91="","",IF(J91&lt;0.5,J92,IF(N91&lt;0.5,N92,"NV")))</f>
        <v/>
      </c>
      <c r="X93" s="615"/>
      <c r="Y93" s="819"/>
      <c r="Z93" s="639"/>
    </row>
    <row r="94" spans="1:26" x14ac:dyDescent="0.25">
      <c r="A94" s="627"/>
      <c r="B94" s="997"/>
      <c r="C94" s="822"/>
      <c r="D94" s="21" t="s">
        <v>5</v>
      </c>
      <c r="E94" s="387" t="str">
        <f>IF(F94&lt;&gt;"",E91,"")</f>
        <v/>
      </c>
      <c r="F94" s="292"/>
      <c r="G94" s="293"/>
      <c r="H94" s="314"/>
      <c r="I94" s="234" t="str">
        <f>IF(B91="","",IF(F94=999,999,IF(F94+G94+H94=0,"",(F94*60+G94+H94/100)+E94)))</f>
        <v/>
      </c>
      <c r="J94" s="72"/>
      <c r="K94" s="72" t="str">
        <f>IF(I94="","",ABS(I94-J92))</f>
        <v/>
      </c>
      <c r="L94" s="219" t="str">
        <f>IF(K94="","",RANK(K94,K91:K95))</f>
        <v/>
      </c>
      <c r="M94" s="220" t="str">
        <f t="shared" si="51"/>
        <v/>
      </c>
      <c r="N94" s="73"/>
      <c r="O94" s="73" t="str">
        <f>IF(M94="","",ABS(M94-N92))</f>
        <v/>
      </c>
      <c r="P94" s="221" t="str">
        <f>IF(O94="","",RANK(O94,O91:O95))</f>
        <v/>
      </c>
      <c r="Q94" s="222" t="str">
        <f t="shared" si="52"/>
        <v/>
      </c>
      <c r="R94" s="74"/>
      <c r="S94" s="74" t="str">
        <f>IF(Q94="","",ABS(Q94-R92))</f>
        <v/>
      </c>
      <c r="T94" s="223" t="str">
        <f>IF(S94="","",RANK(S94,S91:S95))</f>
        <v/>
      </c>
      <c r="U94" s="224" t="str">
        <f t="shared" si="53"/>
        <v/>
      </c>
      <c r="V94" s="75"/>
      <c r="W94" s="225" t="str">
        <f>IF(B91="","",IF(N91=0,J92,IF(N91&lt;0.5,N92,IF(R91&lt;0.5,R92,"NV"))))</f>
        <v/>
      </c>
      <c r="X94" s="615"/>
      <c r="Y94" s="819"/>
      <c r="Z94" s="639"/>
    </row>
    <row r="95" spans="1:26" ht="15.75" thickBot="1" x14ac:dyDescent="0.3">
      <c r="A95" s="628"/>
      <c r="B95" s="1000"/>
      <c r="C95" s="823"/>
      <c r="D95" s="66" t="s">
        <v>6</v>
      </c>
      <c r="E95" s="235" t="str">
        <f>IF(F95&lt;&gt;"",E91,"")</f>
        <v/>
      </c>
      <c r="F95" s="338"/>
      <c r="G95" s="339"/>
      <c r="H95" s="340"/>
      <c r="I95" s="264" t="str">
        <f>IF(B91="","",IF(F95=999,999,IF(F95+G95+H95=0,"",(F95*60+G95+H95/100)+E95)))</f>
        <v/>
      </c>
      <c r="J95" s="76"/>
      <c r="K95" s="76" t="str">
        <f>IF(I95="","",ABS(I95-J92))</f>
        <v/>
      </c>
      <c r="L95" s="227" t="str">
        <f>IF(K95="","",RANK(K95,K91:K95))</f>
        <v/>
      </c>
      <c r="M95" s="228" t="str">
        <f t="shared" si="51"/>
        <v/>
      </c>
      <c r="N95" s="77"/>
      <c r="O95" s="77" t="str">
        <f>IF(M95="","",ABS(M95-N92))</f>
        <v/>
      </c>
      <c r="P95" s="229" t="str">
        <f>IF(O95="","",RANK(O95,O91:O95))</f>
        <v/>
      </c>
      <c r="Q95" s="230" t="str">
        <f t="shared" si="52"/>
        <v/>
      </c>
      <c r="R95" s="78"/>
      <c r="S95" s="78" t="str">
        <f>IF(Q95="","",ABS(Q95-R92))</f>
        <v/>
      </c>
      <c r="T95" s="231" t="str">
        <f>IF(S95="","",RANK(S95,S91:S95))</f>
        <v/>
      </c>
      <c r="U95" s="232" t="str">
        <f t="shared" si="53"/>
        <v/>
      </c>
      <c r="V95" s="79"/>
      <c r="W95" s="233" t="str">
        <f>IF(B91="","",IF(R91&lt;0.5,TRIMMEAN(I91:I95,0.4),IF(V91&lt;0.5,V92,"NV")))</f>
        <v/>
      </c>
      <c r="X95" s="616"/>
      <c r="Y95" s="820"/>
      <c r="Z95" s="639"/>
    </row>
    <row r="96" spans="1:26" x14ac:dyDescent="0.25">
      <c r="A96" s="830" t="str">
        <f>IF(B96="","",INDEX('Names And Totals'!$A$5:$A$104,MATCH('Head to Head'!B96,'Names And Totals'!$B$5:$B$104,0)))</f>
        <v/>
      </c>
      <c r="B96" s="1001"/>
      <c r="C96" s="824" t="str">
        <f>IF(B96="","",IF(Y96="DQ","DQ",IF(Y96="TO","TO",IF(Y96="NV","NV",IF(Y96="","",RANK(Y96,$Y$6:$Y$501,0))))))</f>
        <v/>
      </c>
      <c r="D96" s="23" t="s">
        <v>7</v>
      </c>
      <c r="E96" s="343"/>
      <c r="F96" s="324"/>
      <c r="G96" s="334"/>
      <c r="H96" s="325"/>
      <c r="I96" s="213" t="str">
        <f>IF(B96="","",IF(F96=999,999,IF(F96+G96+H96=0,"",(F96*60+G96+H96/100)+E96)))</f>
        <v/>
      </c>
      <c r="J96" s="80" t="str">
        <f>IF(B96="","",MAX(I96:I100)-MIN(I96:I100))</f>
        <v/>
      </c>
      <c r="K96" s="80" t="str">
        <f>IF(I96="","",ABS(I96-J97))</f>
        <v/>
      </c>
      <c r="L96" s="214" t="str">
        <f>IF(K96="","",RANK(K96,K96:K100))</f>
        <v/>
      </c>
      <c r="M96" s="80" t="str">
        <f>IF(I96="","",IF(L96=1,"",I96))</f>
        <v/>
      </c>
      <c r="N96" s="82" t="str">
        <f>IF(B96="","",MAX(M96:M100)-MIN(M96:M100))</f>
        <v/>
      </c>
      <c r="O96" s="82" t="str">
        <f>IF(M96="","",ABS(M96-N97))</f>
        <v/>
      </c>
      <c r="P96" s="215" t="str">
        <f>IF(O96="","",RANK(O96,O96:O100))</f>
        <v/>
      </c>
      <c r="Q96" s="82" t="str">
        <f>IF(O96="","",IF(P96=1,"",I96))</f>
        <v/>
      </c>
      <c r="R96" s="83" t="str">
        <f>IF(B96="","",MAX(Q96:Q100)-MIN(Q96:Q100))</f>
        <v/>
      </c>
      <c r="S96" s="83" t="str">
        <f>IF(Q96="","",ABS(Q96-R97))</f>
        <v/>
      </c>
      <c r="T96" s="216" t="str">
        <f>IF(S96="","",RANK(S96,S96:S100))</f>
        <v/>
      </c>
      <c r="U96" s="83" t="str">
        <f>IF(T96="","",IF(T96=1,"",Q96))</f>
        <v/>
      </c>
      <c r="V96" s="84" t="str">
        <f>IF(B96="","",MAX(U96:U100)-MIN(U96:U100))</f>
        <v/>
      </c>
      <c r="W96" s="217" t="str">
        <f>IF(B96="","",I96)</f>
        <v/>
      </c>
      <c r="X96" s="810" t="str">
        <f>IF(B96="","",IF(Z96="DQ","DQ",IF(I96=999,"TO",IF(I96="","",IF(I97="",W96,IF(I98="",W97,IF(I99="",W98,IF(I100="",W99,W100))))))))</f>
        <v/>
      </c>
      <c r="Y96" s="812" t="str">
        <f>IF(B96="","",IF(Z96="DQ","DQ",IF(X96="TO","TO",IF(X96="","",IF(X96="NV","NV",IF((20-(X96-$Y$3))&gt;0,(20-(X96-$Y$3)),0))))))</f>
        <v/>
      </c>
      <c r="Z96" s="815"/>
    </row>
    <row r="97" spans="1:26" x14ac:dyDescent="0.25">
      <c r="A97" s="621"/>
      <c r="B97" s="1002"/>
      <c r="C97" s="641"/>
      <c r="D97" s="18" t="s">
        <v>4</v>
      </c>
      <c r="E97" s="384" t="str">
        <f>IF(F97&lt;&gt;"",E96,"")</f>
        <v/>
      </c>
      <c r="F97" s="289"/>
      <c r="G97" s="290"/>
      <c r="H97" s="310"/>
      <c r="I97" s="218" t="str">
        <f>IF(B96="","",IF(F97=999,999,IF(F97+G97+H97=0,"",(F97*60+G97+H97/100)+E97)))</f>
        <v/>
      </c>
      <c r="J97" s="72" t="str">
        <f>IF(B96="","",AVERAGE(I96:I100))</f>
        <v/>
      </c>
      <c r="K97" s="72" t="str">
        <f>IF(I97="","",ABS(I97-J97))</f>
        <v/>
      </c>
      <c r="L97" s="219" t="str">
        <f>IF(K97="","",RANK(K97,K96:K100))</f>
        <v/>
      </c>
      <c r="M97" s="220" t="str">
        <f t="shared" ref="M97:M100" si="54">IF(I97="","",IF(L97=1,"",I97))</f>
        <v/>
      </c>
      <c r="N97" s="73" t="str">
        <f>IF(B96="","",AVERAGE(M96:M100))</f>
        <v/>
      </c>
      <c r="O97" s="73" t="str">
        <f>IF(M97="","",ABS(M97-N97))</f>
        <v/>
      </c>
      <c r="P97" s="221" t="str">
        <f>IF(O97="","",RANK(O97,O96:O100))</f>
        <v/>
      </c>
      <c r="Q97" s="222" t="str">
        <f t="shared" ref="Q97:Q100" si="55">IF(O97="","",IF(P97=1,"",I97))</f>
        <v/>
      </c>
      <c r="R97" s="74" t="str">
        <f>IF(B96="","",AVERAGE(Q96:Q100))</f>
        <v/>
      </c>
      <c r="S97" s="74" t="str">
        <f>IF(Q97="","",ABS(Q97-R97))</f>
        <v/>
      </c>
      <c r="T97" s="223" t="str">
        <f>IF(S97="","",RANK(S97,S96:S100))</f>
        <v/>
      </c>
      <c r="U97" s="224" t="str">
        <f t="shared" ref="U97:U100" si="56">IF(T97="","",IF(T97=1,"",Q97))</f>
        <v/>
      </c>
      <c r="V97" s="75" t="str">
        <f>IF(B96="","",AVERAGE(U96:U100))</f>
        <v/>
      </c>
      <c r="W97" s="225" t="str">
        <f>IF(B96="","",IF(J96&lt;0.5,J97,"NV"))</f>
        <v/>
      </c>
      <c r="X97" s="763"/>
      <c r="Y97" s="813"/>
      <c r="Z97" s="816"/>
    </row>
    <row r="98" spans="1:26" x14ac:dyDescent="0.25">
      <c r="A98" s="621"/>
      <c r="B98" s="1002"/>
      <c r="C98" s="641"/>
      <c r="D98" s="18" t="s">
        <v>8</v>
      </c>
      <c r="E98" s="384" t="str">
        <f>IF(F98&lt;&gt;"",E96,"")</f>
        <v/>
      </c>
      <c r="F98" s="289"/>
      <c r="G98" s="290"/>
      <c r="H98" s="310"/>
      <c r="I98" s="218" t="str">
        <f>IF(B96="","",IF(F98=999,999,IF(F98+G98+H98=0,"",(F98*60+G98+H98/100)+E98)))</f>
        <v/>
      </c>
      <c r="J98" s="72"/>
      <c r="K98" s="72" t="str">
        <f>IF(I98="","",ABS(I98-J97))</f>
        <v/>
      </c>
      <c r="L98" s="219" t="str">
        <f>IF(K98="","",RANK(K98,K96:K100))</f>
        <v/>
      </c>
      <c r="M98" s="220" t="str">
        <f t="shared" si="54"/>
        <v/>
      </c>
      <c r="N98" s="73"/>
      <c r="O98" s="73" t="str">
        <f>IF(M98="","",ABS(M98-N97))</f>
        <v/>
      </c>
      <c r="P98" s="221" t="str">
        <f>IF(O98="","",RANK(O98,O96:O100))</f>
        <v/>
      </c>
      <c r="Q98" s="222" t="str">
        <f t="shared" si="55"/>
        <v/>
      </c>
      <c r="R98" s="74"/>
      <c r="S98" s="74" t="str">
        <f>IF(Q98="","",ABS(Q98-R97))</f>
        <v/>
      </c>
      <c r="T98" s="223" t="str">
        <f>IF(S98="","",RANK(S98,S96:S100))</f>
        <v/>
      </c>
      <c r="U98" s="224" t="str">
        <f t="shared" si="56"/>
        <v/>
      </c>
      <c r="V98" s="75"/>
      <c r="W98" s="225" t="str">
        <f>IF(B96="","",IF(J96&lt;0.5,J97,IF(N96&lt;0.5,N97,"NV")))</f>
        <v/>
      </c>
      <c r="X98" s="763"/>
      <c r="Y98" s="813"/>
      <c r="Z98" s="816"/>
    </row>
    <row r="99" spans="1:26" x14ac:dyDescent="0.25">
      <c r="A99" s="621"/>
      <c r="B99" s="1002"/>
      <c r="C99" s="641"/>
      <c r="D99" s="18" t="s">
        <v>5</v>
      </c>
      <c r="E99" s="384" t="str">
        <f>IF(F99&lt;&gt;"",E96,"")</f>
        <v/>
      </c>
      <c r="F99" s="289"/>
      <c r="G99" s="290"/>
      <c r="H99" s="310"/>
      <c r="I99" s="218" t="str">
        <f>IF(B96="","",IF(F99=999,999,IF(F99+G99+H99=0,"",(F99*60+G99+H99/100)+E99)))</f>
        <v/>
      </c>
      <c r="J99" s="72"/>
      <c r="K99" s="72" t="str">
        <f>IF(I99="","",ABS(I99-J97))</f>
        <v/>
      </c>
      <c r="L99" s="219" t="str">
        <f>IF(K99="","",RANK(K99,K96:K100))</f>
        <v/>
      </c>
      <c r="M99" s="220" t="str">
        <f t="shared" si="54"/>
        <v/>
      </c>
      <c r="N99" s="73"/>
      <c r="O99" s="73" t="str">
        <f>IF(M99="","",ABS(M99-N97))</f>
        <v/>
      </c>
      <c r="P99" s="221" t="str">
        <f>IF(O99="","",RANK(O99,O96:O100))</f>
        <v/>
      </c>
      <c r="Q99" s="222" t="str">
        <f t="shared" si="55"/>
        <v/>
      </c>
      <c r="R99" s="74"/>
      <c r="S99" s="74" t="str">
        <f>IF(Q99="","",ABS(Q99-R97))</f>
        <v/>
      </c>
      <c r="T99" s="223" t="str">
        <f>IF(S99="","",RANK(S99,S96:S100))</f>
        <v/>
      </c>
      <c r="U99" s="224" t="str">
        <f t="shared" si="56"/>
        <v/>
      </c>
      <c r="V99" s="75"/>
      <c r="W99" s="225" t="str">
        <f>IF(B96="","",IF(N96=0,J97,IF(N96&lt;0.5,N97,IF(R96&lt;0.5,R97,"NV"))))</f>
        <v/>
      </c>
      <c r="X99" s="763"/>
      <c r="Y99" s="813"/>
      <c r="Z99" s="816"/>
    </row>
    <row r="100" spans="1:26" ht="15.75" thickBot="1" x14ac:dyDescent="0.3">
      <c r="A100" s="622"/>
      <c r="B100" s="1003"/>
      <c r="C100" s="825"/>
      <c r="D100" s="24" t="s">
        <v>6</v>
      </c>
      <c r="E100" s="389" t="str">
        <f>IF(F100&lt;&gt;"",E96,"")</f>
        <v/>
      </c>
      <c r="F100" s="295"/>
      <c r="G100" s="296"/>
      <c r="H100" s="335"/>
      <c r="I100" s="226" t="str">
        <f>IF(B96="","",IF(F100=999,999,IF(F100+G100+H100=0,"",(F100*60+G100+H100/100)+E100)))</f>
        <v/>
      </c>
      <c r="J100" s="76"/>
      <c r="K100" s="76" t="str">
        <f>IF(I100="","",ABS(I100-J97))</f>
        <v/>
      </c>
      <c r="L100" s="227" t="str">
        <f>IF(K100="","",RANK(K100,K96:K100))</f>
        <v/>
      </c>
      <c r="M100" s="228" t="str">
        <f t="shared" si="54"/>
        <v/>
      </c>
      <c r="N100" s="77"/>
      <c r="O100" s="77" t="str">
        <f>IF(M100="","",ABS(M100-N97))</f>
        <v/>
      </c>
      <c r="P100" s="229" t="str">
        <f>IF(O100="","",RANK(O100,O96:O100))</f>
        <v/>
      </c>
      <c r="Q100" s="230" t="str">
        <f t="shared" si="55"/>
        <v/>
      </c>
      <c r="R100" s="78"/>
      <c r="S100" s="78" t="str">
        <f>IF(Q100="","",ABS(Q100-R97))</f>
        <v/>
      </c>
      <c r="T100" s="231" t="str">
        <f>IF(S100="","",RANK(S100,S96:S100))</f>
        <v/>
      </c>
      <c r="U100" s="232" t="str">
        <f t="shared" si="56"/>
        <v/>
      </c>
      <c r="V100" s="79"/>
      <c r="W100" s="233" t="str">
        <f>IF(B96="","",IF(R96&lt;0.5,TRIMMEAN(I96:I100,0.4),IF(V96&lt;0.5,V97,"NV")))</f>
        <v/>
      </c>
      <c r="X100" s="811"/>
      <c r="Y100" s="814"/>
      <c r="Z100" s="817"/>
    </row>
    <row r="101" spans="1:26" x14ac:dyDescent="0.25">
      <c r="A101" s="626" t="str">
        <f>IF(B101="","",INDEX('Names And Totals'!$A$5:$A$104,MATCH('Head to Head'!B101,'Names And Totals'!$B$5:$B$104,0)))</f>
        <v/>
      </c>
      <c r="B101" s="999"/>
      <c r="C101" s="821" t="str">
        <f>IF(B101="","",IF(Y101="DQ","DQ",IF(Y101="TO","TO",IF(Y101="NV","NV",IF(Y101="","",RANK(Y101,$Y$6:$Y$501,0))))))</f>
        <v/>
      </c>
      <c r="D101" s="67" t="s">
        <v>7</v>
      </c>
      <c r="E101" s="342"/>
      <c r="F101" s="336"/>
      <c r="G101" s="333"/>
      <c r="H101" s="337"/>
      <c r="I101" s="263" t="str">
        <f>IF(B101="","",IF(F101=999,999,IF(F101+G101+H101=0,"",(F101*60+G101+H101/100)+E101)))</f>
        <v/>
      </c>
      <c r="J101" s="80" t="str">
        <f>IF(B101="","",MAX(I101:I105)-MIN(I101:I105))</f>
        <v/>
      </c>
      <c r="K101" s="80" t="str">
        <f>IF(I101="","",ABS(I101-J102))</f>
        <v/>
      </c>
      <c r="L101" s="214" t="str">
        <f>IF(K101="","",RANK(K101,K101:K105))</f>
        <v/>
      </c>
      <c r="M101" s="80" t="str">
        <f>IF(I101="","",IF(L101=1,"",I101))</f>
        <v/>
      </c>
      <c r="N101" s="82" t="str">
        <f>IF(B101="","",MAX(M101:M105)-MIN(M101:M105))</f>
        <v/>
      </c>
      <c r="O101" s="82" t="str">
        <f>IF(M101="","",ABS(M101-N102))</f>
        <v/>
      </c>
      <c r="P101" s="215" t="str">
        <f>IF(O101="","",RANK(O101,O101:O105))</f>
        <v/>
      </c>
      <c r="Q101" s="82" t="str">
        <f>IF(O101="","",IF(P101=1,"",I101))</f>
        <v/>
      </c>
      <c r="R101" s="83" t="str">
        <f>IF(B101="","",MAX(Q101:Q105)-MIN(Q101:Q105))</f>
        <v/>
      </c>
      <c r="S101" s="83" t="str">
        <f>IF(Q101="","",ABS(Q101-R102))</f>
        <v/>
      </c>
      <c r="T101" s="216" t="str">
        <f>IF(S101="","",RANK(S101,S101:S105))</f>
        <v/>
      </c>
      <c r="U101" s="83" t="str">
        <f>IF(T101="","",IF(T101=1,"",Q101))</f>
        <v/>
      </c>
      <c r="V101" s="84" t="str">
        <f>IF(B101="","",MAX(U101:U105)-MIN(U101:U105))</f>
        <v/>
      </c>
      <c r="W101" s="217" t="str">
        <f>IF(B101="","",I101)</f>
        <v/>
      </c>
      <c r="X101" s="614" t="str">
        <f>IF(B101="","",IF(Z101="DQ","DQ",IF(I101=999,"TO",IF(I101="","",IF(I102="",W101,IF(I103="",W102,IF(I104="",W103,IF(I105="",W104,W105))))))))</f>
        <v/>
      </c>
      <c r="Y101" s="818" t="str">
        <f>IF(B101="","",IF(Z101="DQ","DQ",IF(X101="TO","TO",IF(X101="","",IF(X101="NV","NV",IF((20-(X101-$Y$3))&gt;0,(20-(X101-$Y$3)),0))))))</f>
        <v/>
      </c>
      <c r="Z101" s="639"/>
    </row>
    <row r="102" spans="1:26" x14ac:dyDescent="0.25">
      <c r="A102" s="627"/>
      <c r="B102" s="997"/>
      <c r="C102" s="822"/>
      <c r="D102" s="21" t="s">
        <v>4</v>
      </c>
      <c r="E102" s="387" t="str">
        <f>IF(F102&lt;&gt;"",E101,"")</f>
        <v/>
      </c>
      <c r="F102" s="292"/>
      <c r="G102" s="293"/>
      <c r="H102" s="314"/>
      <c r="I102" s="234" t="str">
        <f>IF(B101="","",IF(F102=999,999,IF(F102+G102+H102=0,"",(F102*60+G102+H102/100)+E102)))</f>
        <v/>
      </c>
      <c r="J102" s="72" t="str">
        <f>IF(B101="","",AVERAGE(I101:I105))</f>
        <v/>
      </c>
      <c r="K102" s="72" t="str">
        <f>IF(I102="","",ABS(I102-J102))</f>
        <v/>
      </c>
      <c r="L102" s="219" t="str">
        <f>IF(K102="","",RANK(K102,K101:K105))</f>
        <v/>
      </c>
      <c r="M102" s="220" t="str">
        <f t="shared" ref="M102:M105" si="57">IF(I102="","",IF(L102=1,"",I102))</f>
        <v/>
      </c>
      <c r="N102" s="73" t="str">
        <f>IF(B101="","",AVERAGE(M101:M105))</f>
        <v/>
      </c>
      <c r="O102" s="73" t="str">
        <f>IF(M102="","",ABS(M102-N102))</f>
        <v/>
      </c>
      <c r="P102" s="221" t="str">
        <f>IF(O102="","",RANK(O102,O101:O105))</f>
        <v/>
      </c>
      <c r="Q102" s="222" t="str">
        <f t="shared" ref="Q102:Q105" si="58">IF(O102="","",IF(P102=1,"",I102))</f>
        <v/>
      </c>
      <c r="R102" s="74" t="str">
        <f>IF(B101="","",AVERAGE(Q101:Q105))</f>
        <v/>
      </c>
      <c r="S102" s="74" t="str">
        <f>IF(Q102="","",ABS(Q102-R102))</f>
        <v/>
      </c>
      <c r="T102" s="223" t="str">
        <f>IF(S102="","",RANK(S102,S101:S105))</f>
        <v/>
      </c>
      <c r="U102" s="224" t="str">
        <f t="shared" ref="U102:U105" si="59">IF(T102="","",IF(T102=1,"",Q102))</f>
        <v/>
      </c>
      <c r="V102" s="75" t="str">
        <f>IF(B101="","",AVERAGE(U101:U105))</f>
        <v/>
      </c>
      <c r="W102" s="225" t="str">
        <f>IF(B101="","",IF(J101&lt;0.5,J102,"NV"))</f>
        <v/>
      </c>
      <c r="X102" s="615"/>
      <c r="Y102" s="819"/>
      <c r="Z102" s="639"/>
    </row>
    <row r="103" spans="1:26" x14ac:dyDescent="0.25">
      <c r="A103" s="627"/>
      <c r="B103" s="997"/>
      <c r="C103" s="822"/>
      <c r="D103" s="21" t="s">
        <v>8</v>
      </c>
      <c r="E103" s="387" t="str">
        <f>IF(F103&lt;&gt;"",E101,"")</f>
        <v/>
      </c>
      <c r="F103" s="292"/>
      <c r="G103" s="293"/>
      <c r="H103" s="314"/>
      <c r="I103" s="234" t="str">
        <f>IF(B101="","",IF(F103=999,999,IF(F103+G103+H103=0,"",(F103*60+G103+H103/100)+E103)))</f>
        <v/>
      </c>
      <c r="J103" s="72"/>
      <c r="K103" s="72" t="str">
        <f>IF(I103="","",ABS(I103-J102))</f>
        <v/>
      </c>
      <c r="L103" s="219" t="str">
        <f>IF(K103="","",RANK(K103,K101:K105))</f>
        <v/>
      </c>
      <c r="M103" s="220" t="str">
        <f t="shared" si="57"/>
        <v/>
      </c>
      <c r="N103" s="73"/>
      <c r="O103" s="73" t="str">
        <f>IF(M103="","",ABS(M103-N102))</f>
        <v/>
      </c>
      <c r="P103" s="221" t="str">
        <f>IF(O103="","",RANK(O103,O101:O105))</f>
        <v/>
      </c>
      <c r="Q103" s="222" t="str">
        <f t="shared" si="58"/>
        <v/>
      </c>
      <c r="R103" s="74"/>
      <c r="S103" s="74" t="str">
        <f>IF(Q103="","",ABS(Q103-R102))</f>
        <v/>
      </c>
      <c r="T103" s="223" t="str">
        <f>IF(S103="","",RANK(S103,S101:S105))</f>
        <v/>
      </c>
      <c r="U103" s="224" t="str">
        <f t="shared" si="59"/>
        <v/>
      </c>
      <c r="V103" s="75"/>
      <c r="W103" s="225" t="str">
        <f>IF(B101="","",IF(J101&lt;0.5,J102,IF(N101&lt;0.5,N102,"NV")))</f>
        <v/>
      </c>
      <c r="X103" s="615"/>
      <c r="Y103" s="819"/>
      <c r="Z103" s="639"/>
    </row>
    <row r="104" spans="1:26" x14ac:dyDescent="0.25">
      <c r="A104" s="627"/>
      <c r="B104" s="997"/>
      <c r="C104" s="822"/>
      <c r="D104" s="21" t="s">
        <v>5</v>
      </c>
      <c r="E104" s="387" t="str">
        <f>IF(F104&lt;&gt;"",E101,"")</f>
        <v/>
      </c>
      <c r="F104" s="292"/>
      <c r="G104" s="293"/>
      <c r="H104" s="314"/>
      <c r="I104" s="234" t="str">
        <f>IF(B101="","",IF(F104=999,999,IF(F104+G104+H104=0,"",(F104*60+G104+H104/100)+E104)))</f>
        <v/>
      </c>
      <c r="J104" s="72"/>
      <c r="K104" s="72" t="str">
        <f>IF(I104="","",ABS(I104-J102))</f>
        <v/>
      </c>
      <c r="L104" s="219" t="str">
        <f>IF(K104="","",RANK(K104,K101:K105))</f>
        <v/>
      </c>
      <c r="M104" s="220" t="str">
        <f t="shared" si="57"/>
        <v/>
      </c>
      <c r="N104" s="73"/>
      <c r="O104" s="73" t="str">
        <f>IF(M104="","",ABS(M104-N102))</f>
        <v/>
      </c>
      <c r="P104" s="221" t="str">
        <f>IF(O104="","",RANK(O104,O101:O105))</f>
        <v/>
      </c>
      <c r="Q104" s="222" t="str">
        <f t="shared" si="58"/>
        <v/>
      </c>
      <c r="R104" s="74"/>
      <c r="S104" s="74" t="str">
        <f>IF(Q104="","",ABS(Q104-R102))</f>
        <v/>
      </c>
      <c r="T104" s="223" t="str">
        <f>IF(S104="","",RANK(S104,S101:S105))</f>
        <v/>
      </c>
      <c r="U104" s="224" t="str">
        <f t="shared" si="59"/>
        <v/>
      </c>
      <c r="V104" s="75"/>
      <c r="W104" s="225" t="str">
        <f>IF(B101="","",IF(N101=0,J102,IF(N101&lt;0.5,N102,IF(R101&lt;0.5,R102,"NV"))))</f>
        <v/>
      </c>
      <c r="X104" s="615"/>
      <c r="Y104" s="819"/>
      <c r="Z104" s="639"/>
    </row>
    <row r="105" spans="1:26" ht="15.75" thickBot="1" x14ac:dyDescent="0.3">
      <c r="A105" s="628"/>
      <c r="B105" s="1000"/>
      <c r="C105" s="823"/>
      <c r="D105" s="66" t="s">
        <v>6</v>
      </c>
      <c r="E105" s="235" t="str">
        <f>IF(F105&lt;&gt;"",E101,"")</f>
        <v/>
      </c>
      <c r="F105" s="338"/>
      <c r="G105" s="339"/>
      <c r="H105" s="340"/>
      <c r="I105" s="264" t="str">
        <f>IF(B101="","",IF(F105=999,999,IF(F105+G105+H105=0,"",(F105*60+G105+H105/100)+E105)))</f>
        <v/>
      </c>
      <c r="J105" s="76"/>
      <c r="K105" s="76" t="str">
        <f>IF(I105="","",ABS(I105-J102))</f>
        <v/>
      </c>
      <c r="L105" s="227" t="str">
        <f>IF(K105="","",RANK(K105,K101:K105))</f>
        <v/>
      </c>
      <c r="M105" s="228" t="str">
        <f t="shared" si="57"/>
        <v/>
      </c>
      <c r="N105" s="77"/>
      <c r="O105" s="77" t="str">
        <f>IF(M105="","",ABS(M105-N102))</f>
        <v/>
      </c>
      <c r="P105" s="229" t="str">
        <f>IF(O105="","",RANK(O105,O101:O105))</f>
        <v/>
      </c>
      <c r="Q105" s="230" t="str">
        <f t="shared" si="58"/>
        <v/>
      </c>
      <c r="R105" s="78"/>
      <c r="S105" s="78" t="str">
        <f>IF(Q105="","",ABS(Q105-R102))</f>
        <v/>
      </c>
      <c r="T105" s="231" t="str">
        <f>IF(S105="","",RANK(S105,S101:S105))</f>
        <v/>
      </c>
      <c r="U105" s="232" t="str">
        <f t="shared" si="59"/>
        <v/>
      </c>
      <c r="V105" s="79"/>
      <c r="W105" s="233" t="str">
        <f>IF(B101="","",IF(R101&lt;0.5,TRIMMEAN(I101:I105,0.4),IF(V101&lt;0.5,V102,"NV")))</f>
        <v/>
      </c>
      <c r="X105" s="616"/>
      <c r="Y105" s="820"/>
      <c r="Z105" s="639"/>
    </row>
    <row r="106" spans="1:26" x14ac:dyDescent="0.25">
      <c r="A106" s="830" t="str">
        <f>IF(B106="","",INDEX('Names And Totals'!$A$5:$A$104,MATCH('Head to Head'!B106,'Names And Totals'!$B$5:$B$104,0)))</f>
        <v/>
      </c>
      <c r="B106" s="1001"/>
      <c r="C106" s="824" t="str">
        <f>IF(B106="","",IF(Y106="DQ","DQ",IF(Y106="TO","TO",IF(Y106="NV","NV",IF(Y106="","",RANK(Y106,$Y$6:$Y$501,0))))))</f>
        <v/>
      </c>
      <c r="D106" s="23" t="s">
        <v>7</v>
      </c>
      <c r="E106" s="343"/>
      <c r="F106" s="324"/>
      <c r="G106" s="334"/>
      <c r="H106" s="325"/>
      <c r="I106" s="213" t="str">
        <f>IF(B106="","",IF(F106=999,999,IF(F106+G106+H106=0,"",(F106*60+G106+H106/100)+E106)))</f>
        <v/>
      </c>
      <c r="J106" s="80" t="str">
        <f>IF(B106="","",MAX(I106:I110)-MIN(I106:I110))</f>
        <v/>
      </c>
      <c r="K106" s="80" t="str">
        <f>IF(I106="","",ABS(I106-J107))</f>
        <v/>
      </c>
      <c r="L106" s="214" t="str">
        <f>IF(K106="","",RANK(K106,K106:K110))</f>
        <v/>
      </c>
      <c r="M106" s="80" t="str">
        <f>IF(I106="","",IF(L106=1,"",I106))</f>
        <v/>
      </c>
      <c r="N106" s="82" t="str">
        <f>IF(B106="","",MAX(M106:M110)-MIN(M106:M110))</f>
        <v/>
      </c>
      <c r="O106" s="82" t="str">
        <f>IF(M106="","",ABS(M106-N107))</f>
        <v/>
      </c>
      <c r="P106" s="215" t="str">
        <f>IF(O106="","",RANK(O106,O106:O110))</f>
        <v/>
      </c>
      <c r="Q106" s="82" t="str">
        <f>IF(O106="","",IF(P106=1,"",I106))</f>
        <v/>
      </c>
      <c r="R106" s="83" t="str">
        <f>IF(B106="","",MAX(Q106:Q110)-MIN(Q106:Q110))</f>
        <v/>
      </c>
      <c r="S106" s="83" t="str">
        <f>IF(Q106="","",ABS(Q106-R107))</f>
        <v/>
      </c>
      <c r="T106" s="216" t="str">
        <f>IF(S106="","",RANK(S106,S106:S110))</f>
        <v/>
      </c>
      <c r="U106" s="83" t="str">
        <f>IF(T106="","",IF(T106=1,"",Q106))</f>
        <v/>
      </c>
      <c r="V106" s="84" t="str">
        <f>IF(B106="","",MAX(U106:U110)-MIN(U106:U110))</f>
        <v/>
      </c>
      <c r="W106" s="217" t="str">
        <f>IF(B106="","",I106)</f>
        <v/>
      </c>
      <c r="X106" s="810" t="str">
        <f>IF(B106="","",IF(Z106="DQ","DQ",IF(I106=999,"TO",IF(I106="","",IF(I107="",W106,IF(I108="",W107,IF(I109="",W108,IF(I110="",W109,W110))))))))</f>
        <v/>
      </c>
      <c r="Y106" s="812" t="str">
        <f>IF(B106="","",IF(Z106="DQ","DQ",IF(X106="TO","TO",IF(X106="","",IF(X106="NV","NV",IF((20-(X106-$Y$3))&gt;0,(20-(X106-$Y$3)),0))))))</f>
        <v/>
      </c>
      <c r="Z106" s="815"/>
    </row>
    <row r="107" spans="1:26" x14ac:dyDescent="0.25">
      <c r="A107" s="621"/>
      <c r="B107" s="1002"/>
      <c r="C107" s="641"/>
      <c r="D107" s="18" t="s">
        <v>4</v>
      </c>
      <c r="E107" s="384" t="str">
        <f>IF(F107&lt;&gt;"",E106,"")</f>
        <v/>
      </c>
      <c r="F107" s="289"/>
      <c r="G107" s="290"/>
      <c r="H107" s="310"/>
      <c r="I107" s="218" t="str">
        <f>IF(B106="","",IF(F107=999,999,IF(F107+G107+H107=0,"",(F107*60+G107+H107/100)+E107)))</f>
        <v/>
      </c>
      <c r="J107" s="72" t="str">
        <f>IF(B106="","",AVERAGE(I106:I110))</f>
        <v/>
      </c>
      <c r="K107" s="72" t="str">
        <f>IF(I107="","",ABS(I107-J107))</f>
        <v/>
      </c>
      <c r="L107" s="219" t="str">
        <f>IF(K107="","",RANK(K107,K106:K110))</f>
        <v/>
      </c>
      <c r="M107" s="220" t="str">
        <f t="shared" ref="M107:M110" si="60">IF(I107="","",IF(L107=1,"",I107))</f>
        <v/>
      </c>
      <c r="N107" s="73" t="str">
        <f>IF(B106="","",AVERAGE(M106:M110))</f>
        <v/>
      </c>
      <c r="O107" s="73" t="str">
        <f>IF(M107="","",ABS(M107-N107))</f>
        <v/>
      </c>
      <c r="P107" s="221" t="str">
        <f>IF(O107="","",RANK(O107,O106:O110))</f>
        <v/>
      </c>
      <c r="Q107" s="222" t="str">
        <f t="shared" ref="Q107:Q110" si="61">IF(O107="","",IF(P107=1,"",I107))</f>
        <v/>
      </c>
      <c r="R107" s="74" t="str">
        <f>IF(B106="","",AVERAGE(Q106:Q110))</f>
        <v/>
      </c>
      <c r="S107" s="74" t="str">
        <f>IF(Q107="","",ABS(Q107-R107))</f>
        <v/>
      </c>
      <c r="T107" s="223" t="str">
        <f>IF(S107="","",RANK(S107,S106:S110))</f>
        <v/>
      </c>
      <c r="U107" s="224" t="str">
        <f t="shared" ref="U107:U110" si="62">IF(T107="","",IF(T107=1,"",Q107))</f>
        <v/>
      </c>
      <c r="V107" s="75" t="str">
        <f>IF(B106="","",AVERAGE(U106:U110))</f>
        <v/>
      </c>
      <c r="W107" s="225" t="str">
        <f>IF(B106="","",IF(J106&lt;0.5,J107,"NV"))</f>
        <v/>
      </c>
      <c r="X107" s="763"/>
      <c r="Y107" s="813"/>
      <c r="Z107" s="816"/>
    </row>
    <row r="108" spans="1:26" x14ac:dyDescent="0.25">
      <c r="A108" s="621"/>
      <c r="B108" s="1002"/>
      <c r="C108" s="641"/>
      <c r="D108" s="18" t="s">
        <v>8</v>
      </c>
      <c r="E108" s="384" t="str">
        <f>IF(F108&lt;&gt;"",E106,"")</f>
        <v/>
      </c>
      <c r="F108" s="289"/>
      <c r="G108" s="290"/>
      <c r="H108" s="310"/>
      <c r="I108" s="218" t="str">
        <f>IF(B106="","",IF(F108=999,999,IF(F108+G108+H108=0,"",(F108*60+G108+H108/100)+E108)))</f>
        <v/>
      </c>
      <c r="J108" s="72"/>
      <c r="K108" s="72" t="str">
        <f>IF(I108="","",ABS(I108-J107))</f>
        <v/>
      </c>
      <c r="L108" s="219" t="str">
        <f>IF(K108="","",RANK(K108,K106:K110))</f>
        <v/>
      </c>
      <c r="M108" s="220" t="str">
        <f t="shared" si="60"/>
        <v/>
      </c>
      <c r="N108" s="73"/>
      <c r="O108" s="73" t="str">
        <f>IF(M108="","",ABS(M108-N107))</f>
        <v/>
      </c>
      <c r="P108" s="221" t="str">
        <f>IF(O108="","",RANK(O108,O106:O110))</f>
        <v/>
      </c>
      <c r="Q108" s="222" t="str">
        <f t="shared" si="61"/>
        <v/>
      </c>
      <c r="R108" s="74"/>
      <c r="S108" s="74" t="str">
        <f>IF(Q108="","",ABS(Q108-R107))</f>
        <v/>
      </c>
      <c r="T108" s="223" t="str">
        <f>IF(S108="","",RANK(S108,S106:S110))</f>
        <v/>
      </c>
      <c r="U108" s="224" t="str">
        <f t="shared" si="62"/>
        <v/>
      </c>
      <c r="V108" s="75"/>
      <c r="W108" s="225" t="str">
        <f>IF(B106="","",IF(J106&lt;0.5,J107,IF(N106&lt;0.5,N107,"NV")))</f>
        <v/>
      </c>
      <c r="X108" s="763"/>
      <c r="Y108" s="813"/>
      <c r="Z108" s="816"/>
    </row>
    <row r="109" spans="1:26" x14ac:dyDescent="0.25">
      <c r="A109" s="621"/>
      <c r="B109" s="1002"/>
      <c r="C109" s="641"/>
      <c r="D109" s="18" t="s">
        <v>5</v>
      </c>
      <c r="E109" s="384" t="str">
        <f>IF(F109&lt;&gt;"",E106,"")</f>
        <v/>
      </c>
      <c r="F109" s="289"/>
      <c r="G109" s="290"/>
      <c r="H109" s="310"/>
      <c r="I109" s="218" t="str">
        <f>IF(B106="","",IF(F109=999,999,IF(F109+G109+H109=0,"",(F109*60+G109+H109/100)+E109)))</f>
        <v/>
      </c>
      <c r="J109" s="72"/>
      <c r="K109" s="72" t="str">
        <f>IF(I109="","",ABS(I109-J107))</f>
        <v/>
      </c>
      <c r="L109" s="219" t="str">
        <f>IF(K109="","",RANK(K109,K106:K110))</f>
        <v/>
      </c>
      <c r="M109" s="220" t="str">
        <f t="shared" si="60"/>
        <v/>
      </c>
      <c r="N109" s="73"/>
      <c r="O109" s="73" t="str">
        <f>IF(M109="","",ABS(M109-N107))</f>
        <v/>
      </c>
      <c r="P109" s="221" t="str">
        <f>IF(O109="","",RANK(O109,O106:O110))</f>
        <v/>
      </c>
      <c r="Q109" s="222" t="str">
        <f t="shared" si="61"/>
        <v/>
      </c>
      <c r="R109" s="74"/>
      <c r="S109" s="74" t="str">
        <f>IF(Q109="","",ABS(Q109-R107))</f>
        <v/>
      </c>
      <c r="T109" s="223" t="str">
        <f>IF(S109="","",RANK(S109,S106:S110))</f>
        <v/>
      </c>
      <c r="U109" s="224" t="str">
        <f t="shared" si="62"/>
        <v/>
      </c>
      <c r="V109" s="75"/>
      <c r="W109" s="225" t="str">
        <f>IF(B106="","",IF(N106=0,J107,IF(N106&lt;0.5,N107,IF(R106&lt;0.5,R107,"NV"))))</f>
        <v/>
      </c>
      <c r="X109" s="763"/>
      <c r="Y109" s="813"/>
      <c r="Z109" s="816"/>
    </row>
    <row r="110" spans="1:26" ht="15.75" thickBot="1" x14ac:dyDescent="0.3">
      <c r="A110" s="622"/>
      <c r="B110" s="1003"/>
      <c r="C110" s="825"/>
      <c r="D110" s="24" t="s">
        <v>6</v>
      </c>
      <c r="E110" s="389" t="str">
        <f>IF(F110&lt;&gt;"",E106,"")</f>
        <v/>
      </c>
      <c r="F110" s="295"/>
      <c r="G110" s="296"/>
      <c r="H110" s="335"/>
      <c r="I110" s="226" t="str">
        <f>IF(B106="","",IF(F110=999,999,IF(F110+G110+H110=0,"",(F110*60+G110+H110/100)+E110)))</f>
        <v/>
      </c>
      <c r="J110" s="76"/>
      <c r="K110" s="76" t="str">
        <f>IF(I110="","",ABS(I110-J107))</f>
        <v/>
      </c>
      <c r="L110" s="227" t="str">
        <f>IF(K110="","",RANK(K110,K106:K110))</f>
        <v/>
      </c>
      <c r="M110" s="228" t="str">
        <f t="shared" si="60"/>
        <v/>
      </c>
      <c r="N110" s="77"/>
      <c r="O110" s="77" t="str">
        <f>IF(M110="","",ABS(M110-N107))</f>
        <v/>
      </c>
      <c r="P110" s="229" t="str">
        <f>IF(O110="","",RANK(O110,O106:O110))</f>
        <v/>
      </c>
      <c r="Q110" s="230" t="str">
        <f t="shared" si="61"/>
        <v/>
      </c>
      <c r="R110" s="78"/>
      <c r="S110" s="78" t="str">
        <f>IF(Q110="","",ABS(Q110-R107))</f>
        <v/>
      </c>
      <c r="T110" s="231" t="str">
        <f>IF(S110="","",RANK(S110,S106:S110))</f>
        <v/>
      </c>
      <c r="U110" s="232" t="str">
        <f t="shared" si="62"/>
        <v/>
      </c>
      <c r="V110" s="79"/>
      <c r="W110" s="233" t="str">
        <f>IF(B106="","",IF(R106&lt;0.5,TRIMMEAN(I106:I110,0.4),IF(V106&lt;0.5,V107,"NV")))</f>
        <v/>
      </c>
      <c r="X110" s="811"/>
      <c r="Y110" s="814"/>
      <c r="Z110" s="817"/>
    </row>
    <row r="111" spans="1:26" x14ac:dyDescent="0.25">
      <c r="A111" s="626" t="str">
        <f>IF(B111="","",INDEX('Names And Totals'!$A$5:$A$104,MATCH('Head to Head'!B111,'Names And Totals'!$B$5:$B$104,0)))</f>
        <v/>
      </c>
      <c r="B111" s="999"/>
      <c r="C111" s="821" t="str">
        <f>IF(B111="","",IF(Y111="DQ","DQ",IF(Y111="TO","TO",IF(Y111="NV","NV",IF(Y111="","",RANK(Y111,$Y$6:$Y$501,0))))))</f>
        <v/>
      </c>
      <c r="D111" s="67" t="s">
        <v>7</v>
      </c>
      <c r="E111" s="342"/>
      <c r="F111" s="336"/>
      <c r="G111" s="333"/>
      <c r="H111" s="337"/>
      <c r="I111" s="263" t="str">
        <f>IF(B111="","",IF(F111=999,999,IF(F111+G111+H111=0,"",(F111*60+G111+H111/100)+E111)))</f>
        <v/>
      </c>
      <c r="J111" s="80" t="str">
        <f>IF(B111="","",MAX(I111:I115)-MIN(I111:I115))</f>
        <v/>
      </c>
      <c r="K111" s="80" t="str">
        <f>IF(I111="","",ABS(I111-J112))</f>
        <v/>
      </c>
      <c r="L111" s="214" t="str">
        <f>IF(K111="","",RANK(K111,K111:K115))</f>
        <v/>
      </c>
      <c r="M111" s="80" t="str">
        <f>IF(I111="","",IF(L111=1,"",I111))</f>
        <v/>
      </c>
      <c r="N111" s="82" t="str">
        <f>IF(B111="","",MAX(M111:M115)-MIN(M111:M115))</f>
        <v/>
      </c>
      <c r="O111" s="82" t="str">
        <f>IF(M111="","",ABS(M111-N112))</f>
        <v/>
      </c>
      <c r="P111" s="215" t="str">
        <f>IF(O111="","",RANK(O111,O111:O115))</f>
        <v/>
      </c>
      <c r="Q111" s="82" t="str">
        <f>IF(O111="","",IF(P111=1,"",I111))</f>
        <v/>
      </c>
      <c r="R111" s="83" t="str">
        <f>IF(B111="","",MAX(Q111:Q115)-MIN(Q111:Q115))</f>
        <v/>
      </c>
      <c r="S111" s="83" t="str">
        <f>IF(Q111="","",ABS(Q111-R112))</f>
        <v/>
      </c>
      <c r="T111" s="216" t="str">
        <f>IF(S111="","",RANK(S111,S111:S115))</f>
        <v/>
      </c>
      <c r="U111" s="83" t="str">
        <f>IF(T111="","",IF(T111=1,"",Q111))</f>
        <v/>
      </c>
      <c r="V111" s="84" t="str">
        <f>IF(B111="","",MAX(U111:U115)-MIN(U111:U115))</f>
        <v/>
      </c>
      <c r="W111" s="217" t="str">
        <f>IF(B111="","",I111)</f>
        <v/>
      </c>
      <c r="X111" s="614" t="str">
        <f>IF(B111="","",IF(Z111="DQ","DQ",IF(I111=999,"TO",IF(I111="","",IF(I112="",W111,IF(I113="",W112,IF(I114="",W113,IF(I115="",W114,W115))))))))</f>
        <v/>
      </c>
      <c r="Y111" s="818" t="str">
        <f>IF(B111="","",IF(Z111="DQ","DQ",IF(X111="TO","TO",IF(X111="","",IF(X111="NV","NV",IF((20-(X111-$Y$3))&gt;0,(20-(X111-$Y$3)),0))))))</f>
        <v/>
      </c>
      <c r="Z111" s="639"/>
    </row>
    <row r="112" spans="1:26" x14ac:dyDescent="0.25">
      <c r="A112" s="627"/>
      <c r="B112" s="997"/>
      <c r="C112" s="822"/>
      <c r="D112" s="21" t="s">
        <v>4</v>
      </c>
      <c r="E112" s="387" t="str">
        <f>IF(F112&lt;&gt;"",E111,"")</f>
        <v/>
      </c>
      <c r="F112" s="292"/>
      <c r="G112" s="293"/>
      <c r="H112" s="314"/>
      <c r="I112" s="234" t="str">
        <f>IF(B111="","",IF(F112=999,999,IF(F112+G112+H112=0,"",(F112*60+G112+H112/100)+E112)))</f>
        <v/>
      </c>
      <c r="J112" s="72" t="str">
        <f>IF(B111="","",AVERAGE(I111:I115))</f>
        <v/>
      </c>
      <c r="K112" s="72" t="str">
        <f>IF(I112="","",ABS(I112-J112))</f>
        <v/>
      </c>
      <c r="L112" s="219" t="str">
        <f>IF(K112="","",RANK(K112,K111:K115))</f>
        <v/>
      </c>
      <c r="M112" s="220" t="str">
        <f t="shared" ref="M112:M115" si="63">IF(I112="","",IF(L112=1,"",I112))</f>
        <v/>
      </c>
      <c r="N112" s="73" t="str">
        <f>IF(B111="","",AVERAGE(M111:M115))</f>
        <v/>
      </c>
      <c r="O112" s="73" t="str">
        <f>IF(M112="","",ABS(M112-N112))</f>
        <v/>
      </c>
      <c r="P112" s="221" t="str">
        <f>IF(O112="","",RANK(O112,O111:O115))</f>
        <v/>
      </c>
      <c r="Q112" s="222" t="str">
        <f t="shared" ref="Q112:Q115" si="64">IF(O112="","",IF(P112=1,"",I112))</f>
        <v/>
      </c>
      <c r="R112" s="74" t="str">
        <f>IF(B111="","",AVERAGE(Q111:Q115))</f>
        <v/>
      </c>
      <c r="S112" s="74" t="str">
        <f>IF(Q112="","",ABS(Q112-R112))</f>
        <v/>
      </c>
      <c r="T112" s="223" t="str">
        <f>IF(S112="","",RANK(S112,S111:S115))</f>
        <v/>
      </c>
      <c r="U112" s="224" t="str">
        <f t="shared" ref="U112:U115" si="65">IF(T112="","",IF(T112=1,"",Q112))</f>
        <v/>
      </c>
      <c r="V112" s="75" t="str">
        <f>IF(B111="","",AVERAGE(U111:U115))</f>
        <v/>
      </c>
      <c r="W112" s="225" t="str">
        <f>IF(B111="","",IF(J111&lt;0.5,J112,"NV"))</f>
        <v/>
      </c>
      <c r="X112" s="615"/>
      <c r="Y112" s="819"/>
      <c r="Z112" s="639"/>
    </row>
    <row r="113" spans="1:26" x14ac:dyDescent="0.25">
      <c r="A113" s="627"/>
      <c r="B113" s="997"/>
      <c r="C113" s="822"/>
      <c r="D113" s="21" t="s">
        <v>8</v>
      </c>
      <c r="E113" s="387" t="str">
        <f>IF(F113&lt;&gt;"",E111,"")</f>
        <v/>
      </c>
      <c r="F113" s="292"/>
      <c r="G113" s="293"/>
      <c r="H113" s="314"/>
      <c r="I113" s="234" t="str">
        <f>IF(B111="","",IF(F113=999,999,IF(F113+G113+H113=0,"",(F113*60+G113+H113/100)+E113)))</f>
        <v/>
      </c>
      <c r="J113" s="72"/>
      <c r="K113" s="72" t="str">
        <f>IF(I113="","",ABS(I113-J112))</f>
        <v/>
      </c>
      <c r="L113" s="219" t="str">
        <f>IF(K113="","",RANK(K113,K111:K115))</f>
        <v/>
      </c>
      <c r="M113" s="220" t="str">
        <f t="shared" si="63"/>
        <v/>
      </c>
      <c r="N113" s="73"/>
      <c r="O113" s="73" t="str">
        <f>IF(M113="","",ABS(M113-N112))</f>
        <v/>
      </c>
      <c r="P113" s="221" t="str">
        <f>IF(O113="","",RANK(O113,O111:O115))</f>
        <v/>
      </c>
      <c r="Q113" s="222" t="str">
        <f t="shared" si="64"/>
        <v/>
      </c>
      <c r="R113" s="74"/>
      <c r="S113" s="74" t="str">
        <f>IF(Q113="","",ABS(Q113-R112))</f>
        <v/>
      </c>
      <c r="T113" s="223" t="str">
        <f>IF(S113="","",RANK(S113,S111:S115))</f>
        <v/>
      </c>
      <c r="U113" s="224" t="str">
        <f t="shared" si="65"/>
        <v/>
      </c>
      <c r="V113" s="75"/>
      <c r="W113" s="225" t="str">
        <f>IF(B111="","",IF(J111&lt;0.5,J112,IF(N111&lt;0.5,N112,"NV")))</f>
        <v/>
      </c>
      <c r="X113" s="615"/>
      <c r="Y113" s="819"/>
      <c r="Z113" s="639"/>
    </row>
    <row r="114" spans="1:26" x14ac:dyDescent="0.25">
      <c r="A114" s="627"/>
      <c r="B114" s="997"/>
      <c r="C114" s="822"/>
      <c r="D114" s="21" t="s">
        <v>5</v>
      </c>
      <c r="E114" s="387" t="str">
        <f>IF(F114&lt;&gt;"",E111,"")</f>
        <v/>
      </c>
      <c r="F114" s="292"/>
      <c r="G114" s="293"/>
      <c r="H114" s="314"/>
      <c r="I114" s="234" t="str">
        <f>IF(B111="","",IF(F114=999,999,IF(F114+G114+H114=0,"",(F114*60+G114+H114/100)+E114)))</f>
        <v/>
      </c>
      <c r="J114" s="72"/>
      <c r="K114" s="72" t="str">
        <f>IF(I114="","",ABS(I114-J112))</f>
        <v/>
      </c>
      <c r="L114" s="219" t="str">
        <f>IF(K114="","",RANK(K114,K111:K115))</f>
        <v/>
      </c>
      <c r="M114" s="220" t="str">
        <f t="shared" si="63"/>
        <v/>
      </c>
      <c r="N114" s="73"/>
      <c r="O114" s="73" t="str">
        <f>IF(M114="","",ABS(M114-N112))</f>
        <v/>
      </c>
      <c r="P114" s="221" t="str">
        <f>IF(O114="","",RANK(O114,O111:O115))</f>
        <v/>
      </c>
      <c r="Q114" s="222" t="str">
        <f t="shared" si="64"/>
        <v/>
      </c>
      <c r="R114" s="74"/>
      <c r="S114" s="74" t="str">
        <f>IF(Q114="","",ABS(Q114-R112))</f>
        <v/>
      </c>
      <c r="T114" s="223" t="str">
        <f>IF(S114="","",RANK(S114,S111:S115))</f>
        <v/>
      </c>
      <c r="U114" s="224" t="str">
        <f t="shared" si="65"/>
        <v/>
      </c>
      <c r="V114" s="75"/>
      <c r="W114" s="225" t="str">
        <f>IF(B111="","",IF(N111=0,J112,IF(N111&lt;0.5,N112,IF(R111&lt;0.5,R112,"NV"))))</f>
        <v/>
      </c>
      <c r="X114" s="615"/>
      <c r="Y114" s="819"/>
      <c r="Z114" s="639"/>
    </row>
    <row r="115" spans="1:26" ht="15.75" thickBot="1" x14ac:dyDescent="0.3">
      <c r="A115" s="628"/>
      <c r="B115" s="1000"/>
      <c r="C115" s="823"/>
      <c r="D115" s="66" t="s">
        <v>6</v>
      </c>
      <c r="E115" s="235" t="str">
        <f>IF(F115&lt;&gt;"",E111,"")</f>
        <v/>
      </c>
      <c r="F115" s="338"/>
      <c r="G115" s="339"/>
      <c r="H115" s="340"/>
      <c r="I115" s="264" t="str">
        <f>IF(B111="","",IF(F115=999,999,IF(F115+G115+H115=0,"",(F115*60+G115+H115/100)+E115)))</f>
        <v/>
      </c>
      <c r="J115" s="76"/>
      <c r="K115" s="76" t="str">
        <f>IF(I115="","",ABS(I115-J112))</f>
        <v/>
      </c>
      <c r="L115" s="227" t="str">
        <f>IF(K115="","",RANK(K115,K111:K115))</f>
        <v/>
      </c>
      <c r="M115" s="228" t="str">
        <f t="shared" si="63"/>
        <v/>
      </c>
      <c r="N115" s="77"/>
      <c r="O115" s="77" t="str">
        <f>IF(M115="","",ABS(M115-N112))</f>
        <v/>
      </c>
      <c r="P115" s="229" t="str">
        <f>IF(O115="","",RANK(O115,O111:O115))</f>
        <v/>
      </c>
      <c r="Q115" s="230" t="str">
        <f t="shared" si="64"/>
        <v/>
      </c>
      <c r="R115" s="78"/>
      <c r="S115" s="78" t="str">
        <f>IF(Q115="","",ABS(Q115-R112))</f>
        <v/>
      </c>
      <c r="T115" s="231" t="str">
        <f>IF(S115="","",RANK(S115,S111:S115))</f>
        <v/>
      </c>
      <c r="U115" s="232" t="str">
        <f t="shared" si="65"/>
        <v/>
      </c>
      <c r="V115" s="79"/>
      <c r="W115" s="233" t="str">
        <f>IF(B111="","",IF(R111&lt;0.5,TRIMMEAN(I111:I115,0.4),IF(V111&lt;0.5,V112,"NV")))</f>
        <v/>
      </c>
      <c r="X115" s="616"/>
      <c r="Y115" s="820"/>
      <c r="Z115" s="639"/>
    </row>
    <row r="116" spans="1:26" x14ac:dyDescent="0.25">
      <c r="A116" s="830" t="str">
        <f>IF(B116="","",INDEX('Names And Totals'!$A$5:$A$104,MATCH('Head to Head'!B116,'Names And Totals'!$B$5:$B$104,0)))</f>
        <v/>
      </c>
      <c r="B116" s="1001"/>
      <c r="C116" s="824" t="str">
        <f>IF(B116="","",IF(Y116="DQ","DQ",IF(Y116="TO","TO",IF(Y116="NV","NV",IF(Y116="","",RANK(Y116,$Y$6:$Y$501,0))))))</f>
        <v/>
      </c>
      <c r="D116" s="23" t="s">
        <v>7</v>
      </c>
      <c r="E116" s="343"/>
      <c r="F116" s="324"/>
      <c r="G116" s="334"/>
      <c r="H116" s="325"/>
      <c r="I116" s="213" t="str">
        <f>IF(B116="","",IF(F116=999,999,IF(F116+G116+H116=0,"",(F116*60+G116+H116/100)+E116)))</f>
        <v/>
      </c>
      <c r="J116" s="80" t="str">
        <f>IF(B116="","",MAX(I116:I120)-MIN(I116:I120))</f>
        <v/>
      </c>
      <c r="K116" s="80" t="str">
        <f>IF(I116="","",ABS(I116-J117))</f>
        <v/>
      </c>
      <c r="L116" s="214" t="str">
        <f>IF(K116="","",RANK(K116,K116:K120))</f>
        <v/>
      </c>
      <c r="M116" s="80" t="str">
        <f>IF(I116="","",IF(L116=1,"",I116))</f>
        <v/>
      </c>
      <c r="N116" s="82" t="str">
        <f>IF(B116="","",MAX(M116:M120)-MIN(M116:M120))</f>
        <v/>
      </c>
      <c r="O116" s="82" t="str">
        <f>IF(M116="","",ABS(M116-N117))</f>
        <v/>
      </c>
      <c r="P116" s="215" t="str">
        <f>IF(O116="","",RANK(O116,O116:O120))</f>
        <v/>
      </c>
      <c r="Q116" s="82" t="str">
        <f>IF(O116="","",IF(P116=1,"",I116))</f>
        <v/>
      </c>
      <c r="R116" s="83" t="str">
        <f>IF(B116="","",MAX(Q116:Q120)-MIN(Q116:Q120))</f>
        <v/>
      </c>
      <c r="S116" s="83" t="str">
        <f>IF(Q116="","",ABS(Q116-R117))</f>
        <v/>
      </c>
      <c r="T116" s="216" t="str">
        <f>IF(S116="","",RANK(S116,S116:S120))</f>
        <v/>
      </c>
      <c r="U116" s="83" t="str">
        <f>IF(T116="","",IF(T116=1,"",Q116))</f>
        <v/>
      </c>
      <c r="V116" s="84" t="str">
        <f>IF(B116="","",MAX(U116:U120)-MIN(U116:U120))</f>
        <v/>
      </c>
      <c r="W116" s="217" t="str">
        <f>IF(B116="","",I116)</f>
        <v/>
      </c>
      <c r="X116" s="810" t="str">
        <f>IF(B116="","",IF(Z116="DQ","DQ",IF(I116=999,"TO",IF(I116="","",IF(I117="",W116,IF(I118="",W117,IF(I119="",W118,IF(I120="",W119,W120))))))))</f>
        <v/>
      </c>
      <c r="Y116" s="812" t="str">
        <f>IF(B116="","",IF(Z116="DQ","DQ",IF(X116="TO","TO",IF(X116="","",IF(X116="NV","NV",IF((20-(X116-$Y$3))&gt;0,(20-(X116-$Y$3)),0))))))</f>
        <v/>
      </c>
      <c r="Z116" s="815"/>
    </row>
    <row r="117" spans="1:26" x14ac:dyDescent="0.25">
      <c r="A117" s="621"/>
      <c r="B117" s="1002"/>
      <c r="C117" s="641"/>
      <c r="D117" s="18" t="s">
        <v>4</v>
      </c>
      <c r="E117" s="384" t="str">
        <f>IF(F117&lt;&gt;"",E116,"")</f>
        <v/>
      </c>
      <c r="F117" s="289"/>
      <c r="G117" s="290"/>
      <c r="H117" s="310"/>
      <c r="I117" s="218" t="str">
        <f>IF(B116="","",IF(F117=999,999,IF(F117+G117+H117=0,"",(F117*60+G117+H117/100)+E117)))</f>
        <v/>
      </c>
      <c r="J117" s="72" t="str">
        <f>IF(B116="","",AVERAGE(I116:I120))</f>
        <v/>
      </c>
      <c r="K117" s="72" t="str">
        <f>IF(I117="","",ABS(I117-J117))</f>
        <v/>
      </c>
      <c r="L117" s="219" t="str">
        <f>IF(K117="","",RANK(K117,K116:K120))</f>
        <v/>
      </c>
      <c r="M117" s="220" t="str">
        <f t="shared" ref="M117:M120" si="66">IF(I117="","",IF(L117=1,"",I117))</f>
        <v/>
      </c>
      <c r="N117" s="73" t="str">
        <f>IF(B116="","",AVERAGE(M116:M120))</f>
        <v/>
      </c>
      <c r="O117" s="73" t="str">
        <f>IF(M117="","",ABS(M117-N117))</f>
        <v/>
      </c>
      <c r="P117" s="221" t="str">
        <f>IF(O117="","",RANK(O117,O116:O120))</f>
        <v/>
      </c>
      <c r="Q117" s="222" t="str">
        <f t="shared" ref="Q117:Q120" si="67">IF(O117="","",IF(P117=1,"",I117))</f>
        <v/>
      </c>
      <c r="R117" s="74" t="str">
        <f>IF(B116="","",AVERAGE(Q116:Q120))</f>
        <v/>
      </c>
      <c r="S117" s="74" t="str">
        <f>IF(Q117="","",ABS(Q117-R117))</f>
        <v/>
      </c>
      <c r="T117" s="223" t="str">
        <f>IF(S117="","",RANK(S117,S116:S120))</f>
        <v/>
      </c>
      <c r="U117" s="224" t="str">
        <f t="shared" ref="U117:U120" si="68">IF(T117="","",IF(T117=1,"",Q117))</f>
        <v/>
      </c>
      <c r="V117" s="75" t="str">
        <f>IF(B116="","",AVERAGE(U116:U120))</f>
        <v/>
      </c>
      <c r="W117" s="225" t="str">
        <f>IF(B116="","",IF(J116&lt;0.5,J117,"NV"))</f>
        <v/>
      </c>
      <c r="X117" s="763"/>
      <c r="Y117" s="813"/>
      <c r="Z117" s="816"/>
    </row>
    <row r="118" spans="1:26" x14ac:dyDescent="0.25">
      <c r="A118" s="621"/>
      <c r="B118" s="1002"/>
      <c r="C118" s="641"/>
      <c r="D118" s="18" t="s">
        <v>8</v>
      </c>
      <c r="E118" s="384" t="str">
        <f>IF(F118&lt;&gt;"",E116,"")</f>
        <v/>
      </c>
      <c r="F118" s="289"/>
      <c r="G118" s="290"/>
      <c r="H118" s="310"/>
      <c r="I118" s="218" t="str">
        <f>IF(B116="","",IF(F118=999,999,IF(F118+G118+H118=0,"",(F118*60+G118+H118/100)+E118)))</f>
        <v/>
      </c>
      <c r="J118" s="72"/>
      <c r="K118" s="72" t="str">
        <f>IF(I118="","",ABS(I118-J117))</f>
        <v/>
      </c>
      <c r="L118" s="219" t="str">
        <f>IF(K118="","",RANK(K118,K116:K120))</f>
        <v/>
      </c>
      <c r="M118" s="220" t="str">
        <f t="shared" si="66"/>
        <v/>
      </c>
      <c r="N118" s="73"/>
      <c r="O118" s="73" t="str">
        <f>IF(M118="","",ABS(M118-N117))</f>
        <v/>
      </c>
      <c r="P118" s="221" t="str">
        <f>IF(O118="","",RANK(O118,O116:O120))</f>
        <v/>
      </c>
      <c r="Q118" s="222" t="str">
        <f t="shared" si="67"/>
        <v/>
      </c>
      <c r="R118" s="74"/>
      <c r="S118" s="74" t="str">
        <f>IF(Q118="","",ABS(Q118-R117))</f>
        <v/>
      </c>
      <c r="T118" s="223" t="str">
        <f>IF(S118="","",RANK(S118,S116:S120))</f>
        <v/>
      </c>
      <c r="U118" s="224" t="str">
        <f t="shared" si="68"/>
        <v/>
      </c>
      <c r="V118" s="75"/>
      <c r="W118" s="225" t="str">
        <f>IF(B116="","",IF(J116&lt;0.5,J117,IF(N116&lt;0.5,N117,"NV")))</f>
        <v/>
      </c>
      <c r="X118" s="763"/>
      <c r="Y118" s="813"/>
      <c r="Z118" s="816"/>
    </row>
    <row r="119" spans="1:26" x14ac:dyDescent="0.25">
      <c r="A119" s="621"/>
      <c r="B119" s="1002"/>
      <c r="C119" s="641"/>
      <c r="D119" s="18" t="s">
        <v>5</v>
      </c>
      <c r="E119" s="384" t="str">
        <f>IF(F119&lt;&gt;"",E116,"")</f>
        <v/>
      </c>
      <c r="F119" s="289"/>
      <c r="G119" s="290"/>
      <c r="H119" s="310"/>
      <c r="I119" s="218" t="str">
        <f>IF(B116="","",IF(F119=999,999,IF(F119+G119+H119=0,"",(F119*60+G119+H119/100)+E119)))</f>
        <v/>
      </c>
      <c r="J119" s="72"/>
      <c r="K119" s="72" t="str">
        <f>IF(I119="","",ABS(I119-J117))</f>
        <v/>
      </c>
      <c r="L119" s="219" t="str">
        <f>IF(K119="","",RANK(K119,K116:K120))</f>
        <v/>
      </c>
      <c r="M119" s="220" t="str">
        <f t="shared" si="66"/>
        <v/>
      </c>
      <c r="N119" s="73"/>
      <c r="O119" s="73" t="str">
        <f>IF(M119="","",ABS(M119-N117))</f>
        <v/>
      </c>
      <c r="P119" s="221" t="str">
        <f>IF(O119="","",RANK(O119,O116:O120))</f>
        <v/>
      </c>
      <c r="Q119" s="222" t="str">
        <f t="shared" si="67"/>
        <v/>
      </c>
      <c r="R119" s="74"/>
      <c r="S119" s="74" t="str">
        <f>IF(Q119="","",ABS(Q119-R117))</f>
        <v/>
      </c>
      <c r="T119" s="223" t="str">
        <f>IF(S119="","",RANK(S119,S116:S120))</f>
        <v/>
      </c>
      <c r="U119" s="224" t="str">
        <f t="shared" si="68"/>
        <v/>
      </c>
      <c r="V119" s="75"/>
      <c r="W119" s="225" t="str">
        <f>IF(B116="","",IF(N116=0,J117,IF(N116&lt;0.5,N117,IF(R116&lt;0.5,R117,"NV"))))</f>
        <v/>
      </c>
      <c r="X119" s="763"/>
      <c r="Y119" s="813"/>
      <c r="Z119" s="816"/>
    </row>
    <row r="120" spans="1:26" ht="15.75" thickBot="1" x14ac:dyDescent="0.3">
      <c r="A120" s="622"/>
      <c r="B120" s="1003"/>
      <c r="C120" s="825"/>
      <c r="D120" s="24" t="s">
        <v>6</v>
      </c>
      <c r="E120" s="389" t="str">
        <f>IF(F120&lt;&gt;"",E116,"")</f>
        <v/>
      </c>
      <c r="F120" s="295"/>
      <c r="G120" s="296"/>
      <c r="H120" s="335"/>
      <c r="I120" s="226" t="str">
        <f>IF(B116="","",IF(F120=999,999,IF(F120+G120+H120=0,"",(F120*60+G120+H120/100)+E120)))</f>
        <v/>
      </c>
      <c r="J120" s="76"/>
      <c r="K120" s="76" t="str">
        <f>IF(I120="","",ABS(I120-J117))</f>
        <v/>
      </c>
      <c r="L120" s="227" t="str">
        <f>IF(K120="","",RANK(K120,K116:K120))</f>
        <v/>
      </c>
      <c r="M120" s="228" t="str">
        <f t="shared" si="66"/>
        <v/>
      </c>
      <c r="N120" s="77"/>
      <c r="O120" s="77" t="str">
        <f>IF(M120="","",ABS(M120-N117))</f>
        <v/>
      </c>
      <c r="P120" s="229" t="str">
        <f>IF(O120="","",RANK(O120,O116:O120))</f>
        <v/>
      </c>
      <c r="Q120" s="230" t="str">
        <f t="shared" si="67"/>
        <v/>
      </c>
      <c r="R120" s="78"/>
      <c r="S120" s="78" t="str">
        <f>IF(Q120="","",ABS(Q120-R117))</f>
        <v/>
      </c>
      <c r="T120" s="231" t="str">
        <f>IF(S120="","",RANK(S120,S116:S120))</f>
        <v/>
      </c>
      <c r="U120" s="232" t="str">
        <f t="shared" si="68"/>
        <v/>
      </c>
      <c r="V120" s="79"/>
      <c r="W120" s="233" t="str">
        <f>IF(B116="","",IF(R116&lt;0.5,TRIMMEAN(I116:I120,0.4),IF(V116&lt;0.5,V117,"NV")))</f>
        <v/>
      </c>
      <c r="X120" s="811"/>
      <c r="Y120" s="814"/>
      <c r="Z120" s="817"/>
    </row>
    <row r="121" spans="1:26" x14ac:dyDescent="0.25">
      <c r="A121" s="626" t="str">
        <f>IF(B121="","",INDEX('Names And Totals'!$A$5:$A$104,MATCH('Head to Head'!B121,'Names And Totals'!$B$5:$B$104,0)))</f>
        <v/>
      </c>
      <c r="B121" s="999"/>
      <c r="C121" s="821" t="str">
        <f>IF(B121="","",IF(Y121="DQ","DQ",IF(Y121="TO","TO",IF(Y121="NV","NV",IF(Y121="","",RANK(Y121,$Y$6:$Y$501,0))))))</f>
        <v/>
      </c>
      <c r="D121" s="67" t="s">
        <v>7</v>
      </c>
      <c r="E121" s="342"/>
      <c r="F121" s="336"/>
      <c r="G121" s="333"/>
      <c r="H121" s="337"/>
      <c r="I121" s="263" t="str">
        <f>IF(B121="","",IF(F121=999,999,IF(F121+G121+H121=0,"",(F121*60+G121+H121/100)+E121)))</f>
        <v/>
      </c>
      <c r="J121" s="80" t="str">
        <f>IF(B121="","",MAX(I121:I125)-MIN(I121:I125))</f>
        <v/>
      </c>
      <c r="K121" s="80" t="str">
        <f>IF(I121="","",ABS(I121-J122))</f>
        <v/>
      </c>
      <c r="L121" s="214" t="str">
        <f>IF(K121="","",RANK(K121,K121:K125))</f>
        <v/>
      </c>
      <c r="M121" s="80" t="str">
        <f>IF(I121="","",IF(L121=1,"",I121))</f>
        <v/>
      </c>
      <c r="N121" s="82" t="str">
        <f>IF(B121="","",MAX(M121:M125)-MIN(M121:M125))</f>
        <v/>
      </c>
      <c r="O121" s="82" t="str">
        <f>IF(M121="","",ABS(M121-N122))</f>
        <v/>
      </c>
      <c r="P121" s="215" t="str">
        <f>IF(O121="","",RANK(O121,O121:O125))</f>
        <v/>
      </c>
      <c r="Q121" s="82" t="str">
        <f>IF(O121="","",IF(P121=1,"",I121))</f>
        <v/>
      </c>
      <c r="R121" s="83" t="str">
        <f>IF(B121="","",MAX(Q121:Q125)-MIN(Q121:Q125))</f>
        <v/>
      </c>
      <c r="S121" s="83" t="str">
        <f>IF(Q121="","",ABS(Q121-R122))</f>
        <v/>
      </c>
      <c r="T121" s="216" t="str">
        <f>IF(S121="","",RANK(S121,S121:S125))</f>
        <v/>
      </c>
      <c r="U121" s="83" t="str">
        <f>IF(T121="","",IF(T121=1,"",Q121))</f>
        <v/>
      </c>
      <c r="V121" s="84" t="str">
        <f>IF(B121="","",MAX(U121:U125)-MIN(U121:U125))</f>
        <v/>
      </c>
      <c r="W121" s="217" t="str">
        <f>IF(B121="","",I121)</f>
        <v/>
      </c>
      <c r="X121" s="614" t="str">
        <f>IF(B121="","",IF(Z121="DQ","DQ",IF(I121=999,"TO",IF(I121="","",IF(I122="",W121,IF(I123="",W122,IF(I124="",W123,IF(I125="",W124,W125))))))))</f>
        <v/>
      </c>
      <c r="Y121" s="818" t="str">
        <f>IF(B121="","",IF(Z121="DQ","DQ",IF(X121="TO","TO",IF(X121="","",IF(X121="NV","NV",IF((20-(X121-$Y$3))&gt;0,(20-(X121-$Y$3)),0))))))</f>
        <v/>
      </c>
      <c r="Z121" s="639"/>
    </row>
    <row r="122" spans="1:26" x14ac:dyDescent="0.25">
      <c r="A122" s="627"/>
      <c r="B122" s="997"/>
      <c r="C122" s="822"/>
      <c r="D122" s="21" t="s">
        <v>4</v>
      </c>
      <c r="E122" s="387" t="str">
        <f>IF(F122&lt;&gt;"",E121,"")</f>
        <v/>
      </c>
      <c r="F122" s="292"/>
      <c r="G122" s="293"/>
      <c r="H122" s="314"/>
      <c r="I122" s="234" t="str">
        <f>IF(B121="","",IF(F122=999,999,IF(F122+G122+H122=0,"",(F122*60+G122+H122/100)+E122)))</f>
        <v/>
      </c>
      <c r="J122" s="72" t="str">
        <f>IF(B121="","",AVERAGE(I121:I125))</f>
        <v/>
      </c>
      <c r="K122" s="72" t="str">
        <f>IF(I122="","",ABS(I122-J122))</f>
        <v/>
      </c>
      <c r="L122" s="219" t="str">
        <f>IF(K122="","",RANK(K122,K121:K125))</f>
        <v/>
      </c>
      <c r="M122" s="220" t="str">
        <f t="shared" ref="M122:M125" si="69">IF(I122="","",IF(L122=1,"",I122))</f>
        <v/>
      </c>
      <c r="N122" s="73" t="str">
        <f>IF(B121="","",AVERAGE(M121:M125))</f>
        <v/>
      </c>
      <c r="O122" s="73" t="str">
        <f>IF(M122="","",ABS(M122-N122))</f>
        <v/>
      </c>
      <c r="P122" s="221" t="str">
        <f>IF(O122="","",RANK(O122,O121:O125))</f>
        <v/>
      </c>
      <c r="Q122" s="222" t="str">
        <f t="shared" ref="Q122:Q125" si="70">IF(O122="","",IF(P122=1,"",I122))</f>
        <v/>
      </c>
      <c r="R122" s="74" t="str">
        <f>IF(B121="","",AVERAGE(Q121:Q125))</f>
        <v/>
      </c>
      <c r="S122" s="74" t="str">
        <f>IF(Q122="","",ABS(Q122-R122))</f>
        <v/>
      </c>
      <c r="T122" s="223" t="str">
        <f>IF(S122="","",RANK(S122,S121:S125))</f>
        <v/>
      </c>
      <c r="U122" s="224" t="str">
        <f t="shared" ref="U122:U125" si="71">IF(T122="","",IF(T122=1,"",Q122))</f>
        <v/>
      </c>
      <c r="V122" s="75" t="str">
        <f>IF(B121="","",AVERAGE(U121:U125))</f>
        <v/>
      </c>
      <c r="W122" s="225" t="str">
        <f>IF(B121="","",IF(J121&lt;0.5,J122,"NV"))</f>
        <v/>
      </c>
      <c r="X122" s="615"/>
      <c r="Y122" s="819"/>
      <c r="Z122" s="639"/>
    </row>
    <row r="123" spans="1:26" x14ac:dyDescent="0.25">
      <c r="A123" s="627"/>
      <c r="B123" s="997"/>
      <c r="C123" s="822"/>
      <c r="D123" s="21" t="s">
        <v>8</v>
      </c>
      <c r="E123" s="387" t="str">
        <f>IF(F123&lt;&gt;"",E121,"")</f>
        <v/>
      </c>
      <c r="F123" s="292"/>
      <c r="G123" s="293"/>
      <c r="H123" s="314"/>
      <c r="I123" s="234" t="str">
        <f>IF(B121="","",IF(F123=999,999,IF(F123+G123+H123=0,"",(F123*60+G123+H123/100)+E123)))</f>
        <v/>
      </c>
      <c r="J123" s="72"/>
      <c r="K123" s="72" t="str">
        <f>IF(I123="","",ABS(I123-J122))</f>
        <v/>
      </c>
      <c r="L123" s="219" t="str">
        <f>IF(K123="","",RANK(K123,K121:K125))</f>
        <v/>
      </c>
      <c r="M123" s="220" t="str">
        <f t="shared" si="69"/>
        <v/>
      </c>
      <c r="N123" s="73"/>
      <c r="O123" s="73" t="str">
        <f>IF(M123="","",ABS(M123-N122))</f>
        <v/>
      </c>
      <c r="P123" s="221" t="str">
        <f>IF(O123="","",RANK(O123,O121:O125))</f>
        <v/>
      </c>
      <c r="Q123" s="222" t="str">
        <f t="shared" si="70"/>
        <v/>
      </c>
      <c r="R123" s="74"/>
      <c r="S123" s="74" t="str">
        <f>IF(Q123="","",ABS(Q123-R122))</f>
        <v/>
      </c>
      <c r="T123" s="223" t="str">
        <f>IF(S123="","",RANK(S123,S121:S125))</f>
        <v/>
      </c>
      <c r="U123" s="224" t="str">
        <f t="shared" si="71"/>
        <v/>
      </c>
      <c r="V123" s="75"/>
      <c r="W123" s="225" t="str">
        <f>IF(B121="","",IF(J121&lt;0.5,J122,IF(N121&lt;0.5,N122,"NV")))</f>
        <v/>
      </c>
      <c r="X123" s="615"/>
      <c r="Y123" s="819"/>
      <c r="Z123" s="639"/>
    </row>
    <row r="124" spans="1:26" x14ac:dyDescent="0.25">
      <c r="A124" s="627"/>
      <c r="B124" s="997"/>
      <c r="C124" s="822"/>
      <c r="D124" s="21" t="s">
        <v>5</v>
      </c>
      <c r="E124" s="387" t="str">
        <f>IF(F124&lt;&gt;"",E121,"")</f>
        <v/>
      </c>
      <c r="F124" s="292"/>
      <c r="G124" s="293"/>
      <c r="H124" s="314"/>
      <c r="I124" s="234" t="str">
        <f>IF(B121="","",IF(F124=999,999,IF(F124+G124+H124=0,"",(F124*60+G124+H124/100)+E124)))</f>
        <v/>
      </c>
      <c r="J124" s="72"/>
      <c r="K124" s="72" t="str">
        <f>IF(I124="","",ABS(I124-J122))</f>
        <v/>
      </c>
      <c r="L124" s="219" t="str">
        <f>IF(K124="","",RANK(K124,K121:K125))</f>
        <v/>
      </c>
      <c r="M124" s="220" t="str">
        <f t="shared" si="69"/>
        <v/>
      </c>
      <c r="N124" s="73"/>
      <c r="O124" s="73" t="str">
        <f>IF(M124="","",ABS(M124-N122))</f>
        <v/>
      </c>
      <c r="P124" s="221" t="str">
        <f>IF(O124="","",RANK(O124,O121:O125))</f>
        <v/>
      </c>
      <c r="Q124" s="222" t="str">
        <f t="shared" si="70"/>
        <v/>
      </c>
      <c r="R124" s="74"/>
      <c r="S124" s="74" t="str">
        <f>IF(Q124="","",ABS(Q124-R122))</f>
        <v/>
      </c>
      <c r="T124" s="223" t="str">
        <f>IF(S124="","",RANK(S124,S121:S125))</f>
        <v/>
      </c>
      <c r="U124" s="224" t="str">
        <f t="shared" si="71"/>
        <v/>
      </c>
      <c r="V124" s="75"/>
      <c r="W124" s="225" t="str">
        <f>IF(B121="","",IF(N121=0,J122,IF(N121&lt;0.5,N122,IF(R121&lt;0.5,R122,"NV"))))</f>
        <v/>
      </c>
      <c r="X124" s="615"/>
      <c r="Y124" s="819"/>
      <c r="Z124" s="639"/>
    </row>
    <row r="125" spans="1:26" ht="15.75" thickBot="1" x14ac:dyDescent="0.3">
      <c r="A125" s="628"/>
      <c r="B125" s="1000"/>
      <c r="C125" s="823"/>
      <c r="D125" s="66" t="s">
        <v>6</v>
      </c>
      <c r="E125" s="235" t="str">
        <f>IF(F125&lt;&gt;"",E121,"")</f>
        <v/>
      </c>
      <c r="F125" s="338"/>
      <c r="G125" s="339"/>
      <c r="H125" s="340"/>
      <c r="I125" s="264" t="str">
        <f>IF(B121="","",IF(F125=999,999,IF(F125+G125+H125=0,"",(F125*60+G125+H125/100)+E125)))</f>
        <v/>
      </c>
      <c r="J125" s="76"/>
      <c r="K125" s="76" t="str">
        <f>IF(I125="","",ABS(I125-J122))</f>
        <v/>
      </c>
      <c r="L125" s="227" t="str">
        <f>IF(K125="","",RANK(K125,K121:K125))</f>
        <v/>
      </c>
      <c r="M125" s="228" t="str">
        <f t="shared" si="69"/>
        <v/>
      </c>
      <c r="N125" s="77"/>
      <c r="O125" s="77" t="str">
        <f>IF(M125="","",ABS(M125-N122))</f>
        <v/>
      </c>
      <c r="P125" s="229" t="str">
        <f>IF(O125="","",RANK(O125,O121:O125))</f>
        <v/>
      </c>
      <c r="Q125" s="230" t="str">
        <f t="shared" si="70"/>
        <v/>
      </c>
      <c r="R125" s="78"/>
      <c r="S125" s="78" t="str">
        <f>IF(Q125="","",ABS(Q125-R122))</f>
        <v/>
      </c>
      <c r="T125" s="231" t="str">
        <f>IF(S125="","",RANK(S125,S121:S125))</f>
        <v/>
      </c>
      <c r="U125" s="232" t="str">
        <f t="shared" si="71"/>
        <v/>
      </c>
      <c r="V125" s="79"/>
      <c r="W125" s="233" t="str">
        <f>IF(B121="","",IF(R121&lt;0.5,TRIMMEAN(I121:I125,0.4),IF(V121&lt;0.5,V122,"NV")))</f>
        <v/>
      </c>
      <c r="X125" s="616"/>
      <c r="Y125" s="820"/>
      <c r="Z125" s="639"/>
    </row>
    <row r="126" spans="1:26" x14ac:dyDescent="0.25">
      <c r="A126" s="830" t="str">
        <f>IF(B126="","",INDEX('Names And Totals'!$A$5:$A$104,MATCH('Head to Head'!B126,'Names And Totals'!$B$5:$B$104,0)))</f>
        <v/>
      </c>
      <c r="B126" s="1001"/>
      <c r="C126" s="824" t="str">
        <f>IF(B126="","",IF(Y126="DQ","DQ",IF(Y126="TO","TO",IF(Y126="NV","NV",IF(Y126="","",RANK(Y126,$Y$6:$Y$501,0))))))</f>
        <v/>
      </c>
      <c r="D126" s="23" t="s">
        <v>7</v>
      </c>
      <c r="E126" s="343"/>
      <c r="F126" s="324"/>
      <c r="G126" s="334"/>
      <c r="H126" s="325"/>
      <c r="I126" s="213" t="str">
        <f>IF(B126="","",IF(F126=999,999,IF(F126+G126+H126=0,"",(F126*60+G126+H126/100)+E126)))</f>
        <v/>
      </c>
      <c r="J126" s="80" t="str">
        <f>IF(B126="","",MAX(I126:I130)-MIN(I126:I130))</f>
        <v/>
      </c>
      <c r="K126" s="80" t="str">
        <f>IF(I126="","",ABS(I126-J127))</f>
        <v/>
      </c>
      <c r="L126" s="214" t="str">
        <f>IF(K126="","",RANK(K126,K126:K130))</f>
        <v/>
      </c>
      <c r="M126" s="80" t="str">
        <f>IF(I126="","",IF(L126=1,"",I126))</f>
        <v/>
      </c>
      <c r="N126" s="82" t="str">
        <f>IF(B126="","",MAX(M126:M130)-MIN(M126:M130))</f>
        <v/>
      </c>
      <c r="O126" s="82" t="str">
        <f>IF(M126="","",ABS(M126-N127))</f>
        <v/>
      </c>
      <c r="P126" s="215" t="str">
        <f>IF(O126="","",RANK(O126,O126:O130))</f>
        <v/>
      </c>
      <c r="Q126" s="82" t="str">
        <f>IF(O126="","",IF(P126=1,"",I126))</f>
        <v/>
      </c>
      <c r="R126" s="83" t="str">
        <f>IF(B126="","",MAX(Q126:Q130)-MIN(Q126:Q130))</f>
        <v/>
      </c>
      <c r="S126" s="83" t="str">
        <f>IF(Q126="","",ABS(Q126-R127))</f>
        <v/>
      </c>
      <c r="T126" s="216" t="str">
        <f>IF(S126="","",RANK(S126,S126:S130))</f>
        <v/>
      </c>
      <c r="U126" s="83" t="str">
        <f>IF(T126="","",IF(T126=1,"",Q126))</f>
        <v/>
      </c>
      <c r="V126" s="84" t="str">
        <f>IF(B126="","",MAX(U126:U130)-MIN(U126:U130))</f>
        <v/>
      </c>
      <c r="W126" s="217" t="str">
        <f>IF(B126="","",I126)</f>
        <v/>
      </c>
      <c r="X126" s="810" t="str">
        <f>IF(B126="","",IF(Z126="DQ","DQ",IF(I126=999,"TO",IF(I126="","",IF(I127="",W126,IF(I128="",W127,IF(I129="",W128,IF(I130="",W129,W130))))))))</f>
        <v/>
      </c>
      <c r="Y126" s="812" t="str">
        <f>IF(B126="","",IF(Z126="DQ","DQ",IF(X126="TO","TO",IF(X126="","",IF(X126="NV","NV",IF((20-(X126-$Y$3))&gt;0,(20-(X126-$Y$3)),0))))))</f>
        <v/>
      </c>
      <c r="Z126" s="815"/>
    </row>
    <row r="127" spans="1:26" x14ac:dyDescent="0.25">
      <c r="A127" s="621"/>
      <c r="B127" s="1002"/>
      <c r="C127" s="641"/>
      <c r="D127" s="18" t="s">
        <v>4</v>
      </c>
      <c r="E127" s="384" t="str">
        <f>IF(F127&lt;&gt;"",E126,"")</f>
        <v/>
      </c>
      <c r="F127" s="289"/>
      <c r="G127" s="290"/>
      <c r="H127" s="310"/>
      <c r="I127" s="218" t="str">
        <f>IF(B126="","",IF(F127=999,999,IF(F127+G127+H127=0,"",(F127*60+G127+H127/100)+E127)))</f>
        <v/>
      </c>
      <c r="J127" s="72" t="str">
        <f>IF(B126="","",AVERAGE(I126:I130))</f>
        <v/>
      </c>
      <c r="K127" s="72" t="str">
        <f>IF(I127="","",ABS(I127-J127))</f>
        <v/>
      </c>
      <c r="L127" s="219" t="str">
        <f>IF(K127="","",RANK(K127,K126:K130))</f>
        <v/>
      </c>
      <c r="M127" s="220" t="str">
        <f t="shared" ref="M127:M130" si="72">IF(I127="","",IF(L127=1,"",I127))</f>
        <v/>
      </c>
      <c r="N127" s="73" t="str">
        <f>IF(B126="","",AVERAGE(M126:M130))</f>
        <v/>
      </c>
      <c r="O127" s="73" t="str">
        <f>IF(M127="","",ABS(M127-N127))</f>
        <v/>
      </c>
      <c r="P127" s="221" t="str">
        <f>IF(O127="","",RANK(O127,O126:O130))</f>
        <v/>
      </c>
      <c r="Q127" s="222" t="str">
        <f t="shared" ref="Q127:Q130" si="73">IF(O127="","",IF(P127=1,"",I127))</f>
        <v/>
      </c>
      <c r="R127" s="74" t="str">
        <f>IF(B126="","",AVERAGE(Q126:Q130))</f>
        <v/>
      </c>
      <c r="S127" s="74" t="str">
        <f>IF(Q127="","",ABS(Q127-R127))</f>
        <v/>
      </c>
      <c r="T127" s="223" t="str">
        <f>IF(S127="","",RANK(S127,S126:S130))</f>
        <v/>
      </c>
      <c r="U127" s="224" t="str">
        <f t="shared" ref="U127:U130" si="74">IF(T127="","",IF(T127=1,"",Q127))</f>
        <v/>
      </c>
      <c r="V127" s="75" t="str">
        <f>IF(B126="","",AVERAGE(U126:U130))</f>
        <v/>
      </c>
      <c r="W127" s="225" t="str">
        <f>IF(B126="","",IF(J126&lt;0.5,J127,"NV"))</f>
        <v/>
      </c>
      <c r="X127" s="763"/>
      <c r="Y127" s="813"/>
      <c r="Z127" s="816"/>
    </row>
    <row r="128" spans="1:26" x14ac:dyDescent="0.25">
      <c r="A128" s="621"/>
      <c r="B128" s="1002"/>
      <c r="C128" s="641"/>
      <c r="D128" s="18" t="s">
        <v>8</v>
      </c>
      <c r="E128" s="384" t="str">
        <f>IF(F128&lt;&gt;"",E126,"")</f>
        <v/>
      </c>
      <c r="F128" s="289"/>
      <c r="G128" s="290"/>
      <c r="H128" s="310"/>
      <c r="I128" s="218" t="str">
        <f>IF(B126="","",IF(F128=999,999,IF(F128+G128+H128=0,"",(F128*60+G128+H128/100)+E128)))</f>
        <v/>
      </c>
      <c r="J128" s="72"/>
      <c r="K128" s="72" t="str">
        <f>IF(I128="","",ABS(I128-J127))</f>
        <v/>
      </c>
      <c r="L128" s="219" t="str">
        <f>IF(K128="","",RANK(K128,K126:K130))</f>
        <v/>
      </c>
      <c r="M128" s="220" t="str">
        <f t="shared" si="72"/>
        <v/>
      </c>
      <c r="N128" s="73"/>
      <c r="O128" s="73" t="str">
        <f>IF(M128="","",ABS(M128-N127))</f>
        <v/>
      </c>
      <c r="P128" s="221" t="str">
        <f>IF(O128="","",RANK(O128,O126:O130))</f>
        <v/>
      </c>
      <c r="Q128" s="222" t="str">
        <f t="shared" si="73"/>
        <v/>
      </c>
      <c r="R128" s="74"/>
      <c r="S128" s="74" t="str">
        <f>IF(Q128="","",ABS(Q128-R127))</f>
        <v/>
      </c>
      <c r="T128" s="223" t="str">
        <f>IF(S128="","",RANK(S128,S126:S130))</f>
        <v/>
      </c>
      <c r="U128" s="224" t="str">
        <f t="shared" si="74"/>
        <v/>
      </c>
      <c r="V128" s="75"/>
      <c r="W128" s="225" t="str">
        <f>IF(B126="","",IF(J126&lt;0.5,J127,IF(N126&lt;0.5,N127,"NV")))</f>
        <v/>
      </c>
      <c r="X128" s="763"/>
      <c r="Y128" s="813"/>
      <c r="Z128" s="816"/>
    </row>
    <row r="129" spans="1:26" x14ac:dyDescent="0.25">
      <c r="A129" s="621"/>
      <c r="B129" s="1002"/>
      <c r="C129" s="641"/>
      <c r="D129" s="18" t="s">
        <v>5</v>
      </c>
      <c r="E129" s="384" t="str">
        <f>IF(F129&lt;&gt;"",E126,"")</f>
        <v/>
      </c>
      <c r="F129" s="289"/>
      <c r="G129" s="290"/>
      <c r="H129" s="310"/>
      <c r="I129" s="218" t="str">
        <f>IF(B126="","",IF(F129=999,999,IF(F129+G129+H129=0,"",(F129*60+G129+H129/100)+E129)))</f>
        <v/>
      </c>
      <c r="J129" s="72"/>
      <c r="K129" s="72" t="str">
        <f>IF(I129="","",ABS(I129-J127))</f>
        <v/>
      </c>
      <c r="L129" s="219" t="str">
        <f>IF(K129="","",RANK(K129,K126:K130))</f>
        <v/>
      </c>
      <c r="M129" s="220" t="str">
        <f t="shared" si="72"/>
        <v/>
      </c>
      <c r="N129" s="73"/>
      <c r="O129" s="73" t="str">
        <f>IF(M129="","",ABS(M129-N127))</f>
        <v/>
      </c>
      <c r="P129" s="221" t="str">
        <f>IF(O129="","",RANK(O129,O126:O130))</f>
        <v/>
      </c>
      <c r="Q129" s="222" t="str">
        <f t="shared" si="73"/>
        <v/>
      </c>
      <c r="R129" s="74"/>
      <c r="S129" s="74" t="str">
        <f>IF(Q129="","",ABS(Q129-R127))</f>
        <v/>
      </c>
      <c r="T129" s="223" t="str">
        <f>IF(S129="","",RANK(S129,S126:S130))</f>
        <v/>
      </c>
      <c r="U129" s="224" t="str">
        <f t="shared" si="74"/>
        <v/>
      </c>
      <c r="V129" s="75"/>
      <c r="W129" s="225" t="str">
        <f>IF(B126="","",IF(N126=0,J127,IF(N126&lt;0.5,N127,IF(R126&lt;0.5,R127,"NV"))))</f>
        <v/>
      </c>
      <c r="X129" s="763"/>
      <c r="Y129" s="813"/>
      <c r="Z129" s="816"/>
    </row>
    <row r="130" spans="1:26" ht="15.75" thickBot="1" x14ac:dyDescent="0.3">
      <c r="A130" s="622"/>
      <c r="B130" s="1003"/>
      <c r="C130" s="825"/>
      <c r="D130" s="24" t="s">
        <v>6</v>
      </c>
      <c r="E130" s="389" t="str">
        <f>IF(F130&lt;&gt;"",E126,"")</f>
        <v/>
      </c>
      <c r="F130" s="295"/>
      <c r="G130" s="296"/>
      <c r="H130" s="335"/>
      <c r="I130" s="226" t="str">
        <f>IF(B126="","",IF(F130=999,999,IF(F130+G130+H130=0,"",(F130*60+G130+H130/100)+E130)))</f>
        <v/>
      </c>
      <c r="J130" s="76"/>
      <c r="K130" s="76" t="str">
        <f>IF(I130="","",ABS(I130-J127))</f>
        <v/>
      </c>
      <c r="L130" s="227" t="str">
        <f>IF(K130="","",RANK(K130,K126:K130))</f>
        <v/>
      </c>
      <c r="M130" s="228" t="str">
        <f t="shared" si="72"/>
        <v/>
      </c>
      <c r="N130" s="77"/>
      <c r="O130" s="77" t="str">
        <f>IF(M130="","",ABS(M130-N127))</f>
        <v/>
      </c>
      <c r="P130" s="229" t="str">
        <f>IF(O130="","",RANK(O130,O126:O130))</f>
        <v/>
      </c>
      <c r="Q130" s="230" t="str">
        <f t="shared" si="73"/>
        <v/>
      </c>
      <c r="R130" s="78"/>
      <c r="S130" s="78" t="str">
        <f>IF(Q130="","",ABS(Q130-R127))</f>
        <v/>
      </c>
      <c r="T130" s="231" t="str">
        <f>IF(S130="","",RANK(S130,S126:S130))</f>
        <v/>
      </c>
      <c r="U130" s="232" t="str">
        <f t="shared" si="74"/>
        <v/>
      </c>
      <c r="V130" s="79"/>
      <c r="W130" s="233" t="str">
        <f>IF(B126="","",IF(R126&lt;0.5,TRIMMEAN(I126:I130,0.4),IF(V126&lt;0.5,V127,"NV")))</f>
        <v/>
      </c>
      <c r="X130" s="811"/>
      <c r="Y130" s="814"/>
      <c r="Z130" s="817"/>
    </row>
    <row r="131" spans="1:26" x14ac:dyDescent="0.25">
      <c r="A131" s="626" t="str">
        <f>IF(B131="","",INDEX('Names And Totals'!$A$5:$A$104,MATCH('Head to Head'!B131,'Names And Totals'!$B$5:$B$104,0)))</f>
        <v/>
      </c>
      <c r="B131" s="999"/>
      <c r="C131" s="821" t="str">
        <f>IF(B131="","",IF(Y131="DQ","DQ",IF(Y131="TO","TO",IF(Y131="NV","NV",IF(Y131="","",RANK(Y131,$Y$6:$Y$501,0))))))</f>
        <v/>
      </c>
      <c r="D131" s="67" t="s">
        <v>7</v>
      </c>
      <c r="E131" s="342"/>
      <c r="F131" s="336"/>
      <c r="G131" s="333"/>
      <c r="H131" s="337"/>
      <c r="I131" s="263" t="str">
        <f>IF(B131="","",IF(F131=999,999,IF(F131+G131+H131=0,"",(F131*60+G131+H131/100)+E131)))</f>
        <v/>
      </c>
      <c r="J131" s="80" t="str">
        <f>IF(B131="","",MAX(I131:I135)-MIN(I131:I135))</f>
        <v/>
      </c>
      <c r="K131" s="80" t="str">
        <f>IF(I131="","",ABS(I131-J132))</f>
        <v/>
      </c>
      <c r="L131" s="214" t="str">
        <f>IF(K131="","",RANK(K131,K131:K135))</f>
        <v/>
      </c>
      <c r="M131" s="80" t="str">
        <f>IF(I131="","",IF(L131=1,"",I131))</f>
        <v/>
      </c>
      <c r="N131" s="82" t="str">
        <f>IF(B131="","",MAX(M131:M135)-MIN(M131:M135))</f>
        <v/>
      </c>
      <c r="O131" s="82" t="str">
        <f>IF(M131="","",ABS(M131-N132))</f>
        <v/>
      </c>
      <c r="P131" s="215" t="str">
        <f>IF(O131="","",RANK(O131,O131:O135))</f>
        <v/>
      </c>
      <c r="Q131" s="82" t="str">
        <f>IF(O131="","",IF(P131=1,"",I131))</f>
        <v/>
      </c>
      <c r="R131" s="83" t="str">
        <f>IF(B131="","",MAX(Q131:Q135)-MIN(Q131:Q135))</f>
        <v/>
      </c>
      <c r="S131" s="83" t="str">
        <f>IF(Q131="","",ABS(Q131-R132))</f>
        <v/>
      </c>
      <c r="T131" s="216" t="str">
        <f>IF(S131="","",RANK(S131,S131:S135))</f>
        <v/>
      </c>
      <c r="U131" s="83" t="str">
        <f>IF(T131="","",IF(T131=1,"",Q131))</f>
        <v/>
      </c>
      <c r="V131" s="84" t="str">
        <f>IF(B131="","",MAX(U131:U135)-MIN(U131:U135))</f>
        <v/>
      </c>
      <c r="W131" s="217" t="str">
        <f>IF(B131="","",I131)</f>
        <v/>
      </c>
      <c r="X131" s="614" t="str">
        <f>IF(B131="","",IF(Z131="DQ","DQ",IF(I131=999,"TO",IF(I131="","",IF(I132="",W131,IF(I133="",W132,IF(I134="",W133,IF(I135="",W134,W135))))))))</f>
        <v/>
      </c>
      <c r="Y131" s="818" t="str">
        <f>IF(B131="","",IF(Z131="DQ","DQ",IF(X131="TO","TO",IF(X131="","",IF(X131="NV","NV",IF((20-(X131-$Y$3))&gt;0,(20-(X131-$Y$3)),0))))))</f>
        <v/>
      </c>
      <c r="Z131" s="639"/>
    </row>
    <row r="132" spans="1:26" x14ac:dyDescent="0.25">
      <c r="A132" s="627"/>
      <c r="B132" s="997"/>
      <c r="C132" s="822"/>
      <c r="D132" s="21" t="s">
        <v>4</v>
      </c>
      <c r="E132" s="387" t="str">
        <f>IF(F132&lt;&gt;"",E131,"")</f>
        <v/>
      </c>
      <c r="F132" s="292"/>
      <c r="G132" s="293"/>
      <c r="H132" s="314"/>
      <c r="I132" s="234" t="str">
        <f>IF(B131="","",IF(F132=999,999,IF(F132+G132+H132=0,"",(F132*60+G132+H132/100)+E132)))</f>
        <v/>
      </c>
      <c r="J132" s="72" t="str">
        <f>IF(B131="","",AVERAGE(I131:I135))</f>
        <v/>
      </c>
      <c r="K132" s="72" t="str">
        <f>IF(I132="","",ABS(I132-J132))</f>
        <v/>
      </c>
      <c r="L132" s="219" t="str">
        <f>IF(K132="","",RANK(K132,K131:K135))</f>
        <v/>
      </c>
      <c r="M132" s="220" t="str">
        <f t="shared" ref="M132:M135" si="75">IF(I132="","",IF(L132=1,"",I132))</f>
        <v/>
      </c>
      <c r="N132" s="73" t="str">
        <f>IF(B131="","",AVERAGE(M131:M135))</f>
        <v/>
      </c>
      <c r="O132" s="73" t="str">
        <f>IF(M132="","",ABS(M132-N132))</f>
        <v/>
      </c>
      <c r="P132" s="221" t="str">
        <f>IF(O132="","",RANK(O132,O131:O135))</f>
        <v/>
      </c>
      <c r="Q132" s="222" t="str">
        <f t="shared" ref="Q132:Q135" si="76">IF(O132="","",IF(P132=1,"",I132))</f>
        <v/>
      </c>
      <c r="R132" s="74" t="str">
        <f>IF(B131="","",AVERAGE(Q131:Q135))</f>
        <v/>
      </c>
      <c r="S132" s="74" t="str">
        <f>IF(Q132="","",ABS(Q132-R132))</f>
        <v/>
      </c>
      <c r="T132" s="223" t="str">
        <f>IF(S132="","",RANK(S132,S131:S135))</f>
        <v/>
      </c>
      <c r="U132" s="224" t="str">
        <f t="shared" ref="U132:U135" si="77">IF(T132="","",IF(T132=1,"",Q132))</f>
        <v/>
      </c>
      <c r="V132" s="75" t="str">
        <f>IF(B131="","",AVERAGE(U131:U135))</f>
        <v/>
      </c>
      <c r="W132" s="225" t="str">
        <f>IF(B131="","",IF(J131&lt;0.5,J132,"NV"))</f>
        <v/>
      </c>
      <c r="X132" s="615"/>
      <c r="Y132" s="819"/>
      <c r="Z132" s="639"/>
    </row>
    <row r="133" spans="1:26" x14ac:dyDescent="0.25">
      <c r="A133" s="627"/>
      <c r="B133" s="997"/>
      <c r="C133" s="822"/>
      <c r="D133" s="21" t="s">
        <v>8</v>
      </c>
      <c r="E133" s="387" t="str">
        <f>IF(F133&lt;&gt;"",E131,"")</f>
        <v/>
      </c>
      <c r="F133" s="292"/>
      <c r="G133" s="293"/>
      <c r="H133" s="314"/>
      <c r="I133" s="234" t="str">
        <f>IF(B131="","",IF(F133=999,999,IF(F133+G133+H133=0,"",(F133*60+G133+H133/100)+E133)))</f>
        <v/>
      </c>
      <c r="J133" s="72"/>
      <c r="K133" s="72" t="str">
        <f>IF(I133="","",ABS(I133-J132))</f>
        <v/>
      </c>
      <c r="L133" s="219" t="str">
        <f>IF(K133="","",RANK(K133,K131:K135))</f>
        <v/>
      </c>
      <c r="M133" s="220" t="str">
        <f t="shared" si="75"/>
        <v/>
      </c>
      <c r="N133" s="73"/>
      <c r="O133" s="73" t="str">
        <f>IF(M133="","",ABS(M133-N132))</f>
        <v/>
      </c>
      <c r="P133" s="221" t="str">
        <f>IF(O133="","",RANK(O133,O131:O135))</f>
        <v/>
      </c>
      <c r="Q133" s="222" t="str">
        <f t="shared" si="76"/>
        <v/>
      </c>
      <c r="R133" s="74"/>
      <c r="S133" s="74" t="str">
        <f>IF(Q133="","",ABS(Q133-R132))</f>
        <v/>
      </c>
      <c r="T133" s="223" t="str">
        <f>IF(S133="","",RANK(S133,S131:S135))</f>
        <v/>
      </c>
      <c r="U133" s="224" t="str">
        <f t="shared" si="77"/>
        <v/>
      </c>
      <c r="V133" s="75"/>
      <c r="W133" s="225" t="str">
        <f>IF(B131="","",IF(J131&lt;0.5,J132,IF(N131&lt;0.5,N132,"NV")))</f>
        <v/>
      </c>
      <c r="X133" s="615"/>
      <c r="Y133" s="819"/>
      <c r="Z133" s="639"/>
    </row>
    <row r="134" spans="1:26" x14ac:dyDescent="0.25">
      <c r="A134" s="627"/>
      <c r="B134" s="997"/>
      <c r="C134" s="822"/>
      <c r="D134" s="21" t="s">
        <v>5</v>
      </c>
      <c r="E134" s="387" t="str">
        <f>IF(F134&lt;&gt;"",E131,"")</f>
        <v/>
      </c>
      <c r="F134" s="292"/>
      <c r="G134" s="293"/>
      <c r="H134" s="314"/>
      <c r="I134" s="234" t="str">
        <f>IF(B131="","",IF(F134=999,999,IF(F134+G134+H134=0,"",(F134*60+G134+H134/100)+E134)))</f>
        <v/>
      </c>
      <c r="J134" s="72"/>
      <c r="K134" s="72" t="str">
        <f>IF(I134="","",ABS(I134-J132))</f>
        <v/>
      </c>
      <c r="L134" s="219" t="str">
        <f>IF(K134="","",RANK(K134,K131:K135))</f>
        <v/>
      </c>
      <c r="M134" s="220" t="str">
        <f t="shared" si="75"/>
        <v/>
      </c>
      <c r="N134" s="73"/>
      <c r="O134" s="73" t="str">
        <f>IF(M134="","",ABS(M134-N132))</f>
        <v/>
      </c>
      <c r="P134" s="221" t="str">
        <f>IF(O134="","",RANK(O134,O131:O135))</f>
        <v/>
      </c>
      <c r="Q134" s="222" t="str">
        <f t="shared" si="76"/>
        <v/>
      </c>
      <c r="R134" s="74"/>
      <c r="S134" s="74" t="str">
        <f>IF(Q134="","",ABS(Q134-R132))</f>
        <v/>
      </c>
      <c r="T134" s="223" t="str">
        <f>IF(S134="","",RANK(S134,S131:S135))</f>
        <v/>
      </c>
      <c r="U134" s="224" t="str">
        <f t="shared" si="77"/>
        <v/>
      </c>
      <c r="V134" s="75"/>
      <c r="W134" s="225" t="str">
        <f>IF(B131="","",IF(N131=0,J132,IF(N131&lt;0.5,N132,IF(R131&lt;0.5,R132,"NV"))))</f>
        <v/>
      </c>
      <c r="X134" s="615"/>
      <c r="Y134" s="819"/>
      <c r="Z134" s="639"/>
    </row>
    <row r="135" spans="1:26" ht="15.75" thickBot="1" x14ac:dyDescent="0.3">
      <c r="A135" s="628"/>
      <c r="B135" s="1000"/>
      <c r="C135" s="823"/>
      <c r="D135" s="66" t="s">
        <v>6</v>
      </c>
      <c r="E135" s="235" t="str">
        <f>IF(F135&lt;&gt;"",E131,"")</f>
        <v/>
      </c>
      <c r="F135" s="338"/>
      <c r="G135" s="339"/>
      <c r="H135" s="340"/>
      <c r="I135" s="264" t="str">
        <f>IF(B131="","",IF(F135=999,999,IF(F135+G135+H135=0,"",(F135*60+G135+H135/100)+E135)))</f>
        <v/>
      </c>
      <c r="J135" s="76"/>
      <c r="K135" s="76" t="str">
        <f>IF(I135="","",ABS(I135-J132))</f>
        <v/>
      </c>
      <c r="L135" s="227" t="str">
        <f>IF(K135="","",RANK(K135,K131:K135))</f>
        <v/>
      </c>
      <c r="M135" s="228" t="str">
        <f t="shared" si="75"/>
        <v/>
      </c>
      <c r="N135" s="77"/>
      <c r="O135" s="77" t="str">
        <f>IF(M135="","",ABS(M135-N132))</f>
        <v/>
      </c>
      <c r="P135" s="229" t="str">
        <f>IF(O135="","",RANK(O135,O131:O135))</f>
        <v/>
      </c>
      <c r="Q135" s="230" t="str">
        <f t="shared" si="76"/>
        <v/>
      </c>
      <c r="R135" s="78"/>
      <c r="S135" s="78" t="str">
        <f>IF(Q135="","",ABS(Q135-R132))</f>
        <v/>
      </c>
      <c r="T135" s="231" t="str">
        <f>IF(S135="","",RANK(S135,S131:S135))</f>
        <v/>
      </c>
      <c r="U135" s="232" t="str">
        <f t="shared" si="77"/>
        <v/>
      </c>
      <c r="V135" s="79"/>
      <c r="W135" s="233" t="str">
        <f>IF(B131="","",IF(R131&lt;0.5,TRIMMEAN(I131:I135,0.4),IF(V131&lt;0.5,V132,"NV")))</f>
        <v/>
      </c>
      <c r="X135" s="616"/>
      <c r="Y135" s="820"/>
      <c r="Z135" s="639"/>
    </row>
    <row r="136" spans="1:26" x14ac:dyDescent="0.25">
      <c r="A136" s="830" t="str">
        <f>IF(B136="","",INDEX('Names And Totals'!$A$5:$A$104,MATCH('Head to Head'!B136,'Names And Totals'!$B$5:$B$104,0)))</f>
        <v/>
      </c>
      <c r="B136" s="1001"/>
      <c r="C136" s="824" t="str">
        <f>IF(B136="","",IF(Y136="DQ","DQ",IF(Y136="TO","TO",IF(Y136="NV","NV",IF(Y136="","",RANK(Y136,$Y$6:$Y$501,0))))))</f>
        <v/>
      </c>
      <c r="D136" s="23" t="s">
        <v>7</v>
      </c>
      <c r="E136" s="343"/>
      <c r="F136" s="324"/>
      <c r="G136" s="334"/>
      <c r="H136" s="325"/>
      <c r="I136" s="213" t="str">
        <f>IF(B136="","",IF(F136=999,999,IF(F136+G136+H136=0,"",(F136*60+G136+H136/100)+E136)))</f>
        <v/>
      </c>
      <c r="J136" s="80" t="str">
        <f>IF(B136="","",MAX(I136:I140)-MIN(I136:I140))</f>
        <v/>
      </c>
      <c r="K136" s="80" t="str">
        <f>IF(I136="","",ABS(I136-J137))</f>
        <v/>
      </c>
      <c r="L136" s="214" t="str">
        <f>IF(K136="","",RANK(K136,K136:K140))</f>
        <v/>
      </c>
      <c r="M136" s="80" t="str">
        <f>IF(I136="","",IF(L136=1,"",I136))</f>
        <v/>
      </c>
      <c r="N136" s="82" t="str">
        <f>IF(B136="","",MAX(M136:M140)-MIN(M136:M140))</f>
        <v/>
      </c>
      <c r="O136" s="82" t="str">
        <f>IF(M136="","",ABS(M136-N137))</f>
        <v/>
      </c>
      <c r="P136" s="215" t="str">
        <f>IF(O136="","",RANK(O136,O136:O140))</f>
        <v/>
      </c>
      <c r="Q136" s="82" t="str">
        <f>IF(O136="","",IF(P136=1,"",I136))</f>
        <v/>
      </c>
      <c r="R136" s="83" t="str">
        <f>IF(B136="","",MAX(Q136:Q140)-MIN(Q136:Q140))</f>
        <v/>
      </c>
      <c r="S136" s="83" t="str">
        <f>IF(Q136="","",ABS(Q136-R137))</f>
        <v/>
      </c>
      <c r="T136" s="216" t="str">
        <f>IF(S136="","",RANK(S136,S136:S140))</f>
        <v/>
      </c>
      <c r="U136" s="83" t="str">
        <f>IF(T136="","",IF(T136=1,"",Q136))</f>
        <v/>
      </c>
      <c r="V136" s="84" t="str">
        <f>IF(B136="","",MAX(U136:U140)-MIN(U136:U140))</f>
        <v/>
      </c>
      <c r="W136" s="217" t="str">
        <f>IF(B136="","",I136)</f>
        <v/>
      </c>
      <c r="X136" s="810" t="str">
        <f>IF(B136="","",IF(Z136="DQ","DQ",IF(I136=999,"TO",IF(I136="","",IF(I137="",W136,IF(I138="",W137,IF(I139="",W138,IF(I140="",W139,W140))))))))</f>
        <v/>
      </c>
      <c r="Y136" s="812" t="str">
        <f>IF(B136="","",IF(Z136="DQ","DQ",IF(X136="TO","TO",IF(X136="","",IF(X136="NV","NV",IF((20-(X136-$Y$3))&gt;0,(20-(X136-$Y$3)),0))))))</f>
        <v/>
      </c>
      <c r="Z136" s="815"/>
    </row>
    <row r="137" spans="1:26" x14ac:dyDescent="0.25">
      <c r="A137" s="621"/>
      <c r="B137" s="1002"/>
      <c r="C137" s="641"/>
      <c r="D137" s="18" t="s">
        <v>4</v>
      </c>
      <c r="E137" s="384" t="str">
        <f>IF(F137&lt;&gt;"",E136,"")</f>
        <v/>
      </c>
      <c r="F137" s="289"/>
      <c r="G137" s="290"/>
      <c r="H137" s="310"/>
      <c r="I137" s="218" t="str">
        <f>IF(B136="","",IF(F137=999,999,IF(F137+G137+H137=0,"",(F137*60+G137+H137/100)+E137)))</f>
        <v/>
      </c>
      <c r="J137" s="72" t="str">
        <f>IF(B136="","",AVERAGE(I136:I140))</f>
        <v/>
      </c>
      <c r="K137" s="72" t="str">
        <f>IF(I137="","",ABS(I137-J137))</f>
        <v/>
      </c>
      <c r="L137" s="219" t="str">
        <f>IF(K137="","",RANK(K137,K136:K140))</f>
        <v/>
      </c>
      <c r="M137" s="220" t="str">
        <f t="shared" ref="M137:M140" si="78">IF(I137="","",IF(L137=1,"",I137))</f>
        <v/>
      </c>
      <c r="N137" s="73" t="str">
        <f>IF(B136="","",AVERAGE(M136:M140))</f>
        <v/>
      </c>
      <c r="O137" s="73" t="str">
        <f>IF(M137="","",ABS(M137-N137))</f>
        <v/>
      </c>
      <c r="P137" s="221" t="str">
        <f>IF(O137="","",RANK(O137,O136:O140))</f>
        <v/>
      </c>
      <c r="Q137" s="222" t="str">
        <f t="shared" ref="Q137:Q140" si="79">IF(O137="","",IF(P137=1,"",I137))</f>
        <v/>
      </c>
      <c r="R137" s="74" t="str">
        <f>IF(B136="","",AVERAGE(Q136:Q140))</f>
        <v/>
      </c>
      <c r="S137" s="74" t="str">
        <f>IF(Q137="","",ABS(Q137-R137))</f>
        <v/>
      </c>
      <c r="T137" s="223" t="str">
        <f>IF(S137="","",RANK(S137,S136:S140))</f>
        <v/>
      </c>
      <c r="U137" s="224" t="str">
        <f t="shared" ref="U137:U140" si="80">IF(T137="","",IF(T137=1,"",Q137))</f>
        <v/>
      </c>
      <c r="V137" s="75" t="str">
        <f>IF(B136="","",AVERAGE(U136:U140))</f>
        <v/>
      </c>
      <c r="W137" s="225" t="str">
        <f>IF(B136="","",IF(J136&lt;0.5,J137,"NV"))</f>
        <v/>
      </c>
      <c r="X137" s="763"/>
      <c r="Y137" s="813"/>
      <c r="Z137" s="816"/>
    </row>
    <row r="138" spans="1:26" x14ac:dyDescent="0.25">
      <c r="A138" s="621"/>
      <c r="B138" s="1002"/>
      <c r="C138" s="641"/>
      <c r="D138" s="18" t="s">
        <v>8</v>
      </c>
      <c r="E138" s="384" t="str">
        <f>IF(F138&lt;&gt;"",E136,"")</f>
        <v/>
      </c>
      <c r="F138" s="289"/>
      <c r="G138" s="290"/>
      <c r="H138" s="310"/>
      <c r="I138" s="218" t="str">
        <f>IF(B136="","",IF(F138=999,999,IF(F138+G138+H138=0,"",(F138*60+G138+H138/100)+E138)))</f>
        <v/>
      </c>
      <c r="J138" s="72"/>
      <c r="K138" s="72" t="str">
        <f>IF(I138="","",ABS(I138-J137))</f>
        <v/>
      </c>
      <c r="L138" s="219" t="str">
        <f>IF(K138="","",RANK(K138,K136:K140))</f>
        <v/>
      </c>
      <c r="M138" s="220" t="str">
        <f t="shared" si="78"/>
        <v/>
      </c>
      <c r="N138" s="73"/>
      <c r="O138" s="73" t="str">
        <f>IF(M138="","",ABS(M138-N137))</f>
        <v/>
      </c>
      <c r="P138" s="221" t="str">
        <f>IF(O138="","",RANK(O138,O136:O140))</f>
        <v/>
      </c>
      <c r="Q138" s="222" t="str">
        <f t="shared" si="79"/>
        <v/>
      </c>
      <c r="R138" s="74"/>
      <c r="S138" s="74" t="str">
        <f>IF(Q138="","",ABS(Q138-R137))</f>
        <v/>
      </c>
      <c r="T138" s="223" t="str">
        <f>IF(S138="","",RANK(S138,S136:S140))</f>
        <v/>
      </c>
      <c r="U138" s="224" t="str">
        <f t="shared" si="80"/>
        <v/>
      </c>
      <c r="V138" s="75"/>
      <c r="W138" s="225" t="str">
        <f>IF(B136="","",IF(J136&lt;0.5,J137,IF(N136&lt;0.5,N137,"NV")))</f>
        <v/>
      </c>
      <c r="X138" s="763"/>
      <c r="Y138" s="813"/>
      <c r="Z138" s="816"/>
    </row>
    <row r="139" spans="1:26" x14ac:dyDescent="0.25">
      <c r="A139" s="621"/>
      <c r="B139" s="1002"/>
      <c r="C139" s="641"/>
      <c r="D139" s="18" t="s">
        <v>5</v>
      </c>
      <c r="E139" s="384" t="str">
        <f>IF(F139&lt;&gt;"",E136,"")</f>
        <v/>
      </c>
      <c r="F139" s="289"/>
      <c r="G139" s="290"/>
      <c r="H139" s="310"/>
      <c r="I139" s="218" t="str">
        <f>IF(B136="","",IF(F139=999,999,IF(F139+G139+H139=0,"",(F139*60+G139+H139/100)+E139)))</f>
        <v/>
      </c>
      <c r="J139" s="72"/>
      <c r="K139" s="72" t="str">
        <f>IF(I139="","",ABS(I139-J137))</f>
        <v/>
      </c>
      <c r="L139" s="219" t="str">
        <f>IF(K139="","",RANK(K139,K136:K140))</f>
        <v/>
      </c>
      <c r="M139" s="220" t="str">
        <f t="shared" si="78"/>
        <v/>
      </c>
      <c r="N139" s="73"/>
      <c r="O139" s="73" t="str">
        <f>IF(M139="","",ABS(M139-N137))</f>
        <v/>
      </c>
      <c r="P139" s="221" t="str">
        <f>IF(O139="","",RANK(O139,O136:O140))</f>
        <v/>
      </c>
      <c r="Q139" s="222" t="str">
        <f t="shared" si="79"/>
        <v/>
      </c>
      <c r="R139" s="74"/>
      <c r="S139" s="74" t="str">
        <f>IF(Q139="","",ABS(Q139-R137))</f>
        <v/>
      </c>
      <c r="T139" s="223" t="str">
        <f>IF(S139="","",RANK(S139,S136:S140))</f>
        <v/>
      </c>
      <c r="U139" s="224" t="str">
        <f t="shared" si="80"/>
        <v/>
      </c>
      <c r="V139" s="75"/>
      <c r="W139" s="225" t="str">
        <f>IF(B136="","",IF(N136=0,J137,IF(N136&lt;0.5,N137,IF(R136&lt;0.5,R137,"NV"))))</f>
        <v/>
      </c>
      <c r="X139" s="763"/>
      <c r="Y139" s="813"/>
      <c r="Z139" s="816"/>
    </row>
    <row r="140" spans="1:26" ht="15.75" thickBot="1" x14ac:dyDescent="0.3">
      <c r="A140" s="622"/>
      <c r="B140" s="1003"/>
      <c r="C140" s="825"/>
      <c r="D140" s="24" t="s">
        <v>6</v>
      </c>
      <c r="E140" s="389" t="str">
        <f>IF(F140&lt;&gt;"",E136,"")</f>
        <v/>
      </c>
      <c r="F140" s="295"/>
      <c r="G140" s="296"/>
      <c r="H140" s="335"/>
      <c r="I140" s="226" t="str">
        <f>IF(B136="","",IF(F140=999,999,IF(F140+G140+H140=0,"",(F140*60+G140+H140/100)+E140)))</f>
        <v/>
      </c>
      <c r="J140" s="76"/>
      <c r="K140" s="76" t="str">
        <f>IF(I140="","",ABS(I140-J137))</f>
        <v/>
      </c>
      <c r="L140" s="227" t="str">
        <f>IF(K140="","",RANK(K140,K136:K140))</f>
        <v/>
      </c>
      <c r="M140" s="228" t="str">
        <f t="shared" si="78"/>
        <v/>
      </c>
      <c r="N140" s="77"/>
      <c r="O140" s="77" t="str">
        <f>IF(M140="","",ABS(M140-N137))</f>
        <v/>
      </c>
      <c r="P140" s="229" t="str">
        <f>IF(O140="","",RANK(O140,O136:O140))</f>
        <v/>
      </c>
      <c r="Q140" s="230" t="str">
        <f t="shared" si="79"/>
        <v/>
      </c>
      <c r="R140" s="78"/>
      <c r="S140" s="78" t="str">
        <f>IF(Q140="","",ABS(Q140-R137))</f>
        <v/>
      </c>
      <c r="T140" s="231" t="str">
        <f>IF(S140="","",RANK(S140,S136:S140))</f>
        <v/>
      </c>
      <c r="U140" s="232" t="str">
        <f t="shared" si="80"/>
        <v/>
      </c>
      <c r="V140" s="79"/>
      <c r="W140" s="233" t="str">
        <f>IF(B136="","",IF(R136&lt;0.5,TRIMMEAN(I136:I140,0.4),IF(V136&lt;0.5,V137,"NV")))</f>
        <v/>
      </c>
      <c r="X140" s="811"/>
      <c r="Y140" s="814"/>
      <c r="Z140" s="817"/>
    </row>
    <row r="141" spans="1:26" x14ac:dyDescent="0.25">
      <c r="A141" s="626" t="str">
        <f>IF(B141="","",INDEX('Names And Totals'!$A$5:$A$104,MATCH('Head to Head'!B141,'Names And Totals'!$B$5:$B$104,0)))</f>
        <v/>
      </c>
      <c r="B141" s="999"/>
      <c r="C141" s="821" t="str">
        <f>IF(B141="","",IF(Y141="DQ","DQ",IF(Y141="TO","TO",IF(Y141="NV","NV",IF(Y141="","",RANK(Y141,$Y$6:$Y$501,0))))))</f>
        <v/>
      </c>
      <c r="D141" s="67" t="s">
        <v>7</v>
      </c>
      <c r="E141" s="342"/>
      <c r="F141" s="336"/>
      <c r="G141" s="333"/>
      <c r="H141" s="337"/>
      <c r="I141" s="263" t="str">
        <f>IF(B141="","",IF(F141=999,999,IF(F141+G141+H141=0,"",(F141*60+G141+H141/100)+E141)))</f>
        <v/>
      </c>
      <c r="J141" s="80" t="str">
        <f>IF(B141="","",MAX(I141:I145)-MIN(I141:I145))</f>
        <v/>
      </c>
      <c r="K141" s="80" t="str">
        <f>IF(I141="","",ABS(I141-J142))</f>
        <v/>
      </c>
      <c r="L141" s="214" t="str">
        <f>IF(K141="","",RANK(K141,K141:K145))</f>
        <v/>
      </c>
      <c r="M141" s="80" t="str">
        <f>IF(I141="","",IF(L141=1,"",I141))</f>
        <v/>
      </c>
      <c r="N141" s="82" t="str">
        <f>IF(B141="","",MAX(M141:M145)-MIN(M141:M145))</f>
        <v/>
      </c>
      <c r="O141" s="82" t="str">
        <f>IF(M141="","",ABS(M141-N142))</f>
        <v/>
      </c>
      <c r="P141" s="215" t="str">
        <f>IF(O141="","",RANK(O141,O141:O145))</f>
        <v/>
      </c>
      <c r="Q141" s="82" t="str">
        <f>IF(O141="","",IF(P141=1,"",I141))</f>
        <v/>
      </c>
      <c r="R141" s="83" t="str">
        <f>IF(B141="","",MAX(Q141:Q145)-MIN(Q141:Q145))</f>
        <v/>
      </c>
      <c r="S141" s="83" t="str">
        <f>IF(Q141="","",ABS(Q141-R142))</f>
        <v/>
      </c>
      <c r="T141" s="216" t="str">
        <f>IF(S141="","",RANK(S141,S141:S145))</f>
        <v/>
      </c>
      <c r="U141" s="83" t="str">
        <f>IF(T141="","",IF(T141=1,"",Q141))</f>
        <v/>
      </c>
      <c r="V141" s="84" t="str">
        <f>IF(B141="","",MAX(U141:U145)-MIN(U141:U145))</f>
        <v/>
      </c>
      <c r="W141" s="217" t="str">
        <f>IF(B141="","",I141)</f>
        <v/>
      </c>
      <c r="X141" s="614" t="str">
        <f>IF(B141="","",IF(Z141="DQ","DQ",IF(I141=999,"TO",IF(I141="","",IF(I142="",W141,IF(I143="",W142,IF(I144="",W143,IF(I145="",W144,W145))))))))</f>
        <v/>
      </c>
      <c r="Y141" s="818" t="str">
        <f>IF(B141="","",IF(Z141="DQ","DQ",IF(X141="TO","TO",IF(X141="","",IF(X141="NV","NV",IF((20-(X141-$Y$3))&gt;0,(20-(X141-$Y$3)),0))))))</f>
        <v/>
      </c>
      <c r="Z141" s="639"/>
    </row>
    <row r="142" spans="1:26" x14ac:dyDescent="0.25">
      <c r="A142" s="627"/>
      <c r="B142" s="997"/>
      <c r="C142" s="822"/>
      <c r="D142" s="21" t="s">
        <v>4</v>
      </c>
      <c r="E142" s="387" t="str">
        <f>IF(F142&lt;&gt;"",E141,"")</f>
        <v/>
      </c>
      <c r="F142" s="292"/>
      <c r="G142" s="293"/>
      <c r="H142" s="314"/>
      <c r="I142" s="234" t="str">
        <f>IF(B141="","",IF(F142=999,999,IF(F142+G142+H142=0,"",(F142*60+G142+H142/100)+E142)))</f>
        <v/>
      </c>
      <c r="J142" s="72" t="str">
        <f>IF(B141="","",AVERAGE(I141:I145))</f>
        <v/>
      </c>
      <c r="K142" s="72" t="str">
        <f>IF(I142="","",ABS(I142-J142))</f>
        <v/>
      </c>
      <c r="L142" s="219" t="str">
        <f>IF(K142="","",RANK(K142,K141:K145))</f>
        <v/>
      </c>
      <c r="M142" s="220" t="str">
        <f t="shared" ref="M142:M145" si="81">IF(I142="","",IF(L142=1,"",I142))</f>
        <v/>
      </c>
      <c r="N142" s="73" t="str">
        <f>IF(B141="","",AVERAGE(M141:M145))</f>
        <v/>
      </c>
      <c r="O142" s="73" t="str">
        <f>IF(M142="","",ABS(M142-N142))</f>
        <v/>
      </c>
      <c r="P142" s="221" t="str">
        <f>IF(O142="","",RANK(O142,O141:O145))</f>
        <v/>
      </c>
      <c r="Q142" s="222" t="str">
        <f t="shared" ref="Q142:Q145" si="82">IF(O142="","",IF(P142=1,"",I142))</f>
        <v/>
      </c>
      <c r="R142" s="74" t="str">
        <f>IF(B141="","",AVERAGE(Q141:Q145))</f>
        <v/>
      </c>
      <c r="S142" s="74" t="str">
        <f>IF(Q142="","",ABS(Q142-R142))</f>
        <v/>
      </c>
      <c r="T142" s="223" t="str">
        <f>IF(S142="","",RANK(S142,S141:S145))</f>
        <v/>
      </c>
      <c r="U142" s="224" t="str">
        <f t="shared" ref="U142:U145" si="83">IF(T142="","",IF(T142=1,"",Q142))</f>
        <v/>
      </c>
      <c r="V142" s="75" t="str">
        <f>IF(B141="","",AVERAGE(U141:U145))</f>
        <v/>
      </c>
      <c r="W142" s="225" t="str">
        <f>IF(B141="","",IF(J141&lt;0.5,J142,"NV"))</f>
        <v/>
      </c>
      <c r="X142" s="615"/>
      <c r="Y142" s="819"/>
      <c r="Z142" s="639"/>
    </row>
    <row r="143" spans="1:26" x14ac:dyDescent="0.25">
      <c r="A143" s="627"/>
      <c r="B143" s="997"/>
      <c r="C143" s="822"/>
      <c r="D143" s="21" t="s">
        <v>8</v>
      </c>
      <c r="E143" s="387" t="str">
        <f>IF(F143&lt;&gt;"",E141,"")</f>
        <v/>
      </c>
      <c r="F143" s="292"/>
      <c r="G143" s="293"/>
      <c r="H143" s="314"/>
      <c r="I143" s="234" t="str">
        <f>IF(B141="","",IF(F143=999,999,IF(F143+G143+H143=0,"",(F143*60+G143+H143/100)+E143)))</f>
        <v/>
      </c>
      <c r="J143" s="72"/>
      <c r="K143" s="72" t="str">
        <f>IF(I143="","",ABS(I143-J142))</f>
        <v/>
      </c>
      <c r="L143" s="219" t="str">
        <f>IF(K143="","",RANK(K143,K141:K145))</f>
        <v/>
      </c>
      <c r="M143" s="220" t="str">
        <f t="shared" si="81"/>
        <v/>
      </c>
      <c r="N143" s="73"/>
      <c r="O143" s="73" t="str">
        <f>IF(M143="","",ABS(M143-N142))</f>
        <v/>
      </c>
      <c r="P143" s="221" t="str">
        <f>IF(O143="","",RANK(O143,O141:O145))</f>
        <v/>
      </c>
      <c r="Q143" s="222" t="str">
        <f t="shared" si="82"/>
        <v/>
      </c>
      <c r="R143" s="74"/>
      <c r="S143" s="74" t="str">
        <f>IF(Q143="","",ABS(Q143-R142))</f>
        <v/>
      </c>
      <c r="T143" s="223" t="str">
        <f>IF(S143="","",RANK(S143,S141:S145))</f>
        <v/>
      </c>
      <c r="U143" s="224" t="str">
        <f t="shared" si="83"/>
        <v/>
      </c>
      <c r="V143" s="75"/>
      <c r="W143" s="225" t="str">
        <f>IF(B141="","",IF(J141&lt;0.5,J142,IF(N141&lt;0.5,N142,"NV")))</f>
        <v/>
      </c>
      <c r="X143" s="615"/>
      <c r="Y143" s="819"/>
      <c r="Z143" s="639"/>
    </row>
    <row r="144" spans="1:26" x14ac:dyDescent="0.25">
      <c r="A144" s="627"/>
      <c r="B144" s="997"/>
      <c r="C144" s="822"/>
      <c r="D144" s="21" t="s">
        <v>5</v>
      </c>
      <c r="E144" s="387" t="str">
        <f>IF(F144&lt;&gt;"",E141,"")</f>
        <v/>
      </c>
      <c r="F144" s="292"/>
      <c r="G144" s="293"/>
      <c r="H144" s="314"/>
      <c r="I144" s="234" t="str">
        <f>IF(B141="","",IF(F144=999,999,IF(F144+G144+H144=0,"",(F144*60+G144+H144/100)+E144)))</f>
        <v/>
      </c>
      <c r="J144" s="72"/>
      <c r="K144" s="72" t="str">
        <f>IF(I144="","",ABS(I144-J142))</f>
        <v/>
      </c>
      <c r="L144" s="219" t="str">
        <f>IF(K144="","",RANK(K144,K141:K145))</f>
        <v/>
      </c>
      <c r="M144" s="220" t="str">
        <f t="shared" si="81"/>
        <v/>
      </c>
      <c r="N144" s="73"/>
      <c r="O144" s="73" t="str">
        <f>IF(M144="","",ABS(M144-N142))</f>
        <v/>
      </c>
      <c r="P144" s="221" t="str">
        <f>IF(O144="","",RANK(O144,O141:O145))</f>
        <v/>
      </c>
      <c r="Q144" s="222" t="str">
        <f t="shared" si="82"/>
        <v/>
      </c>
      <c r="R144" s="74"/>
      <c r="S144" s="74" t="str">
        <f>IF(Q144="","",ABS(Q144-R142))</f>
        <v/>
      </c>
      <c r="T144" s="223" t="str">
        <f>IF(S144="","",RANK(S144,S141:S145))</f>
        <v/>
      </c>
      <c r="U144" s="224" t="str">
        <f t="shared" si="83"/>
        <v/>
      </c>
      <c r="V144" s="75"/>
      <c r="W144" s="225" t="str">
        <f>IF(B141="","",IF(N141=0,J142,IF(N141&lt;0.5,N142,IF(R141&lt;0.5,R142,"NV"))))</f>
        <v/>
      </c>
      <c r="X144" s="615"/>
      <c r="Y144" s="819"/>
      <c r="Z144" s="639"/>
    </row>
    <row r="145" spans="1:26" ht="15.75" thickBot="1" x14ac:dyDescent="0.3">
      <c r="A145" s="628"/>
      <c r="B145" s="1000"/>
      <c r="C145" s="823"/>
      <c r="D145" s="66" t="s">
        <v>6</v>
      </c>
      <c r="E145" s="235" t="str">
        <f>IF(F145&lt;&gt;"",E141,"")</f>
        <v/>
      </c>
      <c r="F145" s="338"/>
      <c r="G145" s="339"/>
      <c r="H145" s="340"/>
      <c r="I145" s="264" t="str">
        <f>IF(B141="","",IF(F145=999,999,IF(F145+G145+H145=0,"",(F145*60+G145+H145/100)+E145)))</f>
        <v/>
      </c>
      <c r="J145" s="76"/>
      <c r="K145" s="76" t="str">
        <f>IF(I145="","",ABS(I145-J142))</f>
        <v/>
      </c>
      <c r="L145" s="227" t="str">
        <f>IF(K145="","",RANK(K145,K141:K145))</f>
        <v/>
      </c>
      <c r="M145" s="228" t="str">
        <f t="shared" si="81"/>
        <v/>
      </c>
      <c r="N145" s="77"/>
      <c r="O145" s="77" t="str">
        <f>IF(M145="","",ABS(M145-N142))</f>
        <v/>
      </c>
      <c r="P145" s="229" t="str">
        <f>IF(O145="","",RANK(O145,O141:O145))</f>
        <v/>
      </c>
      <c r="Q145" s="230" t="str">
        <f t="shared" si="82"/>
        <v/>
      </c>
      <c r="R145" s="78"/>
      <c r="S145" s="78" t="str">
        <f>IF(Q145="","",ABS(Q145-R142))</f>
        <v/>
      </c>
      <c r="T145" s="231" t="str">
        <f>IF(S145="","",RANK(S145,S141:S145))</f>
        <v/>
      </c>
      <c r="U145" s="232" t="str">
        <f t="shared" si="83"/>
        <v/>
      </c>
      <c r="V145" s="79"/>
      <c r="W145" s="233" t="str">
        <f>IF(B141="","",IF(R141&lt;0.5,TRIMMEAN(I141:I145,0.4),IF(V141&lt;0.5,V142,"NV")))</f>
        <v/>
      </c>
      <c r="X145" s="616"/>
      <c r="Y145" s="820"/>
      <c r="Z145" s="639"/>
    </row>
    <row r="146" spans="1:26" x14ac:dyDescent="0.25">
      <c r="A146" s="830" t="str">
        <f>IF(B146="","",INDEX('Names And Totals'!$A$5:$A$104,MATCH('Head to Head'!B146,'Names And Totals'!$B$5:$B$104,0)))</f>
        <v/>
      </c>
      <c r="B146" s="1001"/>
      <c r="C146" s="824" t="str">
        <f>IF(B146="","",IF(Y146="DQ","DQ",IF(Y146="TO","TO",IF(Y146="NV","NV",IF(Y146="","",RANK(Y146,$Y$6:$Y$501,0))))))</f>
        <v/>
      </c>
      <c r="D146" s="23" t="s">
        <v>7</v>
      </c>
      <c r="E146" s="343"/>
      <c r="F146" s="324"/>
      <c r="G146" s="334"/>
      <c r="H146" s="325"/>
      <c r="I146" s="213" t="str">
        <f>IF(B146="","",IF(F146=999,999,IF(F146+G146+H146=0,"",(F146*60+G146+H146/100)+E146)))</f>
        <v/>
      </c>
      <c r="J146" s="80" t="str">
        <f>IF(B146="","",MAX(I146:I150)-MIN(I146:I150))</f>
        <v/>
      </c>
      <c r="K146" s="80" t="str">
        <f>IF(I146="","",ABS(I146-J147))</f>
        <v/>
      </c>
      <c r="L146" s="214" t="str">
        <f>IF(K146="","",RANK(K146,K146:K150))</f>
        <v/>
      </c>
      <c r="M146" s="80" t="str">
        <f>IF(I146="","",IF(L146=1,"",I146))</f>
        <v/>
      </c>
      <c r="N146" s="82" t="str">
        <f>IF(B146="","",MAX(M146:M150)-MIN(M146:M150))</f>
        <v/>
      </c>
      <c r="O146" s="82" t="str">
        <f>IF(M146="","",ABS(M146-N147))</f>
        <v/>
      </c>
      <c r="P146" s="215" t="str">
        <f>IF(O146="","",RANK(O146,O146:O150))</f>
        <v/>
      </c>
      <c r="Q146" s="82" t="str">
        <f>IF(O146="","",IF(P146=1,"",I146))</f>
        <v/>
      </c>
      <c r="R146" s="83" t="str">
        <f>IF(B146="","",MAX(Q146:Q150)-MIN(Q146:Q150))</f>
        <v/>
      </c>
      <c r="S146" s="83" t="str">
        <f>IF(Q146="","",ABS(Q146-R147))</f>
        <v/>
      </c>
      <c r="T146" s="216" t="str">
        <f>IF(S146="","",RANK(S146,S146:S150))</f>
        <v/>
      </c>
      <c r="U146" s="83" t="str">
        <f>IF(T146="","",IF(T146=1,"",Q146))</f>
        <v/>
      </c>
      <c r="V146" s="84" t="str">
        <f>IF(B146="","",MAX(U146:U150)-MIN(U146:U150))</f>
        <v/>
      </c>
      <c r="W146" s="217" t="str">
        <f>IF(B146="","",I146)</f>
        <v/>
      </c>
      <c r="X146" s="810" t="str">
        <f>IF(B146="","",IF(Z146="DQ","DQ",IF(I146=999,"TO",IF(I146="","",IF(I147="",W146,IF(I148="",W147,IF(I149="",W148,IF(I150="",W149,W150))))))))</f>
        <v/>
      </c>
      <c r="Y146" s="812" t="str">
        <f>IF(B146="","",IF(Z146="DQ","DQ",IF(X146="TO","TO",IF(X146="","",IF(X146="NV","NV",IF((20-(X146-$Y$3))&gt;0,(20-(X146-$Y$3)),0))))))</f>
        <v/>
      </c>
      <c r="Z146" s="815"/>
    </row>
    <row r="147" spans="1:26" x14ac:dyDescent="0.25">
      <c r="A147" s="621"/>
      <c r="B147" s="1002"/>
      <c r="C147" s="641"/>
      <c r="D147" s="18" t="s">
        <v>4</v>
      </c>
      <c r="E147" s="384" t="str">
        <f>IF(F147&lt;&gt;"",E146,"")</f>
        <v/>
      </c>
      <c r="F147" s="289"/>
      <c r="G147" s="290"/>
      <c r="H147" s="310"/>
      <c r="I147" s="218" t="str">
        <f>IF(B146="","",IF(F147=999,999,IF(F147+G147+H147=0,"",(F147*60+G147+H147/100)+E147)))</f>
        <v/>
      </c>
      <c r="J147" s="72" t="str">
        <f>IF(B146="","",AVERAGE(I146:I150))</f>
        <v/>
      </c>
      <c r="K147" s="72" t="str">
        <f>IF(I147="","",ABS(I147-J147))</f>
        <v/>
      </c>
      <c r="L147" s="219" t="str">
        <f>IF(K147="","",RANK(K147,K146:K150))</f>
        <v/>
      </c>
      <c r="M147" s="220" t="str">
        <f t="shared" ref="M147:M150" si="84">IF(I147="","",IF(L147=1,"",I147))</f>
        <v/>
      </c>
      <c r="N147" s="73" t="str">
        <f>IF(B146="","",AVERAGE(M146:M150))</f>
        <v/>
      </c>
      <c r="O147" s="73" t="str">
        <f>IF(M147="","",ABS(M147-N147))</f>
        <v/>
      </c>
      <c r="P147" s="221" t="str">
        <f>IF(O147="","",RANK(O147,O146:O150))</f>
        <v/>
      </c>
      <c r="Q147" s="222" t="str">
        <f t="shared" ref="Q147:Q150" si="85">IF(O147="","",IF(P147=1,"",I147))</f>
        <v/>
      </c>
      <c r="R147" s="74" t="str">
        <f>IF(B146="","",AVERAGE(Q146:Q150))</f>
        <v/>
      </c>
      <c r="S147" s="74" t="str">
        <f>IF(Q147="","",ABS(Q147-R147))</f>
        <v/>
      </c>
      <c r="T147" s="223" t="str">
        <f>IF(S147="","",RANK(S147,S146:S150))</f>
        <v/>
      </c>
      <c r="U147" s="224" t="str">
        <f t="shared" ref="U147:U150" si="86">IF(T147="","",IF(T147=1,"",Q147))</f>
        <v/>
      </c>
      <c r="V147" s="75" t="str">
        <f>IF(B146="","",AVERAGE(U146:U150))</f>
        <v/>
      </c>
      <c r="W147" s="225" t="str">
        <f>IF(B146="","",IF(J146&lt;0.5,J147,"NV"))</f>
        <v/>
      </c>
      <c r="X147" s="763"/>
      <c r="Y147" s="813"/>
      <c r="Z147" s="816"/>
    </row>
    <row r="148" spans="1:26" x14ac:dyDescent="0.25">
      <c r="A148" s="621"/>
      <c r="B148" s="1002"/>
      <c r="C148" s="641"/>
      <c r="D148" s="18" t="s">
        <v>8</v>
      </c>
      <c r="E148" s="384" t="str">
        <f>IF(F148&lt;&gt;"",E146,"")</f>
        <v/>
      </c>
      <c r="F148" s="289"/>
      <c r="G148" s="290"/>
      <c r="H148" s="310"/>
      <c r="I148" s="218" t="str">
        <f>IF(B146="","",IF(F148=999,999,IF(F148+G148+H148=0,"",(F148*60+G148+H148/100)+E148)))</f>
        <v/>
      </c>
      <c r="J148" s="72"/>
      <c r="K148" s="72" t="str">
        <f>IF(I148="","",ABS(I148-J147))</f>
        <v/>
      </c>
      <c r="L148" s="219" t="str">
        <f>IF(K148="","",RANK(K148,K146:K150))</f>
        <v/>
      </c>
      <c r="M148" s="220" t="str">
        <f t="shared" si="84"/>
        <v/>
      </c>
      <c r="N148" s="73"/>
      <c r="O148" s="73" t="str">
        <f>IF(M148="","",ABS(M148-N147))</f>
        <v/>
      </c>
      <c r="P148" s="221" t="str">
        <f>IF(O148="","",RANK(O148,O146:O150))</f>
        <v/>
      </c>
      <c r="Q148" s="222" t="str">
        <f t="shared" si="85"/>
        <v/>
      </c>
      <c r="R148" s="74"/>
      <c r="S148" s="74" t="str">
        <f>IF(Q148="","",ABS(Q148-R147))</f>
        <v/>
      </c>
      <c r="T148" s="223" t="str">
        <f>IF(S148="","",RANK(S148,S146:S150))</f>
        <v/>
      </c>
      <c r="U148" s="224" t="str">
        <f t="shared" si="86"/>
        <v/>
      </c>
      <c r="V148" s="75"/>
      <c r="W148" s="225" t="str">
        <f>IF(B146="","",IF(J146&lt;0.5,J147,IF(N146&lt;0.5,N147,"NV")))</f>
        <v/>
      </c>
      <c r="X148" s="763"/>
      <c r="Y148" s="813"/>
      <c r="Z148" s="816"/>
    </row>
    <row r="149" spans="1:26" x14ac:dyDescent="0.25">
      <c r="A149" s="621"/>
      <c r="B149" s="1002"/>
      <c r="C149" s="641"/>
      <c r="D149" s="18" t="s">
        <v>5</v>
      </c>
      <c r="E149" s="384" t="str">
        <f>IF(F149&lt;&gt;"",E146,"")</f>
        <v/>
      </c>
      <c r="F149" s="289"/>
      <c r="G149" s="290"/>
      <c r="H149" s="310"/>
      <c r="I149" s="218" t="str">
        <f>IF(B146="","",IF(F149=999,999,IF(F149+G149+H149=0,"",(F149*60+G149+H149/100)+E149)))</f>
        <v/>
      </c>
      <c r="J149" s="72"/>
      <c r="K149" s="72" t="str">
        <f>IF(I149="","",ABS(I149-J147))</f>
        <v/>
      </c>
      <c r="L149" s="219" t="str">
        <f>IF(K149="","",RANK(K149,K146:K150))</f>
        <v/>
      </c>
      <c r="M149" s="220" t="str">
        <f t="shared" si="84"/>
        <v/>
      </c>
      <c r="N149" s="73"/>
      <c r="O149" s="73" t="str">
        <f>IF(M149="","",ABS(M149-N147))</f>
        <v/>
      </c>
      <c r="P149" s="221" t="str">
        <f>IF(O149="","",RANK(O149,O146:O150))</f>
        <v/>
      </c>
      <c r="Q149" s="222" t="str">
        <f t="shared" si="85"/>
        <v/>
      </c>
      <c r="R149" s="74"/>
      <c r="S149" s="74" t="str">
        <f>IF(Q149="","",ABS(Q149-R147))</f>
        <v/>
      </c>
      <c r="T149" s="223" t="str">
        <f>IF(S149="","",RANK(S149,S146:S150))</f>
        <v/>
      </c>
      <c r="U149" s="224" t="str">
        <f t="shared" si="86"/>
        <v/>
      </c>
      <c r="V149" s="75"/>
      <c r="W149" s="225" t="str">
        <f>IF(B146="","",IF(N146=0,J147,IF(N146&lt;0.5,N147,IF(R146&lt;0.5,R147,"NV"))))</f>
        <v/>
      </c>
      <c r="X149" s="763"/>
      <c r="Y149" s="813"/>
      <c r="Z149" s="816"/>
    </row>
    <row r="150" spans="1:26" ht="15.75" thickBot="1" x14ac:dyDescent="0.3">
      <c r="A150" s="622"/>
      <c r="B150" s="1003"/>
      <c r="C150" s="825"/>
      <c r="D150" s="24" t="s">
        <v>6</v>
      </c>
      <c r="E150" s="389" t="str">
        <f>IF(F150&lt;&gt;"",E146,"")</f>
        <v/>
      </c>
      <c r="F150" s="295"/>
      <c r="G150" s="296"/>
      <c r="H150" s="335"/>
      <c r="I150" s="226" t="str">
        <f>IF(B146="","",IF(F150=999,999,IF(F150+G150+H150=0,"",(F150*60+G150+H150/100)+E150)))</f>
        <v/>
      </c>
      <c r="J150" s="76"/>
      <c r="K150" s="76" t="str">
        <f>IF(I150="","",ABS(I150-J147))</f>
        <v/>
      </c>
      <c r="L150" s="227" t="str">
        <f>IF(K150="","",RANK(K150,K146:K150))</f>
        <v/>
      </c>
      <c r="M150" s="228" t="str">
        <f t="shared" si="84"/>
        <v/>
      </c>
      <c r="N150" s="77"/>
      <c r="O150" s="77" t="str">
        <f>IF(M150="","",ABS(M150-N147))</f>
        <v/>
      </c>
      <c r="P150" s="229" t="str">
        <f>IF(O150="","",RANK(O150,O146:O150))</f>
        <v/>
      </c>
      <c r="Q150" s="230" t="str">
        <f t="shared" si="85"/>
        <v/>
      </c>
      <c r="R150" s="78"/>
      <c r="S150" s="78" t="str">
        <f>IF(Q150="","",ABS(Q150-R147))</f>
        <v/>
      </c>
      <c r="T150" s="231" t="str">
        <f>IF(S150="","",RANK(S150,S146:S150))</f>
        <v/>
      </c>
      <c r="U150" s="232" t="str">
        <f t="shared" si="86"/>
        <v/>
      </c>
      <c r="V150" s="79"/>
      <c r="W150" s="233" t="str">
        <f>IF(B146="","",IF(R146&lt;0.5,TRIMMEAN(I146:I150,0.4),IF(V146&lt;0.5,V147,"NV")))</f>
        <v/>
      </c>
      <c r="X150" s="811"/>
      <c r="Y150" s="814"/>
      <c r="Z150" s="817"/>
    </row>
    <row r="151" spans="1:26" x14ac:dyDescent="0.25">
      <c r="A151" s="626" t="str">
        <f>IF(B151="","",INDEX('Names And Totals'!$A$5:$A$104,MATCH('Head to Head'!B151,'Names And Totals'!$B$5:$B$104,0)))</f>
        <v/>
      </c>
      <c r="B151" s="999"/>
      <c r="C151" s="821" t="str">
        <f>IF(B151="","",IF(Y151="DQ","DQ",IF(Y151="TO","TO",IF(Y151="NV","NV",IF(Y151="","",RANK(Y151,$Y$6:$Y$501,0))))))</f>
        <v/>
      </c>
      <c r="D151" s="67" t="s">
        <v>7</v>
      </c>
      <c r="E151" s="342"/>
      <c r="F151" s="336"/>
      <c r="G151" s="333"/>
      <c r="H151" s="337"/>
      <c r="I151" s="263" t="str">
        <f>IF(B151="","",IF(F151=999,999,IF(F151+G151+H151=0,"",(F151*60+G151+H151/100)+E151)))</f>
        <v/>
      </c>
      <c r="J151" s="80" t="str">
        <f>IF(B151="","",MAX(I151:I155)-MIN(I151:I155))</f>
        <v/>
      </c>
      <c r="K151" s="80" t="str">
        <f>IF(I151="","",ABS(I151-J152))</f>
        <v/>
      </c>
      <c r="L151" s="214" t="str">
        <f>IF(K151="","",RANK(K151,K151:K155))</f>
        <v/>
      </c>
      <c r="M151" s="80" t="str">
        <f>IF(I151="","",IF(L151=1,"",I151))</f>
        <v/>
      </c>
      <c r="N151" s="82" t="str">
        <f>IF(B151="","",MAX(M151:M155)-MIN(M151:M155))</f>
        <v/>
      </c>
      <c r="O151" s="82" t="str">
        <f>IF(M151="","",ABS(M151-N152))</f>
        <v/>
      </c>
      <c r="P151" s="215" t="str">
        <f>IF(O151="","",RANK(O151,O151:O155))</f>
        <v/>
      </c>
      <c r="Q151" s="82" t="str">
        <f>IF(O151="","",IF(P151=1,"",I151))</f>
        <v/>
      </c>
      <c r="R151" s="83" t="str">
        <f>IF(B151="","",MAX(Q151:Q155)-MIN(Q151:Q155))</f>
        <v/>
      </c>
      <c r="S151" s="83" t="str">
        <f>IF(Q151="","",ABS(Q151-R152))</f>
        <v/>
      </c>
      <c r="T151" s="216" t="str">
        <f>IF(S151="","",RANK(S151,S151:S155))</f>
        <v/>
      </c>
      <c r="U151" s="83" t="str">
        <f>IF(T151="","",IF(T151=1,"",Q151))</f>
        <v/>
      </c>
      <c r="V151" s="84" t="str">
        <f>IF(B151="","",MAX(U151:U155)-MIN(U151:U155))</f>
        <v/>
      </c>
      <c r="W151" s="217" t="str">
        <f>IF(B151="","",I151)</f>
        <v/>
      </c>
      <c r="X151" s="614" t="str">
        <f>IF(B151="","",IF(Z151="DQ","DQ",IF(I151=999,"TO",IF(I151="","",IF(I152="",W151,IF(I153="",W152,IF(I154="",W153,IF(I155="",W154,W155))))))))</f>
        <v/>
      </c>
      <c r="Y151" s="818" t="str">
        <f>IF(B151="","",IF(Z151="DQ","DQ",IF(X151="TO","TO",IF(X151="","",IF(X151="NV","NV",IF((20-(X151-$Y$3))&gt;0,(20-(X151-$Y$3)),0))))))</f>
        <v/>
      </c>
      <c r="Z151" s="639"/>
    </row>
    <row r="152" spans="1:26" x14ac:dyDescent="0.25">
      <c r="A152" s="627"/>
      <c r="B152" s="997"/>
      <c r="C152" s="822"/>
      <c r="D152" s="21" t="s">
        <v>4</v>
      </c>
      <c r="E152" s="387" t="str">
        <f>IF(F152&lt;&gt;"",E151,"")</f>
        <v/>
      </c>
      <c r="F152" s="292"/>
      <c r="G152" s="293"/>
      <c r="H152" s="314"/>
      <c r="I152" s="234" t="str">
        <f>IF(B151="","",IF(F152=999,999,IF(F152+G152+H152=0,"",(F152*60+G152+H152/100)+E152)))</f>
        <v/>
      </c>
      <c r="J152" s="72" t="str">
        <f>IF(B151="","",AVERAGE(I151:I155))</f>
        <v/>
      </c>
      <c r="K152" s="72" t="str">
        <f>IF(I152="","",ABS(I152-J152))</f>
        <v/>
      </c>
      <c r="L152" s="219" t="str">
        <f>IF(K152="","",RANK(K152,K151:K155))</f>
        <v/>
      </c>
      <c r="M152" s="220" t="str">
        <f t="shared" ref="M152:M155" si="87">IF(I152="","",IF(L152=1,"",I152))</f>
        <v/>
      </c>
      <c r="N152" s="73" t="str">
        <f>IF(B151="","",AVERAGE(M151:M155))</f>
        <v/>
      </c>
      <c r="O152" s="73" t="str">
        <f>IF(M152="","",ABS(M152-N152))</f>
        <v/>
      </c>
      <c r="P152" s="221" t="str">
        <f>IF(O152="","",RANK(O152,O151:O155))</f>
        <v/>
      </c>
      <c r="Q152" s="222" t="str">
        <f t="shared" ref="Q152:Q155" si="88">IF(O152="","",IF(P152=1,"",I152))</f>
        <v/>
      </c>
      <c r="R152" s="74" t="str">
        <f>IF(B151="","",AVERAGE(Q151:Q155))</f>
        <v/>
      </c>
      <c r="S152" s="74" t="str">
        <f>IF(Q152="","",ABS(Q152-R152))</f>
        <v/>
      </c>
      <c r="T152" s="223" t="str">
        <f>IF(S152="","",RANK(S152,S151:S155))</f>
        <v/>
      </c>
      <c r="U152" s="224" t="str">
        <f t="shared" ref="U152:U155" si="89">IF(T152="","",IF(T152=1,"",Q152))</f>
        <v/>
      </c>
      <c r="V152" s="75" t="str">
        <f>IF(B151="","",AVERAGE(U151:U155))</f>
        <v/>
      </c>
      <c r="W152" s="225" t="str">
        <f>IF(B151="","",IF(J151&lt;0.5,J152,"NV"))</f>
        <v/>
      </c>
      <c r="X152" s="615"/>
      <c r="Y152" s="819"/>
      <c r="Z152" s="639"/>
    </row>
    <row r="153" spans="1:26" x14ac:dyDescent="0.25">
      <c r="A153" s="627"/>
      <c r="B153" s="997"/>
      <c r="C153" s="822"/>
      <c r="D153" s="21" t="s">
        <v>8</v>
      </c>
      <c r="E153" s="387" t="str">
        <f>IF(F153&lt;&gt;"",E151,"")</f>
        <v/>
      </c>
      <c r="F153" s="292"/>
      <c r="G153" s="293"/>
      <c r="H153" s="314"/>
      <c r="I153" s="234" t="str">
        <f>IF(B151="","",IF(F153=999,999,IF(F153+G153+H153=0,"",(F153*60+G153+H153/100)+E153)))</f>
        <v/>
      </c>
      <c r="J153" s="72"/>
      <c r="K153" s="72" t="str">
        <f>IF(I153="","",ABS(I153-J152))</f>
        <v/>
      </c>
      <c r="L153" s="219" t="str">
        <f>IF(K153="","",RANK(K153,K151:K155))</f>
        <v/>
      </c>
      <c r="M153" s="220" t="str">
        <f t="shared" si="87"/>
        <v/>
      </c>
      <c r="N153" s="73"/>
      <c r="O153" s="73" t="str">
        <f>IF(M153="","",ABS(M153-N152))</f>
        <v/>
      </c>
      <c r="P153" s="221" t="str">
        <f>IF(O153="","",RANK(O153,O151:O155))</f>
        <v/>
      </c>
      <c r="Q153" s="222" t="str">
        <f t="shared" si="88"/>
        <v/>
      </c>
      <c r="R153" s="74"/>
      <c r="S153" s="74" t="str">
        <f>IF(Q153="","",ABS(Q153-R152))</f>
        <v/>
      </c>
      <c r="T153" s="223" t="str">
        <f>IF(S153="","",RANK(S153,S151:S155))</f>
        <v/>
      </c>
      <c r="U153" s="224" t="str">
        <f t="shared" si="89"/>
        <v/>
      </c>
      <c r="V153" s="75"/>
      <c r="W153" s="225" t="str">
        <f>IF(B151="","",IF(J151&lt;0.5,J152,IF(N151&lt;0.5,N152,"NV")))</f>
        <v/>
      </c>
      <c r="X153" s="615"/>
      <c r="Y153" s="819"/>
      <c r="Z153" s="639"/>
    </row>
    <row r="154" spans="1:26" x14ac:dyDescent="0.25">
      <c r="A154" s="627"/>
      <c r="B154" s="997"/>
      <c r="C154" s="822"/>
      <c r="D154" s="21" t="s">
        <v>5</v>
      </c>
      <c r="E154" s="387" t="str">
        <f>IF(F154&lt;&gt;"",E151,"")</f>
        <v/>
      </c>
      <c r="F154" s="292"/>
      <c r="G154" s="293"/>
      <c r="H154" s="314"/>
      <c r="I154" s="234" t="str">
        <f>IF(B151="","",IF(F154=999,999,IF(F154+G154+H154=0,"",(F154*60+G154+H154/100)+E154)))</f>
        <v/>
      </c>
      <c r="J154" s="72"/>
      <c r="K154" s="72" t="str">
        <f>IF(I154="","",ABS(I154-J152))</f>
        <v/>
      </c>
      <c r="L154" s="219" t="str">
        <f>IF(K154="","",RANK(K154,K151:K155))</f>
        <v/>
      </c>
      <c r="M154" s="220" t="str">
        <f t="shared" si="87"/>
        <v/>
      </c>
      <c r="N154" s="73"/>
      <c r="O154" s="73" t="str">
        <f>IF(M154="","",ABS(M154-N152))</f>
        <v/>
      </c>
      <c r="P154" s="221" t="str">
        <f>IF(O154="","",RANK(O154,O151:O155))</f>
        <v/>
      </c>
      <c r="Q154" s="222" t="str">
        <f t="shared" si="88"/>
        <v/>
      </c>
      <c r="R154" s="74"/>
      <c r="S154" s="74" t="str">
        <f>IF(Q154="","",ABS(Q154-R152))</f>
        <v/>
      </c>
      <c r="T154" s="223" t="str">
        <f>IF(S154="","",RANK(S154,S151:S155))</f>
        <v/>
      </c>
      <c r="U154" s="224" t="str">
        <f t="shared" si="89"/>
        <v/>
      </c>
      <c r="V154" s="75"/>
      <c r="W154" s="225" t="str">
        <f>IF(B151="","",IF(N151=0,J152,IF(N151&lt;0.5,N152,IF(R151&lt;0.5,R152,"NV"))))</f>
        <v/>
      </c>
      <c r="X154" s="615"/>
      <c r="Y154" s="819"/>
      <c r="Z154" s="639"/>
    </row>
    <row r="155" spans="1:26" ht="15.75" thickBot="1" x14ac:dyDescent="0.3">
      <c r="A155" s="628"/>
      <c r="B155" s="1000"/>
      <c r="C155" s="823"/>
      <c r="D155" s="66" t="s">
        <v>6</v>
      </c>
      <c r="E155" s="235" t="str">
        <f>IF(F155&lt;&gt;"",E151,"")</f>
        <v/>
      </c>
      <c r="F155" s="338"/>
      <c r="G155" s="339"/>
      <c r="H155" s="340"/>
      <c r="I155" s="264" t="str">
        <f>IF(B151="","",IF(F155=999,999,IF(F155+G155+H155=0,"",(F155*60+G155+H155/100)+E155)))</f>
        <v/>
      </c>
      <c r="J155" s="76"/>
      <c r="K155" s="76" t="str">
        <f>IF(I155="","",ABS(I155-J152))</f>
        <v/>
      </c>
      <c r="L155" s="227" t="str">
        <f>IF(K155="","",RANK(K155,K151:K155))</f>
        <v/>
      </c>
      <c r="M155" s="228" t="str">
        <f t="shared" si="87"/>
        <v/>
      </c>
      <c r="N155" s="77"/>
      <c r="O155" s="77" t="str">
        <f>IF(M155="","",ABS(M155-N152))</f>
        <v/>
      </c>
      <c r="P155" s="229" t="str">
        <f>IF(O155="","",RANK(O155,O151:O155))</f>
        <v/>
      </c>
      <c r="Q155" s="230" t="str">
        <f t="shared" si="88"/>
        <v/>
      </c>
      <c r="R155" s="78"/>
      <c r="S155" s="78" t="str">
        <f>IF(Q155="","",ABS(Q155-R152))</f>
        <v/>
      </c>
      <c r="T155" s="231" t="str">
        <f>IF(S155="","",RANK(S155,S151:S155))</f>
        <v/>
      </c>
      <c r="U155" s="232" t="str">
        <f t="shared" si="89"/>
        <v/>
      </c>
      <c r="V155" s="79"/>
      <c r="W155" s="233" t="str">
        <f>IF(B151="","",IF(R151&lt;0.5,TRIMMEAN(I151:I155,0.4),IF(V151&lt;0.5,V152,"NV")))</f>
        <v/>
      </c>
      <c r="X155" s="616"/>
      <c r="Y155" s="820"/>
      <c r="Z155" s="639"/>
    </row>
    <row r="156" spans="1:26" x14ac:dyDescent="0.25">
      <c r="A156" s="830" t="str">
        <f>IF(B156="","",INDEX('Names And Totals'!$A$5:$A$104,MATCH('Head to Head'!B156,'Names And Totals'!$B$5:$B$104,0)))</f>
        <v/>
      </c>
      <c r="B156" s="1001"/>
      <c r="C156" s="824" t="str">
        <f>IF(B156="","",IF(Y156="DQ","DQ",IF(Y156="TO","TO",IF(Y156="NV","NV",IF(Y156="","",RANK(Y156,$Y$6:$Y$501,0))))))</f>
        <v/>
      </c>
      <c r="D156" s="23" t="s">
        <v>7</v>
      </c>
      <c r="E156" s="343"/>
      <c r="F156" s="324"/>
      <c r="G156" s="334"/>
      <c r="H156" s="325"/>
      <c r="I156" s="213" t="str">
        <f>IF(B156="","",IF(F156=999,999,IF(F156+G156+H156=0,"",(F156*60+G156+H156/100)+E156)))</f>
        <v/>
      </c>
      <c r="J156" s="80" t="str">
        <f>IF(B156="","",MAX(I156:I160)-MIN(I156:I160))</f>
        <v/>
      </c>
      <c r="K156" s="80" t="str">
        <f>IF(I156="","",ABS(I156-J157))</f>
        <v/>
      </c>
      <c r="L156" s="214" t="str">
        <f>IF(K156="","",RANK(K156,K156:K160))</f>
        <v/>
      </c>
      <c r="M156" s="80" t="str">
        <f>IF(I156="","",IF(L156=1,"",I156))</f>
        <v/>
      </c>
      <c r="N156" s="82" t="str">
        <f>IF(B156="","",MAX(M156:M160)-MIN(M156:M160))</f>
        <v/>
      </c>
      <c r="O156" s="82" t="str">
        <f>IF(M156="","",ABS(M156-N157))</f>
        <v/>
      </c>
      <c r="P156" s="215" t="str">
        <f>IF(O156="","",RANK(O156,O156:O160))</f>
        <v/>
      </c>
      <c r="Q156" s="82" t="str">
        <f>IF(O156="","",IF(P156=1,"",I156))</f>
        <v/>
      </c>
      <c r="R156" s="83" t="str">
        <f>IF(B156="","",MAX(Q156:Q160)-MIN(Q156:Q160))</f>
        <v/>
      </c>
      <c r="S156" s="83" t="str">
        <f>IF(Q156="","",ABS(Q156-R157))</f>
        <v/>
      </c>
      <c r="T156" s="216" t="str">
        <f>IF(S156="","",RANK(S156,S156:S160))</f>
        <v/>
      </c>
      <c r="U156" s="83" t="str">
        <f>IF(T156="","",IF(T156=1,"",Q156))</f>
        <v/>
      </c>
      <c r="V156" s="84" t="str">
        <f>IF(B156="","",MAX(U156:U160)-MIN(U156:U160))</f>
        <v/>
      </c>
      <c r="W156" s="217" t="str">
        <f>IF(B156="","",I156)</f>
        <v/>
      </c>
      <c r="X156" s="810" t="str">
        <f>IF(B156="","",IF(Z156="DQ","DQ",IF(I156=999,"TO",IF(I156="","",IF(I157="",W156,IF(I158="",W157,IF(I159="",W158,IF(I160="",W159,W160))))))))</f>
        <v/>
      </c>
      <c r="Y156" s="812" t="str">
        <f>IF(B156="","",IF(Z156="DQ","DQ",IF(X156="TO","TO",IF(X156="","",IF(X156="NV","NV",IF((20-(X156-$Y$3))&gt;0,(20-(X156-$Y$3)),0))))))</f>
        <v/>
      </c>
      <c r="Z156" s="815"/>
    </row>
    <row r="157" spans="1:26" x14ac:dyDescent="0.25">
      <c r="A157" s="621"/>
      <c r="B157" s="1002"/>
      <c r="C157" s="641"/>
      <c r="D157" s="18" t="s">
        <v>4</v>
      </c>
      <c r="E157" s="384" t="str">
        <f>IF(F157&lt;&gt;"",E156,"")</f>
        <v/>
      </c>
      <c r="F157" s="289"/>
      <c r="G157" s="290"/>
      <c r="H157" s="310"/>
      <c r="I157" s="218" t="str">
        <f>IF(B156="","",IF(F157=999,999,IF(F157+G157+H157=0,"",(F157*60+G157+H157/100)+E157)))</f>
        <v/>
      </c>
      <c r="J157" s="72" t="str">
        <f>IF(B156="","",AVERAGE(I156:I160))</f>
        <v/>
      </c>
      <c r="K157" s="72" t="str">
        <f>IF(I157="","",ABS(I157-J157))</f>
        <v/>
      </c>
      <c r="L157" s="219" t="str">
        <f>IF(K157="","",RANK(K157,K156:K160))</f>
        <v/>
      </c>
      <c r="M157" s="220" t="str">
        <f t="shared" ref="M157:M160" si="90">IF(I157="","",IF(L157=1,"",I157))</f>
        <v/>
      </c>
      <c r="N157" s="73" t="str">
        <f>IF(B156="","",AVERAGE(M156:M160))</f>
        <v/>
      </c>
      <c r="O157" s="73" t="str">
        <f>IF(M157="","",ABS(M157-N157))</f>
        <v/>
      </c>
      <c r="P157" s="221" t="str">
        <f>IF(O157="","",RANK(O157,O156:O160))</f>
        <v/>
      </c>
      <c r="Q157" s="222" t="str">
        <f t="shared" ref="Q157:Q160" si="91">IF(O157="","",IF(P157=1,"",I157))</f>
        <v/>
      </c>
      <c r="R157" s="74" t="str">
        <f>IF(B156="","",AVERAGE(Q156:Q160))</f>
        <v/>
      </c>
      <c r="S157" s="74" t="str">
        <f>IF(Q157="","",ABS(Q157-R157))</f>
        <v/>
      </c>
      <c r="T157" s="223" t="str">
        <f>IF(S157="","",RANK(S157,S156:S160))</f>
        <v/>
      </c>
      <c r="U157" s="224" t="str">
        <f t="shared" ref="U157:U160" si="92">IF(T157="","",IF(T157=1,"",Q157))</f>
        <v/>
      </c>
      <c r="V157" s="75" t="str">
        <f>IF(B156="","",AVERAGE(U156:U160))</f>
        <v/>
      </c>
      <c r="W157" s="225" t="str">
        <f>IF(B156="","",IF(J156&lt;0.5,J157,"NV"))</f>
        <v/>
      </c>
      <c r="X157" s="763"/>
      <c r="Y157" s="813"/>
      <c r="Z157" s="816"/>
    </row>
    <row r="158" spans="1:26" x14ac:dyDescent="0.25">
      <c r="A158" s="621"/>
      <c r="B158" s="1002"/>
      <c r="C158" s="641"/>
      <c r="D158" s="18" t="s">
        <v>8</v>
      </c>
      <c r="E158" s="384" t="str">
        <f>IF(F158&lt;&gt;"",E156,"")</f>
        <v/>
      </c>
      <c r="F158" s="289"/>
      <c r="G158" s="290"/>
      <c r="H158" s="310"/>
      <c r="I158" s="218" t="str">
        <f>IF(B156="","",IF(F158=999,999,IF(F158+G158+H158=0,"",(F158*60+G158+H158/100)+E158)))</f>
        <v/>
      </c>
      <c r="J158" s="72"/>
      <c r="K158" s="72" t="str">
        <f>IF(I158="","",ABS(I158-J157))</f>
        <v/>
      </c>
      <c r="L158" s="219" t="str">
        <f>IF(K158="","",RANK(K158,K156:K160))</f>
        <v/>
      </c>
      <c r="M158" s="220" t="str">
        <f t="shared" si="90"/>
        <v/>
      </c>
      <c r="N158" s="73"/>
      <c r="O158" s="73" t="str">
        <f>IF(M158="","",ABS(M158-N157))</f>
        <v/>
      </c>
      <c r="P158" s="221" t="str">
        <f>IF(O158="","",RANK(O158,O156:O160))</f>
        <v/>
      </c>
      <c r="Q158" s="222" t="str">
        <f t="shared" si="91"/>
        <v/>
      </c>
      <c r="R158" s="74"/>
      <c r="S158" s="74" t="str">
        <f>IF(Q158="","",ABS(Q158-R157))</f>
        <v/>
      </c>
      <c r="T158" s="223" t="str">
        <f>IF(S158="","",RANK(S158,S156:S160))</f>
        <v/>
      </c>
      <c r="U158" s="224" t="str">
        <f t="shared" si="92"/>
        <v/>
      </c>
      <c r="V158" s="75"/>
      <c r="W158" s="225" t="str">
        <f>IF(B156="","",IF(J156&lt;0.5,J157,IF(N156&lt;0.5,N157,"NV")))</f>
        <v/>
      </c>
      <c r="X158" s="763"/>
      <c r="Y158" s="813"/>
      <c r="Z158" s="816"/>
    </row>
    <row r="159" spans="1:26" x14ac:dyDescent="0.25">
      <c r="A159" s="621"/>
      <c r="B159" s="1002"/>
      <c r="C159" s="641"/>
      <c r="D159" s="18" t="s">
        <v>5</v>
      </c>
      <c r="E159" s="384" t="str">
        <f>IF(F159&lt;&gt;"",E156,"")</f>
        <v/>
      </c>
      <c r="F159" s="289"/>
      <c r="G159" s="290"/>
      <c r="H159" s="310"/>
      <c r="I159" s="218" t="str">
        <f>IF(B156="","",IF(F159=999,999,IF(F159+G159+H159=0,"",(F159*60+G159+H159/100)+E159)))</f>
        <v/>
      </c>
      <c r="J159" s="72"/>
      <c r="K159" s="72" t="str">
        <f>IF(I159="","",ABS(I159-J157))</f>
        <v/>
      </c>
      <c r="L159" s="219" t="str">
        <f>IF(K159="","",RANK(K159,K156:K160))</f>
        <v/>
      </c>
      <c r="M159" s="220" t="str">
        <f t="shared" si="90"/>
        <v/>
      </c>
      <c r="N159" s="73"/>
      <c r="O159" s="73" t="str">
        <f>IF(M159="","",ABS(M159-N157))</f>
        <v/>
      </c>
      <c r="P159" s="221" t="str">
        <f>IF(O159="","",RANK(O159,O156:O160))</f>
        <v/>
      </c>
      <c r="Q159" s="222" t="str">
        <f t="shared" si="91"/>
        <v/>
      </c>
      <c r="R159" s="74"/>
      <c r="S159" s="74" t="str">
        <f>IF(Q159="","",ABS(Q159-R157))</f>
        <v/>
      </c>
      <c r="T159" s="223" t="str">
        <f>IF(S159="","",RANK(S159,S156:S160))</f>
        <v/>
      </c>
      <c r="U159" s="224" t="str">
        <f t="shared" si="92"/>
        <v/>
      </c>
      <c r="V159" s="75"/>
      <c r="W159" s="225" t="str">
        <f>IF(B156="","",IF(N156=0,J157,IF(N156&lt;0.5,N157,IF(R156&lt;0.5,R157,"NV"))))</f>
        <v/>
      </c>
      <c r="X159" s="763"/>
      <c r="Y159" s="813"/>
      <c r="Z159" s="816"/>
    </row>
    <row r="160" spans="1:26" ht="15.75" thickBot="1" x14ac:dyDescent="0.3">
      <c r="A160" s="622"/>
      <c r="B160" s="1003"/>
      <c r="C160" s="825"/>
      <c r="D160" s="24" t="s">
        <v>6</v>
      </c>
      <c r="E160" s="389" t="str">
        <f>IF(F160&lt;&gt;"",E156,"")</f>
        <v/>
      </c>
      <c r="F160" s="295"/>
      <c r="G160" s="296"/>
      <c r="H160" s="335"/>
      <c r="I160" s="226" t="str">
        <f>IF(B156="","",IF(F160=999,999,IF(F160+G160+H160=0,"",(F160*60+G160+H160/100)+E160)))</f>
        <v/>
      </c>
      <c r="J160" s="76"/>
      <c r="K160" s="76" t="str">
        <f>IF(I160="","",ABS(I160-J157))</f>
        <v/>
      </c>
      <c r="L160" s="227" t="str">
        <f>IF(K160="","",RANK(K160,K156:K160))</f>
        <v/>
      </c>
      <c r="M160" s="228" t="str">
        <f t="shared" si="90"/>
        <v/>
      </c>
      <c r="N160" s="77"/>
      <c r="O160" s="77" t="str">
        <f>IF(M160="","",ABS(M160-N157))</f>
        <v/>
      </c>
      <c r="P160" s="229" t="str">
        <f>IF(O160="","",RANK(O160,O156:O160))</f>
        <v/>
      </c>
      <c r="Q160" s="230" t="str">
        <f t="shared" si="91"/>
        <v/>
      </c>
      <c r="R160" s="78"/>
      <c r="S160" s="78" t="str">
        <f>IF(Q160="","",ABS(Q160-R157))</f>
        <v/>
      </c>
      <c r="T160" s="231" t="str">
        <f>IF(S160="","",RANK(S160,S156:S160))</f>
        <v/>
      </c>
      <c r="U160" s="232" t="str">
        <f t="shared" si="92"/>
        <v/>
      </c>
      <c r="V160" s="79"/>
      <c r="W160" s="233" t="str">
        <f>IF(B156="","",IF(R156&lt;0.5,TRIMMEAN(I156:I160,0.4),IF(V156&lt;0.5,V157,"NV")))</f>
        <v/>
      </c>
      <c r="X160" s="811"/>
      <c r="Y160" s="814"/>
      <c r="Z160" s="817"/>
    </row>
    <row r="161" spans="1:26" x14ac:dyDescent="0.25">
      <c r="A161" s="626" t="str">
        <f>IF(B161="","",INDEX('Names And Totals'!$A$5:$A$104,MATCH('Head to Head'!B161,'Names And Totals'!$B$5:$B$104,0)))</f>
        <v/>
      </c>
      <c r="B161" s="999"/>
      <c r="C161" s="821" t="str">
        <f>IF(B161="","",IF(Y161="DQ","DQ",IF(Y161="TO","TO",IF(Y161="NV","NV",IF(Y161="","",RANK(Y161,$Y$6:$Y$501,0))))))</f>
        <v/>
      </c>
      <c r="D161" s="67" t="s">
        <v>7</v>
      </c>
      <c r="E161" s="342"/>
      <c r="F161" s="336"/>
      <c r="G161" s="333"/>
      <c r="H161" s="337"/>
      <c r="I161" s="263" t="str">
        <f>IF(B161="","",IF(F161=999,999,IF(F161+G161+H161=0,"",(F161*60+G161+H161/100)+E161)))</f>
        <v/>
      </c>
      <c r="J161" s="80" t="str">
        <f>IF(B161="","",MAX(I161:I165)-MIN(I161:I165))</f>
        <v/>
      </c>
      <c r="K161" s="80" t="str">
        <f>IF(I161="","",ABS(I161-J162))</f>
        <v/>
      </c>
      <c r="L161" s="214" t="str">
        <f>IF(K161="","",RANK(K161,K161:K165))</f>
        <v/>
      </c>
      <c r="M161" s="80" t="str">
        <f>IF(I161="","",IF(L161=1,"",I161))</f>
        <v/>
      </c>
      <c r="N161" s="82" t="str">
        <f>IF(B161="","",MAX(M161:M165)-MIN(M161:M165))</f>
        <v/>
      </c>
      <c r="O161" s="82" t="str">
        <f>IF(M161="","",ABS(M161-N162))</f>
        <v/>
      </c>
      <c r="P161" s="215" t="str">
        <f>IF(O161="","",RANK(O161,O161:O165))</f>
        <v/>
      </c>
      <c r="Q161" s="82" t="str">
        <f>IF(O161="","",IF(P161=1,"",I161))</f>
        <v/>
      </c>
      <c r="R161" s="83" t="str">
        <f>IF(B161="","",MAX(Q161:Q165)-MIN(Q161:Q165))</f>
        <v/>
      </c>
      <c r="S161" s="83" t="str">
        <f>IF(Q161="","",ABS(Q161-R162))</f>
        <v/>
      </c>
      <c r="T161" s="216" t="str">
        <f>IF(S161="","",RANK(S161,S161:S165))</f>
        <v/>
      </c>
      <c r="U161" s="83" t="str">
        <f>IF(T161="","",IF(T161=1,"",Q161))</f>
        <v/>
      </c>
      <c r="V161" s="84" t="str">
        <f>IF(B161="","",MAX(U161:U165)-MIN(U161:U165))</f>
        <v/>
      </c>
      <c r="W161" s="217" t="str">
        <f>IF(B161="","",I161)</f>
        <v/>
      </c>
      <c r="X161" s="614" t="str">
        <f>IF(B161="","",IF(Z161="DQ","DQ",IF(I161=999,"TO",IF(I161="","",IF(I162="",W161,IF(I163="",W162,IF(I164="",W163,IF(I165="",W164,W165))))))))</f>
        <v/>
      </c>
      <c r="Y161" s="818" t="str">
        <f>IF(B161="","",IF(Z161="DQ","DQ",IF(X161="TO","TO",IF(X161="","",IF(X161="NV","NV",IF((20-(X161-$Y$3))&gt;0,(20-(X161-$Y$3)),0))))))</f>
        <v/>
      </c>
      <c r="Z161" s="639"/>
    </row>
    <row r="162" spans="1:26" x14ac:dyDescent="0.25">
      <c r="A162" s="627"/>
      <c r="B162" s="997"/>
      <c r="C162" s="822"/>
      <c r="D162" s="21" t="s">
        <v>4</v>
      </c>
      <c r="E162" s="387" t="str">
        <f>IF(F162&lt;&gt;"",E161,"")</f>
        <v/>
      </c>
      <c r="F162" s="292"/>
      <c r="G162" s="293"/>
      <c r="H162" s="314"/>
      <c r="I162" s="234" t="str">
        <f>IF(B161="","",IF(F162=999,999,IF(F162+G162+H162=0,"",(F162*60+G162+H162/100)+E162)))</f>
        <v/>
      </c>
      <c r="J162" s="72" t="str">
        <f>IF(B161="","",AVERAGE(I161:I165))</f>
        <v/>
      </c>
      <c r="K162" s="72" t="str">
        <f>IF(I162="","",ABS(I162-J162))</f>
        <v/>
      </c>
      <c r="L162" s="219" t="str">
        <f>IF(K162="","",RANK(K162,K161:K165))</f>
        <v/>
      </c>
      <c r="M162" s="220" t="str">
        <f t="shared" ref="M162:M165" si="93">IF(I162="","",IF(L162=1,"",I162))</f>
        <v/>
      </c>
      <c r="N162" s="73" t="str">
        <f>IF(B161="","",AVERAGE(M161:M165))</f>
        <v/>
      </c>
      <c r="O162" s="73" t="str">
        <f>IF(M162="","",ABS(M162-N162))</f>
        <v/>
      </c>
      <c r="P162" s="221" t="str">
        <f>IF(O162="","",RANK(O162,O161:O165))</f>
        <v/>
      </c>
      <c r="Q162" s="222" t="str">
        <f t="shared" ref="Q162:Q165" si="94">IF(O162="","",IF(P162=1,"",I162))</f>
        <v/>
      </c>
      <c r="R162" s="74" t="str">
        <f>IF(B161="","",AVERAGE(Q161:Q165))</f>
        <v/>
      </c>
      <c r="S162" s="74" t="str">
        <f>IF(Q162="","",ABS(Q162-R162))</f>
        <v/>
      </c>
      <c r="T162" s="223" t="str">
        <f>IF(S162="","",RANK(S162,S161:S165))</f>
        <v/>
      </c>
      <c r="U162" s="224" t="str">
        <f t="shared" ref="U162:U165" si="95">IF(T162="","",IF(T162=1,"",Q162))</f>
        <v/>
      </c>
      <c r="V162" s="75" t="str">
        <f>IF(B161="","",AVERAGE(U161:U165))</f>
        <v/>
      </c>
      <c r="W162" s="225" t="str">
        <f>IF(B161="","",IF(J161&lt;0.5,J162,"NV"))</f>
        <v/>
      </c>
      <c r="X162" s="615"/>
      <c r="Y162" s="819"/>
      <c r="Z162" s="639"/>
    </row>
    <row r="163" spans="1:26" x14ac:dyDescent="0.25">
      <c r="A163" s="627"/>
      <c r="B163" s="997"/>
      <c r="C163" s="822"/>
      <c r="D163" s="21" t="s">
        <v>8</v>
      </c>
      <c r="E163" s="387" t="str">
        <f>IF(F163&lt;&gt;"",E161,"")</f>
        <v/>
      </c>
      <c r="F163" s="292"/>
      <c r="G163" s="293"/>
      <c r="H163" s="314"/>
      <c r="I163" s="234" t="str">
        <f>IF(B161="","",IF(F163=999,999,IF(F163+G163+H163=0,"",(F163*60+G163+H163/100)+E163)))</f>
        <v/>
      </c>
      <c r="J163" s="72"/>
      <c r="K163" s="72" t="str">
        <f>IF(I163="","",ABS(I163-J162))</f>
        <v/>
      </c>
      <c r="L163" s="219" t="str">
        <f>IF(K163="","",RANK(K163,K161:K165))</f>
        <v/>
      </c>
      <c r="M163" s="220" t="str">
        <f t="shared" si="93"/>
        <v/>
      </c>
      <c r="N163" s="73"/>
      <c r="O163" s="73" t="str">
        <f>IF(M163="","",ABS(M163-N162))</f>
        <v/>
      </c>
      <c r="P163" s="221" t="str">
        <f>IF(O163="","",RANK(O163,O161:O165))</f>
        <v/>
      </c>
      <c r="Q163" s="222" t="str">
        <f t="shared" si="94"/>
        <v/>
      </c>
      <c r="R163" s="74"/>
      <c r="S163" s="74" t="str">
        <f>IF(Q163="","",ABS(Q163-R162))</f>
        <v/>
      </c>
      <c r="T163" s="223" t="str">
        <f>IF(S163="","",RANK(S163,S161:S165))</f>
        <v/>
      </c>
      <c r="U163" s="224" t="str">
        <f t="shared" si="95"/>
        <v/>
      </c>
      <c r="V163" s="75"/>
      <c r="W163" s="225" t="str">
        <f>IF(B161="","",IF(J161&lt;0.5,J162,IF(N161&lt;0.5,N162,"NV")))</f>
        <v/>
      </c>
      <c r="X163" s="615"/>
      <c r="Y163" s="819"/>
      <c r="Z163" s="639"/>
    </row>
    <row r="164" spans="1:26" x14ac:dyDescent="0.25">
      <c r="A164" s="627"/>
      <c r="B164" s="997"/>
      <c r="C164" s="822"/>
      <c r="D164" s="21" t="s">
        <v>5</v>
      </c>
      <c r="E164" s="387" t="str">
        <f>IF(F164&lt;&gt;"",E161,"")</f>
        <v/>
      </c>
      <c r="F164" s="292"/>
      <c r="G164" s="293"/>
      <c r="H164" s="314"/>
      <c r="I164" s="234" t="str">
        <f>IF(B161="","",IF(F164=999,999,IF(F164+G164+H164=0,"",(F164*60+G164+H164/100)+E164)))</f>
        <v/>
      </c>
      <c r="J164" s="72"/>
      <c r="K164" s="72" t="str">
        <f>IF(I164="","",ABS(I164-J162))</f>
        <v/>
      </c>
      <c r="L164" s="219" t="str">
        <f>IF(K164="","",RANK(K164,K161:K165))</f>
        <v/>
      </c>
      <c r="M164" s="220" t="str">
        <f t="shared" si="93"/>
        <v/>
      </c>
      <c r="N164" s="73"/>
      <c r="O164" s="73" t="str">
        <f>IF(M164="","",ABS(M164-N162))</f>
        <v/>
      </c>
      <c r="P164" s="221" t="str">
        <f>IF(O164="","",RANK(O164,O161:O165))</f>
        <v/>
      </c>
      <c r="Q164" s="222" t="str">
        <f t="shared" si="94"/>
        <v/>
      </c>
      <c r="R164" s="74"/>
      <c r="S164" s="74" t="str">
        <f>IF(Q164="","",ABS(Q164-R162))</f>
        <v/>
      </c>
      <c r="T164" s="223" t="str">
        <f>IF(S164="","",RANK(S164,S161:S165))</f>
        <v/>
      </c>
      <c r="U164" s="224" t="str">
        <f t="shared" si="95"/>
        <v/>
      </c>
      <c r="V164" s="75"/>
      <c r="W164" s="225" t="str">
        <f>IF(B161="","",IF(N161=0,J162,IF(N161&lt;0.5,N162,IF(R161&lt;0.5,R162,"NV"))))</f>
        <v/>
      </c>
      <c r="X164" s="615"/>
      <c r="Y164" s="819"/>
      <c r="Z164" s="639"/>
    </row>
    <row r="165" spans="1:26" ht="15.75" thickBot="1" x14ac:dyDescent="0.3">
      <c r="A165" s="628"/>
      <c r="B165" s="1000"/>
      <c r="C165" s="823"/>
      <c r="D165" s="66" t="s">
        <v>6</v>
      </c>
      <c r="E165" s="235" t="str">
        <f>IF(F165&lt;&gt;"",E161,"")</f>
        <v/>
      </c>
      <c r="F165" s="338"/>
      <c r="G165" s="339"/>
      <c r="H165" s="340"/>
      <c r="I165" s="264" t="str">
        <f>IF(B161="","",IF(F165=999,999,IF(F165+G165+H165=0,"",(F165*60+G165+H165/100)+E165)))</f>
        <v/>
      </c>
      <c r="J165" s="76"/>
      <c r="K165" s="76" t="str">
        <f>IF(I165="","",ABS(I165-J162))</f>
        <v/>
      </c>
      <c r="L165" s="227" t="str">
        <f>IF(K165="","",RANK(K165,K161:K165))</f>
        <v/>
      </c>
      <c r="M165" s="228" t="str">
        <f t="shared" si="93"/>
        <v/>
      </c>
      <c r="N165" s="77"/>
      <c r="O165" s="77" t="str">
        <f>IF(M165="","",ABS(M165-N162))</f>
        <v/>
      </c>
      <c r="P165" s="229" t="str">
        <f>IF(O165="","",RANK(O165,O161:O165))</f>
        <v/>
      </c>
      <c r="Q165" s="230" t="str">
        <f t="shared" si="94"/>
        <v/>
      </c>
      <c r="R165" s="78"/>
      <c r="S165" s="78" t="str">
        <f>IF(Q165="","",ABS(Q165-R162))</f>
        <v/>
      </c>
      <c r="T165" s="231" t="str">
        <f>IF(S165="","",RANK(S165,S161:S165))</f>
        <v/>
      </c>
      <c r="U165" s="232" t="str">
        <f t="shared" si="95"/>
        <v/>
      </c>
      <c r="V165" s="79"/>
      <c r="W165" s="233" t="str">
        <f>IF(B161="","",IF(R161&lt;0.5,TRIMMEAN(I161:I165,0.4),IF(V161&lt;0.5,V162,"NV")))</f>
        <v/>
      </c>
      <c r="X165" s="616"/>
      <c r="Y165" s="820"/>
      <c r="Z165" s="639"/>
    </row>
    <row r="166" spans="1:26" x14ac:dyDescent="0.25">
      <c r="A166" s="830" t="str">
        <f>IF(B166="","",INDEX('Names And Totals'!$A$5:$A$104,MATCH('Head to Head'!B166,'Names And Totals'!$B$5:$B$104,0)))</f>
        <v/>
      </c>
      <c r="B166" s="1001"/>
      <c r="C166" s="824" t="str">
        <f>IF(B166="","",IF(Y166="DQ","DQ",IF(Y166="TO","TO",IF(Y166="NV","NV",IF(Y166="","",RANK(Y166,$Y$6:$Y$501,0))))))</f>
        <v/>
      </c>
      <c r="D166" s="23" t="s">
        <v>7</v>
      </c>
      <c r="E166" s="343"/>
      <c r="F166" s="324"/>
      <c r="G166" s="334"/>
      <c r="H166" s="325"/>
      <c r="I166" s="213" t="str">
        <f>IF(B166="","",IF(F166=999,999,IF(F166+G166+H166=0,"",(F166*60+G166+H166/100)+E166)))</f>
        <v/>
      </c>
      <c r="J166" s="80" t="str">
        <f>IF(B166="","",MAX(I166:I170)-MIN(I166:I170))</f>
        <v/>
      </c>
      <c r="K166" s="80" t="str">
        <f>IF(I166="","",ABS(I166-J167))</f>
        <v/>
      </c>
      <c r="L166" s="214" t="str">
        <f>IF(K166="","",RANK(K166,K166:K170))</f>
        <v/>
      </c>
      <c r="M166" s="80" t="str">
        <f>IF(I166="","",IF(L166=1,"",I166))</f>
        <v/>
      </c>
      <c r="N166" s="82" t="str">
        <f>IF(B166="","",MAX(M166:M170)-MIN(M166:M170))</f>
        <v/>
      </c>
      <c r="O166" s="82" t="str">
        <f>IF(M166="","",ABS(M166-N167))</f>
        <v/>
      </c>
      <c r="P166" s="215" t="str">
        <f>IF(O166="","",RANK(O166,O166:O170))</f>
        <v/>
      </c>
      <c r="Q166" s="82" t="str">
        <f>IF(O166="","",IF(P166=1,"",I166))</f>
        <v/>
      </c>
      <c r="R166" s="83" t="str">
        <f>IF(B166="","",MAX(Q166:Q170)-MIN(Q166:Q170))</f>
        <v/>
      </c>
      <c r="S166" s="83" t="str">
        <f>IF(Q166="","",ABS(Q166-R167))</f>
        <v/>
      </c>
      <c r="T166" s="216" t="str">
        <f>IF(S166="","",RANK(S166,S166:S170))</f>
        <v/>
      </c>
      <c r="U166" s="83" t="str">
        <f>IF(T166="","",IF(T166=1,"",Q166))</f>
        <v/>
      </c>
      <c r="V166" s="84" t="str">
        <f>IF(B166="","",MAX(U166:U170)-MIN(U166:U170))</f>
        <v/>
      </c>
      <c r="W166" s="217" t="str">
        <f>IF(B166="","",I166)</f>
        <v/>
      </c>
      <c r="X166" s="810" t="str">
        <f>IF(B166="","",IF(Z166="DQ","DQ",IF(I166=999,"TO",IF(I166="","",IF(I167="",W166,IF(I168="",W167,IF(I169="",W168,IF(I170="",W169,W170))))))))</f>
        <v/>
      </c>
      <c r="Y166" s="812" t="str">
        <f>IF(B166="","",IF(Z166="DQ","DQ",IF(X166="TO","TO",IF(X166="","",IF(X166="NV","NV",IF((20-(X166-$Y$3))&gt;0,(20-(X166-$Y$3)),0))))))</f>
        <v/>
      </c>
      <c r="Z166" s="815"/>
    </row>
    <row r="167" spans="1:26" x14ac:dyDescent="0.25">
      <c r="A167" s="621"/>
      <c r="B167" s="1002"/>
      <c r="C167" s="641"/>
      <c r="D167" s="18" t="s">
        <v>4</v>
      </c>
      <c r="E167" s="384" t="str">
        <f>IF(F167&lt;&gt;"",E166,"")</f>
        <v/>
      </c>
      <c r="F167" s="289"/>
      <c r="G167" s="290"/>
      <c r="H167" s="310"/>
      <c r="I167" s="218" t="str">
        <f>IF(B166="","",IF(F167=999,999,IF(F167+G167+H167=0,"",(F167*60+G167+H167/100)+E167)))</f>
        <v/>
      </c>
      <c r="J167" s="72" t="str">
        <f>IF(B166="","",AVERAGE(I166:I170))</f>
        <v/>
      </c>
      <c r="K167" s="72" t="str">
        <f>IF(I167="","",ABS(I167-J167))</f>
        <v/>
      </c>
      <c r="L167" s="219" t="str">
        <f>IF(K167="","",RANK(K167,K166:K170))</f>
        <v/>
      </c>
      <c r="M167" s="220" t="str">
        <f t="shared" ref="M167:M170" si="96">IF(I167="","",IF(L167=1,"",I167))</f>
        <v/>
      </c>
      <c r="N167" s="73" t="str">
        <f>IF(B166="","",AVERAGE(M166:M170))</f>
        <v/>
      </c>
      <c r="O167" s="73" t="str">
        <f>IF(M167="","",ABS(M167-N167))</f>
        <v/>
      </c>
      <c r="P167" s="221" t="str">
        <f>IF(O167="","",RANK(O167,O166:O170))</f>
        <v/>
      </c>
      <c r="Q167" s="222" t="str">
        <f t="shared" ref="Q167:Q170" si="97">IF(O167="","",IF(P167=1,"",I167))</f>
        <v/>
      </c>
      <c r="R167" s="74" t="str">
        <f>IF(B166="","",AVERAGE(Q166:Q170))</f>
        <v/>
      </c>
      <c r="S167" s="74" t="str">
        <f>IF(Q167="","",ABS(Q167-R167))</f>
        <v/>
      </c>
      <c r="T167" s="223" t="str">
        <f>IF(S167="","",RANK(S167,S166:S170))</f>
        <v/>
      </c>
      <c r="U167" s="224" t="str">
        <f t="shared" ref="U167:U170" si="98">IF(T167="","",IF(T167=1,"",Q167))</f>
        <v/>
      </c>
      <c r="V167" s="75" t="str">
        <f>IF(B166="","",AVERAGE(U166:U170))</f>
        <v/>
      </c>
      <c r="W167" s="225" t="str">
        <f>IF(B166="","",IF(J166&lt;0.5,J167,"NV"))</f>
        <v/>
      </c>
      <c r="X167" s="763"/>
      <c r="Y167" s="813"/>
      <c r="Z167" s="816"/>
    </row>
    <row r="168" spans="1:26" x14ac:dyDescent="0.25">
      <c r="A168" s="621"/>
      <c r="B168" s="1002"/>
      <c r="C168" s="641"/>
      <c r="D168" s="18" t="s">
        <v>8</v>
      </c>
      <c r="E168" s="384" t="str">
        <f>IF(F168&lt;&gt;"",E166,"")</f>
        <v/>
      </c>
      <c r="F168" s="289"/>
      <c r="G168" s="290"/>
      <c r="H168" s="310"/>
      <c r="I168" s="218" t="str">
        <f>IF(B166="","",IF(F168=999,999,IF(F168+G168+H168=0,"",(F168*60+G168+H168/100)+E168)))</f>
        <v/>
      </c>
      <c r="J168" s="72"/>
      <c r="K168" s="72" t="str">
        <f>IF(I168="","",ABS(I168-J167))</f>
        <v/>
      </c>
      <c r="L168" s="219" t="str">
        <f>IF(K168="","",RANK(K168,K166:K170))</f>
        <v/>
      </c>
      <c r="M168" s="220" t="str">
        <f t="shared" si="96"/>
        <v/>
      </c>
      <c r="N168" s="73"/>
      <c r="O168" s="73" t="str">
        <f>IF(M168="","",ABS(M168-N167))</f>
        <v/>
      </c>
      <c r="P168" s="221" t="str">
        <f>IF(O168="","",RANK(O168,O166:O170))</f>
        <v/>
      </c>
      <c r="Q168" s="222" t="str">
        <f t="shared" si="97"/>
        <v/>
      </c>
      <c r="R168" s="74"/>
      <c r="S168" s="74" t="str">
        <f>IF(Q168="","",ABS(Q168-R167))</f>
        <v/>
      </c>
      <c r="T168" s="223" t="str">
        <f>IF(S168="","",RANK(S168,S166:S170))</f>
        <v/>
      </c>
      <c r="U168" s="224" t="str">
        <f t="shared" si="98"/>
        <v/>
      </c>
      <c r="V168" s="75"/>
      <c r="W168" s="225" t="str">
        <f>IF(B166="","",IF(J166&lt;0.5,J167,IF(N166&lt;0.5,N167,"NV")))</f>
        <v/>
      </c>
      <c r="X168" s="763"/>
      <c r="Y168" s="813"/>
      <c r="Z168" s="816"/>
    </row>
    <row r="169" spans="1:26" x14ac:dyDescent="0.25">
      <c r="A169" s="621"/>
      <c r="B169" s="1002"/>
      <c r="C169" s="641"/>
      <c r="D169" s="18" t="s">
        <v>5</v>
      </c>
      <c r="E169" s="384" t="str">
        <f>IF(F169&lt;&gt;"",E166,"")</f>
        <v/>
      </c>
      <c r="F169" s="289"/>
      <c r="G169" s="290"/>
      <c r="H169" s="310"/>
      <c r="I169" s="218" t="str">
        <f>IF(B166="","",IF(F169=999,999,IF(F169+G169+H169=0,"",(F169*60+G169+H169/100)+E169)))</f>
        <v/>
      </c>
      <c r="J169" s="72"/>
      <c r="K169" s="72" t="str">
        <f>IF(I169="","",ABS(I169-J167))</f>
        <v/>
      </c>
      <c r="L169" s="219" t="str">
        <f>IF(K169="","",RANK(K169,K166:K170))</f>
        <v/>
      </c>
      <c r="M169" s="220" t="str">
        <f t="shared" si="96"/>
        <v/>
      </c>
      <c r="N169" s="73"/>
      <c r="O169" s="73" t="str">
        <f>IF(M169="","",ABS(M169-N167))</f>
        <v/>
      </c>
      <c r="P169" s="221" t="str">
        <f>IF(O169="","",RANK(O169,O166:O170))</f>
        <v/>
      </c>
      <c r="Q169" s="222" t="str">
        <f t="shared" si="97"/>
        <v/>
      </c>
      <c r="R169" s="74"/>
      <c r="S169" s="74" t="str">
        <f>IF(Q169="","",ABS(Q169-R167))</f>
        <v/>
      </c>
      <c r="T169" s="223" t="str">
        <f>IF(S169="","",RANK(S169,S166:S170))</f>
        <v/>
      </c>
      <c r="U169" s="224" t="str">
        <f t="shared" si="98"/>
        <v/>
      </c>
      <c r="V169" s="75"/>
      <c r="W169" s="225" t="str">
        <f>IF(B166="","",IF(N166=0,J167,IF(N166&lt;0.5,N167,IF(R166&lt;0.5,R167,"NV"))))</f>
        <v/>
      </c>
      <c r="X169" s="763"/>
      <c r="Y169" s="813"/>
      <c r="Z169" s="816"/>
    </row>
    <row r="170" spans="1:26" ht="15.75" thickBot="1" x14ac:dyDescent="0.3">
      <c r="A170" s="622"/>
      <c r="B170" s="1003"/>
      <c r="C170" s="825"/>
      <c r="D170" s="24" t="s">
        <v>6</v>
      </c>
      <c r="E170" s="389" t="str">
        <f>IF(F170&lt;&gt;"",E166,"")</f>
        <v/>
      </c>
      <c r="F170" s="295"/>
      <c r="G170" s="296"/>
      <c r="H170" s="335"/>
      <c r="I170" s="226" t="str">
        <f>IF(B166="","",IF(F170=999,999,IF(F170+G170+H170=0,"",(F170*60+G170+H170/100)+E170)))</f>
        <v/>
      </c>
      <c r="J170" s="76"/>
      <c r="K170" s="76" t="str">
        <f>IF(I170="","",ABS(I170-J167))</f>
        <v/>
      </c>
      <c r="L170" s="227" t="str">
        <f>IF(K170="","",RANK(K170,K166:K170))</f>
        <v/>
      </c>
      <c r="M170" s="228" t="str">
        <f t="shared" si="96"/>
        <v/>
      </c>
      <c r="N170" s="77"/>
      <c r="O170" s="77" t="str">
        <f>IF(M170="","",ABS(M170-N167))</f>
        <v/>
      </c>
      <c r="P170" s="229" t="str">
        <f>IF(O170="","",RANK(O170,O166:O170))</f>
        <v/>
      </c>
      <c r="Q170" s="230" t="str">
        <f t="shared" si="97"/>
        <v/>
      </c>
      <c r="R170" s="78"/>
      <c r="S170" s="78" t="str">
        <f>IF(Q170="","",ABS(Q170-R167))</f>
        <v/>
      </c>
      <c r="T170" s="231" t="str">
        <f>IF(S170="","",RANK(S170,S166:S170))</f>
        <v/>
      </c>
      <c r="U170" s="232" t="str">
        <f t="shared" si="98"/>
        <v/>
      </c>
      <c r="V170" s="79"/>
      <c r="W170" s="233" t="str">
        <f>IF(B166="","",IF(R166&lt;0.5,TRIMMEAN(I166:I170,0.4),IF(V166&lt;0.5,V167,"NV")))</f>
        <v/>
      </c>
      <c r="X170" s="811"/>
      <c r="Y170" s="814"/>
      <c r="Z170" s="817"/>
    </row>
    <row r="171" spans="1:26" x14ac:dyDescent="0.25">
      <c r="A171" s="626" t="str">
        <f>IF(B171="","",INDEX('Names And Totals'!$A$5:$A$104,MATCH('Head to Head'!B171,'Names And Totals'!$B$5:$B$104,0)))</f>
        <v/>
      </c>
      <c r="B171" s="999"/>
      <c r="C171" s="821" t="str">
        <f>IF(B171="","",IF(Y171="DQ","DQ",IF(Y171="TO","TO",IF(Y171="NV","NV",IF(Y171="","",RANK(Y171,$Y$6:$Y$501,0))))))</f>
        <v/>
      </c>
      <c r="D171" s="67" t="s">
        <v>7</v>
      </c>
      <c r="E171" s="342"/>
      <c r="F171" s="336"/>
      <c r="G171" s="333"/>
      <c r="H171" s="337"/>
      <c r="I171" s="263" t="str">
        <f>IF(B171="","",IF(F171=999,999,IF(F171+G171+H171=0,"",(F171*60+G171+H171/100)+E171)))</f>
        <v/>
      </c>
      <c r="J171" s="80" t="str">
        <f>IF(B171="","",MAX(I171:I175)-MIN(I171:I175))</f>
        <v/>
      </c>
      <c r="K171" s="80" t="str">
        <f>IF(I171="","",ABS(I171-J172))</f>
        <v/>
      </c>
      <c r="L171" s="214" t="str">
        <f>IF(K171="","",RANK(K171,K171:K175))</f>
        <v/>
      </c>
      <c r="M171" s="80" t="str">
        <f>IF(I171="","",IF(L171=1,"",I171))</f>
        <v/>
      </c>
      <c r="N171" s="82" t="str">
        <f>IF(B171="","",MAX(M171:M175)-MIN(M171:M175))</f>
        <v/>
      </c>
      <c r="O171" s="82" t="str">
        <f>IF(M171="","",ABS(M171-N172))</f>
        <v/>
      </c>
      <c r="P171" s="215" t="str">
        <f>IF(O171="","",RANK(O171,O171:O175))</f>
        <v/>
      </c>
      <c r="Q171" s="82" t="str">
        <f>IF(O171="","",IF(P171=1,"",I171))</f>
        <v/>
      </c>
      <c r="R171" s="83" t="str">
        <f>IF(B171="","",MAX(Q171:Q175)-MIN(Q171:Q175))</f>
        <v/>
      </c>
      <c r="S171" s="83" t="str">
        <f>IF(Q171="","",ABS(Q171-R172))</f>
        <v/>
      </c>
      <c r="T171" s="216" t="str">
        <f>IF(S171="","",RANK(S171,S171:S175))</f>
        <v/>
      </c>
      <c r="U171" s="83" t="str">
        <f>IF(T171="","",IF(T171=1,"",Q171))</f>
        <v/>
      </c>
      <c r="V171" s="84" t="str">
        <f>IF(B171="","",MAX(U171:U175)-MIN(U171:U175))</f>
        <v/>
      </c>
      <c r="W171" s="217" t="str">
        <f>IF(B171="","",I171)</f>
        <v/>
      </c>
      <c r="X171" s="614" t="str">
        <f>IF(B171="","",IF(Z171="DQ","DQ",IF(I171=999,"TO",IF(I171="","",IF(I172="",W171,IF(I173="",W172,IF(I174="",W173,IF(I175="",W174,W175))))))))</f>
        <v/>
      </c>
      <c r="Y171" s="818" t="str">
        <f>IF(B171="","",IF(Z171="DQ","DQ",IF(X171="TO","TO",IF(X171="","",IF(X171="NV","NV",IF((20-(X171-$Y$3))&gt;0,(20-(X171-$Y$3)),0))))))</f>
        <v/>
      </c>
      <c r="Z171" s="639"/>
    </row>
    <row r="172" spans="1:26" x14ac:dyDescent="0.25">
      <c r="A172" s="627"/>
      <c r="B172" s="997"/>
      <c r="C172" s="822"/>
      <c r="D172" s="21" t="s">
        <v>4</v>
      </c>
      <c r="E172" s="387" t="str">
        <f>IF(F172&lt;&gt;"",E171,"")</f>
        <v/>
      </c>
      <c r="F172" s="292"/>
      <c r="G172" s="293"/>
      <c r="H172" s="314"/>
      <c r="I172" s="234" t="str">
        <f>IF(B171="","",IF(F172=999,999,IF(F172+G172+H172=0,"",(F172*60+G172+H172/100)+E172)))</f>
        <v/>
      </c>
      <c r="J172" s="72" t="str">
        <f>IF(B171="","",AVERAGE(I171:I175))</f>
        <v/>
      </c>
      <c r="K172" s="72" t="str">
        <f>IF(I172="","",ABS(I172-J172))</f>
        <v/>
      </c>
      <c r="L172" s="219" t="str">
        <f>IF(K172="","",RANK(K172,K171:K175))</f>
        <v/>
      </c>
      <c r="M172" s="220" t="str">
        <f t="shared" ref="M172:M175" si="99">IF(I172="","",IF(L172=1,"",I172))</f>
        <v/>
      </c>
      <c r="N172" s="73" t="str">
        <f>IF(B171="","",AVERAGE(M171:M175))</f>
        <v/>
      </c>
      <c r="O172" s="73" t="str">
        <f>IF(M172="","",ABS(M172-N172))</f>
        <v/>
      </c>
      <c r="P172" s="221" t="str">
        <f>IF(O172="","",RANK(O172,O171:O175))</f>
        <v/>
      </c>
      <c r="Q172" s="222" t="str">
        <f t="shared" ref="Q172:Q175" si="100">IF(O172="","",IF(P172=1,"",I172))</f>
        <v/>
      </c>
      <c r="R172" s="74" t="str">
        <f>IF(B171="","",AVERAGE(Q171:Q175))</f>
        <v/>
      </c>
      <c r="S172" s="74" t="str">
        <f>IF(Q172="","",ABS(Q172-R172))</f>
        <v/>
      </c>
      <c r="T172" s="223" t="str">
        <f>IF(S172="","",RANK(S172,S171:S175))</f>
        <v/>
      </c>
      <c r="U172" s="224" t="str">
        <f t="shared" ref="U172:U175" si="101">IF(T172="","",IF(T172=1,"",Q172))</f>
        <v/>
      </c>
      <c r="V172" s="75" t="str">
        <f>IF(B171="","",AVERAGE(U171:U175))</f>
        <v/>
      </c>
      <c r="W172" s="225" t="str">
        <f>IF(B171="","",IF(J171&lt;0.5,J172,"NV"))</f>
        <v/>
      </c>
      <c r="X172" s="615"/>
      <c r="Y172" s="819"/>
      <c r="Z172" s="639"/>
    </row>
    <row r="173" spans="1:26" x14ac:dyDescent="0.25">
      <c r="A173" s="627"/>
      <c r="B173" s="997"/>
      <c r="C173" s="822"/>
      <c r="D173" s="21" t="s">
        <v>8</v>
      </c>
      <c r="E173" s="387" t="str">
        <f>IF(F173&lt;&gt;"",E171,"")</f>
        <v/>
      </c>
      <c r="F173" s="292"/>
      <c r="G173" s="293"/>
      <c r="H173" s="314"/>
      <c r="I173" s="234" t="str">
        <f>IF(B171="","",IF(F173=999,999,IF(F173+G173+H173=0,"",(F173*60+G173+H173/100)+E173)))</f>
        <v/>
      </c>
      <c r="J173" s="72"/>
      <c r="K173" s="72" t="str">
        <f>IF(I173="","",ABS(I173-J172))</f>
        <v/>
      </c>
      <c r="L173" s="219" t="str">
        <f>IF(K173="","",RANK(K173,K171:K175))</f>
        <v/>
      </c>
      <c r="M173" s="220" t="str">
        <f t="shared" si="99"/>
        <v/>
      </c>
      <c r="N173" s="73"/>
      <c r="O173" s="73" t="str">
        <f>IF(M173="","",ABS(M173-N172))</f>
        <v/>
      </c>
      <c r="P173" s="221" t="str">
        <f>IF(O173="","",RANK(O173,O171:O175))</f>
        <v/>
      </c>
      <c r="Q173" s="222" t="str">
        <f t="shared" si="100"/>
        <v/>
      </c>
      <c r="R173" s="74"/>
      <c r="S173" s="74" t="str">
        <f>IF(Q173="","",ABS(Q173-R172))</f>
        <v/>
      </c>
      <c r="T173" s="223" t="str">
        <f>IF(S173="","",RANK(S173,S171:S175))</f>
        <v/>
      </c>
      <c r="U173" s="224" t="str">
        <f t="shared" si="101"/>
        <v/>
      </c>
      <c r="V173" s="75"/>
      <c r="W173" s="225" t="str">
        <f>IF(B171="","",IF(J171&lt;0.5,J172,IF(N171&lt;0.5,N172,"NV")))</f>
        <v/>
      </c>
      <c r="X173" s="615"/>
      <c r="Y173" s="819"/>
      <c r="Z173" s="639"/>
    </row>
    <row r="174" spans="1:26" x14ac:dyDescent="0.25">
      <c r="A174" s="627"/>
      <c r="B174" s="997"/>
      <c r="C174" s="822"/>
      <c r="D174" s="21" t="s">
        <v>5</v>
      </c>
      <c r="E174" s="387" t="str">
        <f>IF(F174&lt;&gt;"",E171,"")</f>
        <v/>
      </c>
      <c r="F174" s="292"/>
      <c r="G174" s="293"/>
      <c r="H174" s="314"/>
      <c r="I174" s="234" t="str">
        <f>IF(B171="","",IF(F174=999,999,IF(F174+G174+H174=0,"",(F174*60+G174+H174/100)+E174)))</f>
        <v/>
      </c>
      <c r="J174" s="72"/>
      <c r="K174" s="72" t="str">
        <f>IF(I174="","",ABS(I174-J172))</f>
        <v/>
      </c>
      <c r="L174" s="219" t="str">
        <f>IF(K174="","",RANK(K174,K171:K175))</f>
        <v/>
      </c>
      <c r="M174" s="220" t="str">
        <f t="shared" si="99"/>
        <v/>
      </c>
      <c r="N174" s="73"/>
      <c r="O174" s="73" t="str">
        <f>IF(M174="","",ABS(M174-N172))</f>
        <v/>
      </c>
      <c r="P174" s="221" t="str">
        <f>IF(O174="","",RANK(O174,O171:O175))</f>
        <v/>
      </c>
      <c r="Q174" s="222" t="str">
        <f t="shared" si="100"/>
        <v/>
      </c>
      <c r="R174" s="74"/>
      <c r="S174" s="74" t="str">
        <f>IF(Q174="","",ABS(Q174-R172))</f>
        <v/>
      </c>
      <c r="T174" s="223" t="str">
        <f>IF(S174="","",RANK(S174,S171:S175))</f>
        <v/>
      </c>
      <c r="U174" s="224" t="str">
        <f t="shared" si="101"/>
        <v/>
      </c>
      <c r="V174" s="75"/>
      <c r="W174" s="225" t="str">
        <f>IF(B171="","",IF(N171=0,J172,IF(N171&lt;0.5,N172,IF(R171&lt;0.5,R172,"NV"))))</f>
        <v/>
      </c>
      <c r="X174" s="615"/>
      <c r="Y174" s="819"/>
      <c r="Z174" s="639"/>
    </row>
    <row r="175" spans="1:26" ht="15.75" thickBot="1" x14ac:dyDescent="0.3">
      <c r="A175" s="628"/>
      <c r="B175" s="1000"/>
      <c r="C175" s="823"/>
      <c r="D175" s="66" t="s">
        <v>6</v>
      </c>
      <c r="E175" s="235" t="str">
        <f>IF(F175&lt;&gt;"",E171,"")</f>
        <v/>
      </c>
      <c r="F175" s="338"/>
      <c r="G175" s="339"/>
      <c r="H175" s="340"/>
      <c r="I175" s="264" t="str">
        <f>IF(B171="","",IF(F175=999,999,IF(F175+G175+H175=0,"",(F175*60+G175+H175/100)+E175)))</f>
        <v/>
      </c>
      <c r="J175" s="76"/>
      <c r="K175" s="76" t="str">
        <f>IF(I175="","",ABS(I175-J172))</f>
        <v/>
      </c>
      <c r="L175" s="227" t="str">
        <f>IF(K175="","",RANK(K175,K171:K175))</f>
        <v/>
      </c>
      <c r="M175" s="228" t="str">
        <f t="shared" si="99"/>
        <v/>
      </c>
      <c r="N175" s="77"/>
      <c r="O175" s="77" t="str">
        <f>IF(M175="","",ABS(M175-N172))</f>
        <v/>
      </c>
      <c r="P175" s="229" t="str">
        <f>IF(O175="","",RANK(O175,O171:O175))</f>
        <v/>
      </c>
      <c r="Q175" s="230" t="str">
        <f t="shared" si="100"/>
        <v/>
      </c>
      <c r="R175" s="78"/>
      <c r="S175" s="78" t="str">
        <f>IF(Q175="","",ABS(Q175-R172))</f>
        <v/>
      </c>
      <c r="T175" s="231" t="str">
        <f>IF(S175="","",RANK(S175,S171:S175))</f>
        <v/>
      </c>
      <c r="U175" s="232" t="str">
        <f t="shared" si="101"/>
        <v/>
      </c>
      <c r="V175" s="79"/>
      <c r="W175" s="233" t="str">
        <f>IF(B171="","",IF(R171&lt;0.5,TRIMMEAN(I171:I175,0.4),IF(V171&lt;0.5,V172,"NV")))</f>
        <v/>
      </c>
      <c r="X175" s="616"/>
      <c r="Y175" s="820"/>
      <c r="Z175" s="639"/>
    </row>
    <row r="176" spans="1:26" x14ac:dyDescent="0.25">
      <c r="A176" s="830" t="str">
        <f>IF(B176="","",INDEX('Names And Totals'!$A$5:$A$104,MATCH('Head to Head'!B176,'Names And Totals'!$B$5:$B$104,0)))</f>
        <v/>
      </c>
      <c r="B176" s="1001"/>
      <c r="C176" s="824" t="str">
        <f>IF(B176="","",IF(Y176="DQ","DQ",IF(Y176="TO","TO",IF(Y176="NV","NV",IF(Y176="","",RANK(Y176,$Y$6:$Y$501,0))))))</f>
        <v/>
      </c>
      <c r="D176" s="23" t="s">
        <v>7</v>
      </c>
      <c r="E176" s="343"/>
      <c r="F176" s="324"/>
      <c r="G176" s="334"/>
      <c r="H176" s="325"/>
      <c r="I176" s="213" t="str">
        <f>IF(B176="","",IF(F176=999,999,IF(F176+G176+H176=0,"",(F176*60+G176+H176/100)+E176)))</f>
        <v/>
      </c>
      <c r="J176" s="80" t="str">
        <f>IF(B176="","",MAX(I176:I180)-MIN(I176:I180))</f>
        <v/>
      </c>
      <c r="K176" s="80" t="str">
        <f>IF(I176="","",ABS(I176-J177))</f>
        <v/>
      </c>
      <c r="L176" s="214" t="str">
        <f>IF(K176="","",RANK(K176,K176:K180))</f>
        <v/>
      </c>
      <c r="M176" s="80" t="str">
        <f>IF(I176="","",IF(L176=1,"",I176))</f>
        <v/>
      </c>
      <c r="N176" s="82" t="str">
        <f>IF(B176="","",MAX(M176:M180)-MIN(M176:M180))</f>
        <v/>
      </c>
      <c r="O176" s="82" t="str">
        <f>IF(M176="","",ABS(M176-N177))</f>
        <v/>
      </c>
      <c r="P176" s="215" t="str">
        <f>IF(O176="","",RANK(O176,O176:O180))</f>
        <v/>
      </c>
      <c r="Q176" s="82" t="str">
        <f>IF(O176="","",IF(P176=1,"",I176))</f>
        <v/>
      </c>
      <c r="R176" s="83" t="str">
        <f>IF(B176="","",MAX(Q176:Q180)-MIN(Q176:Q180))</f>
        <v/>
      </c>
      <c r="S176" s="83" t="str">
        <f>IF(Q176="","",ABS(Q176-R177))</f>
        <v/>
      </c>
      <c r="T176" s="216" t="str">
        <f>IF(S176="","",RANK(S176,S176:S180))</f>
        <v/>
      </c>
      <c r="U176" s="83" t="str">
        <f>IF(T176="","",IF(T176=1,"",Q176))</f>
        <v/>
      </c>
      <c r="V176" s="84" t="str">
        <f>IF(B176="","",MAX(U176:U180)-MIN(U176:U180))</f>
        <v/>
      </c>
      <c r="W176" s="217" t="str">
        <f>IF(B176="","",I176)</f>
        <v/>
      </c>
      <c r="X176" s="810" t="str">
        <f>IF(B176="","",IF(Z176="DQ","DQ",IF(I176=999,"TO",IF(I176="","",IF(I177="",W176,IF(I178="",W177,IF(I179="",W178,IF(I180="",W179,W180))))))))</f>
        <v/>
      </c>
      <c r="Y176" s="812" t="str">
        <f>IF(B176="","",IF(Z176="DQ","DQ",IF(X176="TO","TO",IF(X176="","",IF(X176="NV","NV",IF((20-(X176-$Y$3))&gt;0,(20-(X176-$Y$3)),0))))))</f>
        <v/>
      </c>
      <c r="Z176" s="815"/>
    </row>
    <row r="177" spans="1:26" x14ac:dyDescent="0.25">
      <c r="A177" s="621"/>
      <c r="B177" s="1002"/>
      <c r="C177" s="641"/>
      <c r="D177" s="18" t="s">
        <v>4</v>
      </c>
      <c r="E177" s="384" t="str">
        <f>IF(F177&lt;&gt;"",E176,"")</f>
        <v/>
      </c>
      <c r="F177" s="289"/>
      <c r="G177" s="290"/>
      <c r="H177" s="310"/>
      <c r="I177" s="218" t="str">
        <f>IF(B176="","",IF(F177=999,999,IF(F177+G177+H177=0,"",(F177*60+G177+H177/100)+E177)))</f>
        <v/>
      </c>
      <c r="J177" s="72" t="str">
        <f>IF(B176="","",AVERAGE(I176:I180))</f>
        <v/>
      </c>
      <c r="K177" s="72" t="str">
        <f>IF(I177="","",ABS(I177-J177))</f>
        <v/>
      </c>
      <c r="L177" s="219" t="str">
        <f>IF(K177="","",RANK(K177,K176:K180))</f>
        <v/>
      </c>
      <c r="M177" s="220" t="str">
        <f t="shared" ref="M177:M180" si="102">IF(I177="","",IF(L177=1,"",I177))</f>
        <v/>
      </c>
      <c r="N177" s="73" t="str">
        <f>IF(B176="","",AVERAGE(M176:M180))</f>
        <v/>
      </c>
      <c r="O177" s="73" t="str">
        <f>IF(M177="","",ABS(M177-N177))</f>
        <v/>
      </c>
      <c r="P177" s="221" t="str">
        <f>IF(O177="","",RANK(O177,O176:O180))</f>
        <v/>
      </c>
      <c r="Q177" s="222" t="str">
        <f t="shared" ref="Q177:Q180" si="103">IF(O177="","",IF(P177=1,"",I177))</f>
        <v/>
      </c>
      <c r="R177" s="74" t="str">
        <f>IF(B176="","",AVERAGE(Q176:Q180))</f>
        <v/>
      </c>
      <c r="S177" s="74" t="str">
        <f>IF(Q177="","",ABS(Q177-R177))</f>
        <v/>
      </c>
      <c r="T177" s="223" t="str">
        <f>IF(S177="","",RANK(S177,S176:S180))</f>
        <v/>
      </c>
      <c r="U177" s="224" t="str">
        <f t="shared" ref="U177:U180" si="104">IF(T177="","",IF(T177=1,"",Q177))</f>
        <v/>
      </c>
      <c r="V177" s="75" t="str">
        <f>IF(B176="","",AVERAGE(U176:U180))</f>
        <v/>
      </c>
      <c r="W177" s="225" t="str">
        <f>IF(B176="","",IF(J176&lt;0.5,J177,"NV"))</f>
        <v/>
      </c>
      <c r="X177" s="763"/>
      <c r="Y177" s="813"/>
      <c r="Z177" s="816"/>
    </row>
    <row r="178" spans="1:26" x14ac:dyDescent="0.25">
      <c r="A178" s="621"/>
      <c r="B178" s="1002"/>
      <c r="C178" s="641"/>
      <c r="D178" s="18" t="s">
        <v>8</v>
      </c>
      <c r="E178" s="384" t="str">
        <f>IF(F178&lt;&gt;"",E176,"")</f>
        <v/>
      </c>
      <c r="F178" s="289"/>
      <c r="G178" s="290"/>
      <c r="H178" s="310"/>
      <c r="I178" s="218" t="str">
        <f>IF(B176="","",IF(F178=999,999,IF(F178+G178+H178=0,"",(F178*60+G178+H178/100)+E178)))</f>
        <v/>
      </c>
      <c r="J178" s="72"/>
      <c r="K178" s="72" t="str">
        <f>IF(I178="","",ABS(I178-J177))</f>
        <v/>
      </c>
      <c r="L178" s="219" t="str">
        <f>IF(K178="","",RANK(K178,K176:K180))</f>
        <v/>
      </c>
      <c r="M178" s="220" t="str">
        <f t="shared" si="102"/>
        <v/>
      </c>
      <c r="N178" s="73"/>
      <c r="O178" s="73" t="str">
        <f>IF(M178="","",ABS(M178-N177))</f>
        <v/>
      </c>
      <c r="P178" s="221" t="str">
        <f>IF(O178="","",RANK(O178,O176:O180))</f>
        <v/>
      </c>
      <c r="Q178" s="222" t="str">
        <f t="shared" si="103"/>
        <v/>
      </c>
      <c r="R178" s="74"/>
      <c r="S178" s="74" t="str">
        <f>IF(Q178="","",ABS(Q178-R177))</f>
        <v/>
      </c>
      <c r="T178" s="223" t="str">
        <f>IF(S178="","",RANK(S178,S176:S180))</f>
        <v/>
      </c>
      <c r="U178" s="224" t="str">
        <f t="shared" si="104"/>
        <v/>
      </c>
      <c r="V178" s="75"/>
      <c r="W178" s="225" t="str">
        <f>IF(B176="","",IF(J176&lt;0.5,J177,IF(N176&lt;0.5,N177,"NV")))</f>
        <v/>
      </c>
      <c r="X178" s="763"/>
      <c r="Y178" s="813"/>
      <c r="Z178" s="816"/>
    </row>
    <row r="179" spans="1:26" x14ac:dyDescent="0.25">
      <c r="A179" s="621"/>
      <c r="B179" s="1002"/>
      <c r="C179" s="641"/>
      <c r="D179" s="18" t="s">
        <v>5</v>
      </c>
      <c r="E179" s="384" t="str">
        <f>IF(F179&lt;&gt;"",E176,"")</f>
        <v/>
      </c>
      <c r="F179" s="289"/>
      <c r="G179" s="290"/>
      <c r="H179" s="310"/>
      <c r="I179" s="218" t="str">
        <f>IF(B176="","",IF(F179=999,999,IF(F179+G179+H179=0,"",(F179*60+G179+H179/100)+E179)))</f>
        <v/>
      </c>
      <c r="J179" s="72"/>
      <c r="K179" s="72" t="str">
        <f>IF(I179="","",ABS(I179-J177))</f>
        <v/>
      </c>
      <c r="L179" s="219" t="str">
        <f>IF(K179="","",RANK(K179,K176:K180))</f>
        <v/>
      </c>
      <c r="M179" s="220" t="str">
        <f t="shared" si="102"/>
        <v/>
      </c>
      <c r="N179" s="73"/>
      <c r="O179" s="73" t="str">
        <f>IF(M179="","",ABS(M179-N177))</f>
        <v/>
      </c>
      <c r="P179" s="221" t="str">
        <f>IF(O179="","",RANK(O179,O176:O180))</f>
        <v/>
      </c>
      <c r="Q179" s="222" t="str">
        <f t="shared" si="103"/>
        <v/>
      </c>
      <c r="R179" s="74"/>
      <c r="S179" s="74" t="str">
        <f>IF(Q179="","",ABS(Q179-R177))</f>
        <v/>
      </c>
      <c r="T179" s="223" t="str">
        <f>IF(S179="","",RANK(S179,S176:S180))</f>
        <v/>
      </c>
      <c r="U179" s="224" t="str">
        <f t="shared" si="104"/>
        <v/>
      </c>
      <c r="V179" s="75"/>
      <c r="W179" s="225" t="str">
        <f>IF(B176="","",IF(N176=0,J177,IF(N176&lt;0.5,N177,IF(R176&lt;0.5,R177,"NV"))))</f>
        <v/>
      </c>
      <c r="X179" s="763"/>
      <c r="Y179" s="813"/>
      <c r="Z179" s="816"/>
    </row>
    <row r="180" spans="1:26" ht="15.75" thickBot="1" x14ac:dyDescent="0.3">
      <c r="A180" s="622"/>
      <c r="B180" s="1003"/>
      <c r="C180" s="825"/>
      <c r="D180" s="24" t="s">
        <v>6</v>
      </c>
      <c r="E180" s="389" t="str">
        <f>IF(F180&lt;&gt;"",E176,"")</f>
        <v/>
      </c>
      <c r="F180" s="295"/>
      <c r="G180" s="296"/>
      <c r="H180" s="335"/>
      <c r="I180" s="226" t="str">
        <f>IF(B176="","",IF(F180=999,999,IF(F180+G180+H180=0,"",(F180*60+G180+H180/100)+E180)))</f>
        <v/>
      </c>
      <c r="J180" s="76"/>
      <c r="K180" s="76" t="str">
        <f>IF(I180="","",ABS(I180-J177))</f>
        <v/>
      </c>
      <c r="L180" s="227" t="str">
        <f>IF(K180="","",RANK(K180,K176:K180))</f>
        <v/>
      </c>
      <c r="M180" s="228" t="str">
        <f t="shared" si="102"/>
        <v/>
      </c>
      <c r="N180" s="77"/>
      <c r="O180" s="77" t="str">
        <f>IF(M180="","",ABS(M180-N177))</f>
        <v/>
      </c>
      <c r="P180" s="229" t="str">
        <f>IF(O180="","",RANK(O180,O176:O180))</f>
        <v/>
      </c>
      <c r="Q180" s="230" t="str">
        <f t="shared" si="103"/>
        <v/>
      </c>
      <c r="R180" s="78"/>
      <c r="S180" s="78" t="str">
        <f>IF(Q180="","",ABS(Q180-R177))</f>
        <v/>
      </c>
      <c r="T180" s="231" t="str">
        <f>IF(S180="","",RANK(S180,S176:S180))</f>
        <v/>
      </c>
      <c r="U180" s="232" t="str">
        <f t="shared" si="104"/>
        <v/>
      </c>
      <c r="V180" s="79"/>
      <c r="W180" s="233" t="str">
        <f>IF(B176="","",IF(R176&lt;0.5,TRIMMEAN(I176:I180,0.4),IF(V176&lt;0.5,V177,"NV")))</f>
        <v/>
      </c>
      <c r="X180" s="811"/>
      <c r="Y180" s="814"/>
      <c r="Z180" s="817"/>
    </row>
    <row r="181" spans="1:26" x14ac:dyDescent="0.25">
      <c r="A181" s="626" t="str">
        <f>IF(B181="","",INDEX('Names And Totals'!$A$5:$A$104,MATCH('Head to Head'!B181,'Names And Totals'!$B$5:$B$104,0)))</f>
        <v/>
      </c>
      <c r="B181" s="999"/>
      <c r="C181" s="821" t="str">
        <f>IF(B181="","",IF(Y181="DQ","DQ",IF(Y181="TO","TO",IF(Y181="NV","NV",IF(Y181="","",RANK(Y181,$Y$6:$Y$501,0))))))</f>
        <v/>
      </c>
      <c r="D181" s="67" t="s">
        <v>7</v>
      </c>
      <c r="E181" s="342"/>
      <c r="F181" s="336"/>
      <c r="G181" s="333"/>
      <c r="H181" s="337"/>
      <c r="I181" s="263" t="str">
        <f>IF(B181="","",IF(F181=999,999,IF(F181+G181+H181=0,"",(F181*60+G181+H181/100)+E181)))</f>
        <v/>
      </c>
      <c r="J181" s="80" t="str">
        <f>IF(B181="","",MAX(I181:I185)-MIN(I181:I185))</f>
        <v/>
      </c>
      <c r="K181" s="80" t="str">
        <f>IF(I181="","",ABS(I181-J182))</f>
        <v/>
      </c>
      <c r="L181" s="214" t="str">
        <f>IF(K181="","",RANK(K181,K181:K185))</f>
        <v/>
      </c>
      <c r="M181" s="80" t="str">
        <f>IF(I181="","",IF(L181=1,"",I181))</f>
        <v/>
      </c>
      <c r="N181" s="82" t="str">
        <f>IF(B181="","",MAX(M181:M185)-MIN(M181:M185))</f>
        <v/>
      </c>
      <c r="O181" s="82" t="str">
        <f>IF(M181="","",ABS(M181-N182))</f>
        <v/>
      </c>
      <c r="P181" s="215" t="str">
        <f>IF(O181="","",RANK(O181,O181:O185))</f>
        <v/>
      </c>
      <c r="Q181" s="82" t="str">
        <f>IF(O181="","",IF(P181=1,"",I181))</f>
        <v/>
      </c>
      <c r="R181" s="83" t="str">
        <f>IF(B181="","",MAX(Q181:Q185)-MIN(Q181:Q185))</f>
        <v/>
      </c>
      <c r="S181" s="83" t="str">
        <f>IF(Q181="","",ABS(Q181-R182))</f>
        <v/>
      </c>
      <c r="T181" s="216" t="str">
        <f>IF(S181="","",RANK(S181,S181:S185))</f>
        <v/>
      </c>
      <c r="U181" s="83" t="str">
        <f>IF(T181="","",IF(T181=1,"",Q181))</f>
        <v/>
      </c>
      <c r="V181" s="84" t="str">
        <f>IF(B181="","",MAX(U181:U185)-MIN(U181:U185))</f>
        <v/>
      </c>
      <c r="W181" s="217" t="str">
        <f>IF(B181="","",I181)</f>
        <v/>
      </c>
      <c r="X181" s="614" t="str">
        <f>IF(B181="","",IF(Z181="DQ","DQ",IF(I181=999,"TO",IF(I181="","",IF(I182="",W181,IF(I183="",W182,IF(I184="",W183,IF(I185="",W184,W185))))))))</f>
        <v/>
      </c>
      <c r="Y181" s="818" t="str">
        <f>IF(B181="","",IF(Z181="DQ","DQ",IF(X181="TO","TO",IF(X181="","",IF(X181="NV","NV",IF((20-(X181-$Y$3))&gt;0,(20-(X181-$Y$3)),0))))))</f>
        <v/>
      </c>
      <c r="Z181" s="639"/>
    </row>
    <row r="182" spans="1:26" x14ac:dyDescent="0.25">
      <c r="A182" s="627"/>
      <c r="B182" s="997"/>
      <c r="C182" s="822"/>
      <c r="D182" s="21" t="s">
        <v>4</v>
      </c>
      <c r="E182" s="387" t="str">
        <f>IF(F182&lt;&gt;"",E181,"")</f>
        <v/>
      </c>
      <c r="F182" s="292"/>
      <c r="G182" s="293"/>
      <c r="H182" s="314"/>
      <c r="I182" s="234" t="str">
        <f>IF(B181="","",IF(F182=999,999,IF(F182+G182+H182=0,"",(F182*60+G182+H182/100)+E182)))</f>
        <v/>
      </c>
      <c r="J182" s="72" t="str">
        <f>IF(B181="","",AVERAGE(I181:I185))</f>
        <v/>
      </c>
      <c r="K182" s="72" t="str">
        <f>IF(I182="","",ABS(I182-J182))</f>
        <v/>
      </c>
      <c r="L182" s="219" t="str">
        <f>IF(K182="","",RANK(K182,K181:K185))</f>
        <v/>
      </c>
      <c r="M182" s="220" t="str">
        <f t="shared" ref="M182:M185" si="105">IF(I182="","",IF(L182=1,"",I182))</f>
        <v/>
      </c>
      <c r="N182" s="73" t="str">
        <f>IF(B181="","",AVERAGE(M181:M185))</f>
        <v/>
      </c>
      <c r="O182" s="73" t="str">
        <f>IF(M182="","",ABS(M182-N182))</f>
        <v/>
      </c>
      <c r="P182" s="221" t="str">
        <f>IF(O182="","",RANK(O182,O181:O185))</f>
        <v/>
      </c>
      <c r="Q182" s="222" t="str">
        <f t="shared" ref="Q182:Q185" si="106">IF(O182="","",IF(P182=1,"",I182))</f>
        <v/>
      </c>
      <c r="R182" s="74" t="str">
        <f>IF(B181="","",AVERAGE(Q181:Q185))</f>
        <v/>
      </c>
      <c r="S182" s="74" t="str">
        <f>IF(Q182="","",ABS(Q182-R182))</f>
        <v/>
      </c>
      <c r="T182" s="223" t="str">
        <f>IF(S182="","",RANK(S182,S181:S185))</f>
        <v/>
      </c>
      <c r="U182" s="224" t="str">
        <f t="shared" ref="U182:U185" si="107">IF(T182="","",IF(T182=1,"",Q182))</f>
        <v/>
      </c>
      <c r="V182" s="75" t="str">
        <f>IF(B181="","",AVERAGE(U181:U185))</f>
        <v/>
      </c>
      <c r="W182" s="225" t="str">
        <f>IF(B181="","",IF(J181&lt;0.5,J182,"NV"))</f>
        <v/>
      </c>
      <c r="X182" s="615"/>
      <c r="Y182" s="819"/>
      <c r="Z182" s="639"/>
    </row>
    <row r="183" spans="1:26" x14ac:dyDescent="0.25">
      <c r="A183" s="627"/>
      <c r="B183" s="997"/>
      <c r="C183" s="822"/>
      <c r="D183" s="21" t="s">
        <v>8</v>
      </c>
      <c r="E183" s="387" t="str">
        <f>IF(F183&lt;&gt;"",E181,"")</f>
        <v/>
      </c>
      <c r="F183" s="292"/>
      <c r="G183" s="293"/>
      <c r="H183" s="314"/>
      <c r="I183" s="234" t="str">
        <f>IF(B181="","",IF(F183=999,999,IF(F183+G183+H183=0,"",(F183*60+G183+H183/100)+E183)))</f>
        <v/>
      </c>
      <c r="J183" s="72"/>
      <c r="K183" s="72" t="str">
        <f>IF(I183="","",ABS(I183-J182))</f>
        <v/>
      </c>
      <c r="L183" s="219" t="str">
        <f>IF(K183="","",RANK(K183,K181:K185))</f>
        <v/>
      </c>
      <c r="M183" s="220" t="str">
        <f t="shared" si="105"/>
        <v/>
      </c>
      <c r="N183" s="73"/>
      <c r="O183" s="73" t="str">
        <f>IF(M183="","",ABS(M183-N182))</f>
        <v/>
      </c>
      <c r="P183" s="221" t="str">
        <f>IF(O183="","",RANK(O183,O181:O185))</f>
        <v/>
      </c>
      <c r="Q183" s="222" t="str">
        <f t="shared" si="106"/>
        <v/>
      </c>
      <c r="R183" s="74"/>
      <c r="S183" s="74" t="str">
        <f>IF(Q183="","",ABS(Q183-R182))</f>
        <v/>
      </c>
      <c r="T183" s="223" t="str">
        <f>IF(S183="","",RANK(S183,S181:S185))</f>
        <v/>
      </c>
      <c r="U183" s="224" t="str">
        <f t="shared" si="107"/>
        <v/>
      </c>
      <c r="V183" s="75"/>
      <c r="W183" s="225" t="str">
        <f>IF(B181="","",IF(J181&lt;0.5,J182,IF(N181&lt;0.5,N182,"NV")))</f>
        <v/>
      </c>
      <c r="X183" s="615"/>
      <c r="Y183" s="819"/>
      <c r="Z183" s="639"/>
    </row>
    <row r="184" spans="1:26" x14ac:dyDescent="0.25">
      <c r="A184" s="627"/>
      <c r="B184" s="997"/>
      <c r="C184" s="822"/>
      <c r="D184" s="21" t="s">
        <v>5</v>
      </c>
      <c r="E184" s="387" t="str">
        <f>IF(F184&lt;&gt;"",E181,"")</f>
        <v/>
      </c>
      <c r="F184" s="292"/>
      <c r="G184" s="293"/>
      <c r="H184" s="314"/>
      <c r="I184" s="234" t="str">
        <f>IF(B181="","",IF(F184=999,999,IF(F184+G184+H184=0,"",(F184*60+G184+H184/100)+E184)))</f>
        <v/>
      </c>
      <c r="J184" s="72"/>
      <c r="K184" s="72" t="str">
        <f>IF(I184="","",ABS(I184-J182))</f>
        <v/>
      </c>
      <c r="L184" s="219" t="str">
        <f>IF(K184="","",RANK(K184,K181:K185))</f>
        <v/>
      </c>
      <c r="M184" s="220" t="str">
        <f t="shared" si="105"/>
        <v/>
      </c>
      <c r="N184" s="73"/>
      <c r="O184" s="73" t="str">
        <f>IF(M184="","",ABS(M184-N182))</f>
        <v/>
      </c>
      <c r="P184" s="221" t="str">
        <f>IF(O184="","",RANK(O184,O181:O185))</f>
        <v/>
      </c>
      <c r="Q184" s="222" t="str">
        <f t="shared" si="106"/>
        <v/>
      </c>
      <c r="R184" s="74"/>
      <c r="S184" s="74" t="str">
        <f>IF(Q184="","",ABS(Q184-R182))</f>
        <v/>
      </c>
      <c r="T184" s="223" t="str">
        <f>IF(S184="","",RANK(S184,S181:S185))</f>
        <v/>
      </c>
      <c r="U184" s="224" t="str">
        <f t="shared" si="107"/>
        <v/>
      </c>
      <c r="V184" s="75"/>
      <c r="W184" s="225" t="str">
        <f>IF(B181="","",IF(N181=0,J182,IF(N181&lt;0.5,N182,IF(R181&lt;0.5,R182,"NV"))))</f>
        <v/>
      </c>
      <c r="X184" s="615"/>
      <c r="Y184" s="819"/>
      <c r="Z184" s="639"/>
    </row>
    <row r="185" spans="1:26" ht="15.75" thickBot="1" x14ac:dyDescent="0.3">
      <c r="A185" s="628"/>
      <c r="B185" s="1000"/>
      <c r="C185" s="823"/>
      <c r="D185" s="66" t="s">
        <v>6</v>
      </c>
      <c r="E185" s="235" t="str">
        <f>IF(F185&lt;&gt;"",E181,"")</f>
        <v/>
      </c>
      <c r="F185" s="338"/>
      <c r="G185" s="339"/>
      <c r="H185" s="340"/>
      <c r="I185" s="264" t="str">
        <f>IF(B181="","",IF(F185=999,999,IF(F185+G185+H185=0,"",(F185*60+G185+H185/100)+E185)))</f>
        <v/>
      </c>
      <c r="J185" s="76"/>
      <c r="K185" s="76" t="str">
        <f>IF(I185="","",ABS(I185-J182))</f>
        <v/>
      </c>
      <c r="L185" s="227" t="str">
        <f>IF(K185="","",RANK(K185,K181:K185))</f>
        <v/>
      </c>
      <c r="M185" s="228" t="str">
        <f t="shared" si="105"/>
        <v/>
      </c>
      <c r="N185" s="77"/>
      <c r="O185" s="77" t="str">
        <f>IF(M185="","",ABS(M185-N182))</f>
        <v/>
      </c>
      <c r="P185" s="229" t="str">
        <f>IF(O185="","",RANK(O185,O181:O185))</f>
        <v/>
      </c>
      <c r="Q185" s="230" t="str">
        <f t="shared" si="106"/>
        <v/>
      </c>
      <c r="R185" s="78"/>
      <c r="S185" s="78" t="str">
        <f>IF(Q185="","",ABS(Q185-R182))</f>
        <v/>
      </c>
      <c r="T185" s="231" t="str">
        <f>IF(S185="","",RANK(S185,S181:S185))</f>
        <v/>
      </c>
      <c r="U185" s="232" t="str">
        <f t="shared" si="107"/>
        <v/>
      </c>
      <c r="V185" s="79"/>
      <c r="W185" s="233" t="str">
        <f>IF(B181="","",IF(R181&lt;0.5,TRIMMEAN(I181:I185,0.4),IF(V181&lt;0.5,V182,"NV")))</f>
        <v/>
      </c>
      <c r="X185" s="616"/>
      <c r="Y185" s="820"/>
      <c r="Z185" s="639"/>
    </row>
    <row r="186" spans="1:26" x14ac:dyDescent="0.25">
      <c r="A186" s="830" t="str">
        <f>IF(B186="","",INDEX('Names And Totals'!$A$5:$A$104,MATCH('Head to Head'!B186,'Names And Totals'!$B$5:$B$104,0)))</f>
        <v/>
      </c>
      <c r="B186" s="1001"/>
      <c r="C186" s="824" t="str">
        <f>IF(B186="","",IF(Y186="DQ","DQ",IF(Y186="TO","TO",IF(Y186="NV","NV",IF(Y186="","",RANK(Y186,$Y$6:$Y$501,0))))))</f>
        <v/>
      </c>
      <c r="D186" s="23" t="s">
        <v>7</v>
      </c>
      <c r="E186" s="343"/>
      <c r="F186" s="324"/>
      <c r="G186" s="334"/>
      <c r="H186" s="325"/>
      <c r="I186" s="213" t="str">
        <f>IF(B186="","",IF(F186=999,999,IF(F186+G186+H186=0,"",(F186*60+G186+H186/100)+E186)))</f>
        <v/>
      </c>
      <c r="J186" s="80" t="str">
        <f>IF(B186="","",MAX(I186:I190)-MIN(I186:I190))</f>
        <v/>
      </c>
      <c r="K186" s="80" t="str">
        <f>IF(I186="","",ABS(I186-J187))</f>
        <v/>
      </c>
      <c r="L186" s="214" t="str">
        <f>IF(K186="","",RANK(K186,K186:K190))</f>
        <v/>
      </c>
      <c r="M186" s="80" t="str">
        <f>IF(I186="","",IF(L186=1,"",I186))</f>
        <v/>
      </c>
      <c r="N186" s="82" t="str">
        <f>IF(B186="","",MAX(M186:M190)-MIN(M186:M190))</f>
        <v/>
      </c>
      <c r="O186" s="82" t="str">
        <f>IF(M186="","",ABS(M186-N187))</f>
        <v/>
      </c>
      <c r="P186" s="215" t="str">
        <f>IF(O186="","",RANK(O186,O186:O190))</f>
        <v/>
      </c>
      <c r="Q186" s="82" t="str">
        <f>IF(O186="","",IF(P186=1,"",I186))</f>
        <v/>
      </c>
      <c r="R186" s="83" t="str">
        <f>IF(B186="","",MAX(Q186:Q190)-MIN(Q186:Q190))</f>
        <v/>
      </c>
      <c r="S186" s="83" t="str">
        <f>IF(Q186="","",ABS(Q186-R187))</f>
        <v/>
      </c>
      <c r="T186" s="216" t="str">
        <f>IF(S186="","",RANK(S186,S186:S190))</f>
        <v/>
      </c>
      <c r="U186" s="83" t="str">
        <f>IF(T186="","",IF(T186=1,"",Q186))</f>
        <v/>
      </c>
      <c r="V186" s="84" t="str">
        <f>IF(B186="","",MAX(U186:U190)-MIN(U186:U190))</f>
        <v/>
      </c>
      <c r="W186" s="217" t="str">
        <f>IF(B186="","",I186)</f>
        <v/>
      </c>
      <c r="X186" s="810" t="str">
        <f>IF(B186="","",IF(Z186="DQ","DQ",IF(I186=999,"TO",IF(I186="","",IF(I187="",W186,IF(I188="",W187,IF(I189="",W188,IF(I190="",W189,W190))))))))</f>
        <v/>
      </c>
      <c r="Y186" s="812" t="str">
        <f>IF(B186="","",IF(Z186="DQ","DQ",IF(X186="TO","TO",IF(X186="","",IF(X186="NV","NV",IF((20-(X186-$Y$3))&gt;0,(20-(X186-$Y$3)),0))))))</f>
        <v/>
      </c>
      <c r="Z186" s="815"/>
    </row>
    <row r="187" spans="1:26" x14ac:dyDescent="0.25">
      <c r="A187" s="621"/>
      <c r="B187" s="1002"/>
      <c r="C187" s="641"/>
      <c r="D187" s="18" t="s">
        <v>4</v>
      </c>
      <c r="E187" s="384" t="str">
        <f>IF(F187&lt;&gt;"",E186,"")</f>
        <v/>
      </c>
      <c r="F187" s="289"/>
      <c r="G187" s="290"/>
      <c r="H187" s="310"/>
      <c r="I187" s="218" t="str">
        <f>IF(B186="","",IF(F187=999,999,IF(F187+G187+H187=0,"",(F187*60+G187+H187/100)+E187)))</f>
        <v/>
      </c>
      <c r="J187" s="72" t="str">
        <f>IF(B186="","",AVERAGE(I186:I190))</f>
        <v/>
      </c>
      <c r="K187" s="72" t="str">
        <f>IF(I187="","",ABS(I187-J187))</f>
        <v/>
      </c>
      <c r="L187" s="219" t="str">
        <f>IF(K187="","",RANK(K187,K186:K190))</f>
        <v/>
      </c>
      <c r="M187" s="220" t="str">
        <f t="shared" ref="M187:M190" si="108">IF(I187="","",IF(L187=1,"",I187))</f>
        <v/>
      </c>
      <c r="N187" s="73" t="str">
        <f>IF(B186="","",AVERAGE(M186:M190))</f>
        <v/>
      </c>
      <c r="O187" s="73" t="str">
        <f>IF(M187="","",ABS(M187-N187))</f>
        <v/>
      </c>
      <c r="P187" s="221" t="str">
        <f>IF(O187="","",RANK(O187,O186:O190))</f>
        <v/>
      </c>
      <c r="Q187" s="222" t="str">
        <f t="shared" ref="Q187:Q190" si="109">IF(O187="","",IF(P187=1,"",I187))</f>
        <v/>
      </c>
      <c r="R187" s="74" t="str">
        <f>IF(B186="","",AVERAGE(Q186:Q190))</f>
        <v/>
      </c>
      <c r="S187" s="74" t="str">
        <f>IF(Q187="","",ABS(Q187-R187))</f>
        <v/>
      </c>
      <c r="T187" s="223" t="str">
        <f>IF(S187="","",RANK(S187,S186:S190))</f>
        <v/>
      </c>
      <c r="U187" s="224" t="str">
        <f t="shared" ref="U187:U190" si="110">IF(T187="","",IF(T187=1,"",Q187))</f>
        <v/>
      </c>
      <c r="V187" s="75" t="str">
        <f>IF(B186="","",AVERAGE(U186:U190))</f>
        <v/>
      </c>
      <c r="W187" s="225" t="str">
        <f>IF(B186="","",IF(J186&lt;0.5,J187,"NV"))</f>
        <v/>
      </c>
      <c r="X187" s="763"/>
      <c r="Y187" s="813"/>
      <c r="Z187" s="816"/>
    </row>
    <row r="188" spans="1:26" x14ac:dyDescent="0.25">
      <c r="A188" s="621"/>
      <c r="B188" s="1002"/>
      <c r="C188" s="641"/>
      <c r="D188" s="18" t="s">
        <v>8</v>
      </c>
      <c r="E188" s="384" t="str">
        <f>IF(F188&lt;&gt;"",E186,"")</f>
        <v/>
      </c>
      <c r="F188" s="289"/>
      <c r="G188" s="290"/>
      <c r="H188" s="310"/>
      <c r="I188" s="218" t="str">
        <f>IF(B186="","",IF(F188=999,999,IF(F188+G188+H188=0,"",(F188*60+G188+H188/100)+E188)))</f>
        <v/>
      </c>
      <c r="J188" s="72"/>
      <c r="K188" s="72" t="str">
        <f>IF(I188="","",ABS(I188-J187))</f>
        <v/>
      </c>
      <c r="L188" s="219" t="str">
        <f>IF(K188="","",RANK(K188,K186:K190))</f>
        <v/>
      </c>
      <c r="M188" s="220" t="str">
        <f t="shared" si="108"/>
        <v/>
      </c>
      <c r="N188" s="73"/>
      <c r="O188" s="73" t="str">
        <f>IF(M188="","",ABS(M188-N187))</f>
        <v/>
      </c>
      <c r="P188" s="221" t="str">
        <f>IF(O188="","",RANK(O188,O186:O190))</f>
        <v/>
      </c>
      <c r="Q188" s="222" t="str">
        <f t="shared" si="109"/>
        <v/>
      </c>
      <c r="R188" s="74"/>
      <c r="S188" s="74" t="str">
        <f>IF(Q188="","",ABS(Q188-R187))</f>
        <v/>
      </c>
      <c r="T188" s="223" t="str">
        <f>IF(S188="","",RANK(S188,S186:S190))</f>
        <v/>
      </c>
      <c r="U188" s="224" t="str">
        <f t="shared" si="110"/>
        <v/>
      </c>
      <c r="V188" s="75"/>
      <c r="W188" s="225" t="str">
        <f>IF(B186="","",IF(J186&lt;0.5,J187,IF(N186&lt;0.5,N187,"NV")))</f>
        <v/>
      </c>
      <c r="X188" s="763"/>
      <c r="Y188" s="813"/>
      <c r="Z188" s="816"/>
    </row>
    <row r="189" spans="1:26" x14ac:dyDescent="0.25">
      <c r="A189" s="621"/>
      <c r="B189" s="1002"/>
      <c r="C189" s="641"/>
      <c r="D189" s="18" t="s">
        <v>5</v>
      </c>
      <c r="E189" s="384" t="str">
        <f>IF(F189&lt;&gt;"",E186,"")</f>
        <v/>
      </c>
      <c r="F189" s="289"/>
      <c r="G189" s="290"/>
      <c r="H189" s="310"/>
      <c r="I189" s="218" t="str">
        <f>IF(B186="","",IF(F189=999,999,IF(F189+G189+H189=0,"",(F189*60+G189+H189/100)+E189)))</f>
        <v/>
      </c>
      <c r="J189" s="72"/>
      <c r="K189" s="72" t="str">
        <f>IF(I189="","",ABS(I189-J187))</f>
        <v/>
      </c>
      <c r="L189" s="219" t="str">
        <f>IF(K189="","",RANK(K189,K186:K190))</f>
        <v/>
      </c>
      <c r="M189" s="220" t="str">
        <f t="shared" si="108"/>
        <v/>
      </c>
      <c r="N189" s="73"/>
      <c r="O189" s="73" t="str">
        <f>IF(M189="","",ABS(M189-N187))</f>
        <v/>
      </c>
      <c r="P189" s="221" t="str">
        <f>IF(O189="","",RANK(O189,O186:O190))</f>
        <v/>
      </c>
      <c r="Q189" s="222" t="str">
        <f t="shared" si="109"/>
        <v/>
      </c>
      <c r="R189" s="74"/>
      <c r="S189" s="74" t="str">
        <f>IF(Q189="","",ABS(Q189-R187))</f>
        <v/>
      </c>
      <c r="T189" s="223" t="str">
        <f>IF(S189="","",RANK(S189,S186:S190))</f>
        <v/>
      </c>
      <c r="U189" s="224" t="str">
        <f t="shared" si="110"/>
        <v/>
      </c>
      <c r="V189" s="75"/>
      <c r="W189" s="225" t="str">
        <f>IF(B186="","",IF(N186=0,J187,IF(N186&lt;0.5,N187,IF(R186&lt;0.5,R187,"NV"))))</f>
        <v/>
      </c>
      <c r="X189" s="763"/>
      <c r="Y189" s="813"/>
      <c r="Z189" s="816"/>
    </row>
    <row r="190" spans="1:26" ht="15.75" thickBot="1" x14ac:dyDescent="0.3">
      <c r="A190" s="622"/>
      <c r="B190" s="1003"/>
      <c r="C190" s="825"/>
      <c r="D190" s="24" t="s">
        <v>6</v>
      </c>
      <c r="E190" s="389" t="str">
        <f>IF(F190&lt;&gt;"",E186,"")</f>
        <v/>
      </c>
      <c r="F190" s="295"/>
      <c r="G190" s="296"/>
      <c r="H190" s="335"/>
      <c r="I190" s="226" t="str">
        <f>IF(B186="","",IF(F190=999,999,IF(F190+G190+H190=0,"",(F190*60+G190+H190/100)+E190)))</f>
        <v/>
      </c>
      <c r="J190" s="76"/>
      <c r="K190" s="76" t="str">
        <f>IF(I190="","",ABS(I190-J187))</f>
        <v/>
      </c>
      <c r="L190" s="227" t="str">
        <f>IF(K190="","",RANK(K190,K186:K190))</f>
        <v/>
      </c>
      <c r="M190" s="228" t="str">
        <f t="shared" si="108"/>
        <v/>
      </c>
      <c r="N190" s="77"/>
      <c r="O190" s="77" t="str">
        <f>IF(M190="","",ABS(M190-N187))</f>
        <v/>
      </c>
      <c r="P190" s="229" t="str">
        <f>IF(O190="","",RANK(O190,O186:O190))</f>
        <v/>
      </c>
      <c r="Q190" s="230" t="str">
        <f t="shared" si="109"/>
        <v/>
      </c>
      <c r="R190" s="78"/>
      <c r="S190" s="78" t="str">
        <f>IF(Q190="","",ABS(Q190-R187))</f>
        <v/>
      </c>
      <c r="T190" s="231" t="str">
        <f>IF(S190="","",RANK(S190,S186:S190))</f>
        <v/>
      </c>
      <c r="U190" s="232" t="str">
        <f t="shared" si="110"/>
        <v/>
      </c>
      <c r="V190" s="79"/>
      <c r="W190" s="233" t="str">
        <f>IF(B186="","",IF(R186&lt;0.5,TRIMMEAN(I186:I190,0.4),IF(V186&lt;0.5,V187,"NV")))</f>
        <v/>
      </c>
      <c r="X190" s="811"/>
      <c r="Y190" s="814"/>
      <c r="Z190" s="817"/>
    </row>
    <row r="191" spans="1:26" x14ac:dyDescent="0.25">
      <c r="A191" s="626" t="str">
        <f>IF(B191="","",INDEX('Names And Totals'!$A$5:$A$104,MATCH('Head to Head'!B191,'Names And Totals'!$B$5:$B$104,0)))</f>
        <v/>
      </c>
      <c r="B191" s="999"/>
      <c r="C191" s="821" t="str">
        <f>IF(B191="","",IF(Y191="DQ","DQ",IF(Y191="TO","TO",IF(Y191="NV","NV",IF(Y191="","",RANK(Y191,$Y$6:$Y$501,0))))))</f>
        <v/>
      </c>
      <c r="D191" s="67" t="s">
        <v>7</v>
      </c>
      <c r="E191" s="342"/>
      <c r="F191" s="336"/>
      <c r="G191" s="333"/>
      <c r="H191" s="337"/>
      <c r="I191" s="263" t="str">
        <f>IF(B191="","",IF(F191=999,999,IF(F191+G191+H191=0,"",(F191*60+G191+H191/100)+E191)))</f>
        <v/>
      </c>
      <c r="J191" s="80" t="str">
        <f>IF(B191="","",MAX(I191:I195)-MIN(I191:I195))</f>
        <v/>
      </c>
      <c r="K191" s="80" t="str">
        <f>IF(I191="","",ABS(I191-J192))</f>
        <v/>
      </c>
      <c r="L191" s="214" t="str">
        <f>IF(K191="","",RANK(K191,K191:K195))</f>
        <v/>
      </c>
      <c r="M191" s="80" t="str">
        <f>IF(I191="","",IF(L191=1,"",I191))</f>
        <v/>
      </c>
      <c r="N191" s="82" t="str">
        <f>IF(B191="","",MAX(M191:M195)-MIN(M191:M195))</f>
        <v/>
      </c>
      <c r="O191" s="82" t="str">
        <f>IF(M191="","",ABS(M191-N192))</f>
        <v/>
      </c>
      <c r="P191" s="215" t="str">
        <f>IF(O191="","",RANK(O191,O191:O195))</f>
        <v/>
      </c>
      <c r="Q191" s="82" t="str">
        <f>IF(O191="","",IF(P191=1,"",I191))</f>
        <v/>
      </c>
      <c r="R191" s="83" t="str">
        <f>IF(B191="","",MAX(Q191:Q195)-MIN(Q191:Q195))</f>
        <v/>
      </c>
      <c r="S191" s="83" t="str">
        <f>IF(Q191="","",ABS(Q191-R192))</f>
        <v/>
      </c>
      <c r="T191" s="216" t="str">
        <f>IF(S191="","",RANK(S191,S191:S195))</f>
        <v/>
      </c>
      <c r="U191" s="83" t="str">
        <f>IF(T191="","",IF(T191=1,"",Q191))</f>
        <v/>
      </c>
      <c r="V191" s="84" t="str">
        <f>IF(B191="","",MAX(U191:U195)-MIN(U191:U195))</f>
        <v/>
      </c>
      <c r="W191" s="217" t="str">
        <f>IF(B191="","",I191)</f>
        <v/>
      </c>
      <c r="X191" s="614" t="str">
        <f>IF(B191="","",IF(Z191="DQ","DQ",IF(I191=999,"TO",IF(I191="","",IF(I192="",W191,IF(I193="",W192,IF(I194="",W193,IF(I195="",W194,W195))))))))</f>
        <v/>
      </c>
      <c r="Y191" s="818" t="str">
        <f>IF(B191="","",IF(Z191="DQ","DQ",IF(X191="TO","TO",IF(X191="","",IF(X191="NV","NV",IF((20-(X191-$Y$3))&gt;0,(20-(X191-$Y$3)),0))))))</f>
        <v/>
      </c>
      <c r="Z191" s="639"/>
    </row>
    <row r="192" spans="1:26" x14ac:dyDescent="0.25">
      <c r="A192" s="627"/>
      <c r="B192" s="997"/>
      <c r="C192" s="822"/>
      <c r="D192" s="21" t="s">
        <v>4</v>
      </c>
      <c r="E192" s="387" t="str">
        <f>IF(F192&lt;&gt;"",E191,"")</f>
        <v/>
      </c>
      <c r="F192" s="292"/>
      <c r="G192" s="293"/>
      <c r="H192" s="314"/>
      <c r="I192" s="234" t="str">
        <f>IF(B191="","",IF(F192=999,999,IF(F192+G192+H192=0,"",(F192*60+G192+H192/100)+E192)))</f>
        <v/>
      </c>
      <c r="J192" s="72" t="str">
        <f>IF(B191="","",AVERAGE(I191:I195))</f>
        <v/>
      </c>
      <c r="K192" s="72" t="str">
        <f>IF(I192="","",ABS(I192-J192))</f>
        <v/>
      </c>
      <c r="L192" s="219" t="str">
        <f>IF(K192="","",RANK(K192,K191:K195))</f>
        <v/>
      </c>
      <c r="M192" s="220" t="str">
        <f t="shared" ref="M192:M195" si="111">IF(I192="","",IF(L192=1,"",I192))</f>
        <v/>
      </c>
      <c r="N192" s="73" t="str">
        <f>IF(B191="","",AVERAGE(M191:M195))</f>
        <v/>
      </c>
      <c r="O192" s="73" t="str">
        <f>IF(M192="","",ABS(M192-N192))</f>
        <v/>
      </c>
      <c r="P192" s="221" t="str">
        <f>IF(O192="","",RANK(O192,O191:O195))</f>
        <v/>
      </c>
      <c r="Q192" s="222" t="str">
        <f t="shared" ref="Q192:Q195" si="112">IF(O192="","",IF(P192=1,"",I192))</f>
        <v/>
      </c>
      <c r="R192" s="74" t="str">
        <f>IF(B191="","",AVERAGE(Q191:Q195))</f>
        <v/>
      </c>
      <c r="S192" s="74" t="str">
        <f>IF(Q192="","",ABS(Q192-R192))</f>
        <v/>
      </c>
      <c r="T192" s="223" t="str">
        <f>IF(S192="","",RANK(S192,S191:S195))</f>
        <v/>
      </c>
      <c r="U192" s="224" t="str">
        <f t="shared" ref="U192:U195" si="113">IF(T192="","",IF(T192=1,"",Q192))</f>
        <v/>
      </c>
      <c r="V192" s="75" t="str">
        <f>IF(B191="","",AVERAGE(U191:U195))</f>
        <v/>
      </c>
      <c r="W192" s="225" t="str">
        <f>IF(B191="","",IF(J191&lt;0.5,J192,"NV"))</f>
        <v/>
      </c>
      <c r="X192" s="615"/>
      <c r="Y192" s="819"/>
      <c r="Z192" s="639"/>
    </row>
    <row r="193" spans="1:26" x14ac:dyDescent="0.25">
      <c r="A193" s="627"/>
      <c r="B193" s="997"/>
      <c r="C193" s="822"/>
      <c r="D193" s="21" t="s">
        <v>8</v>
      </c>
      <c r="E193" s="387" t="str">
        <f>IF(F193&lt;&gt;"",E191,"")</f>
        <v/>
      </c>
      <c r="F193" s="292"/>
      <c r="G193" s="293"/>
      <c r="H193" s="314"/>
      <c r="I193" s="234" t="str">
        <f>IF(B191="","",IF(F193=999,999,IF(F193+G193+H193=0,"",(F193*60+G193+H193/100)+E193)))</f>
        <v/>
      </c>
      <c r="J193" s="72"/>
      <c r="K193" s="72" t="str">
        <f>IF(I193="","",ABS(I193-J192))</f>
        <v/>
      </c>
      <c r="L193" s="219" t="str">
        <f>IF(K193="","",RANK(K193,K191:K195))</f>
        <v/>
      </c>
      <c r="M193" s="220" t="str">
        <f t="shared" si="111"/>
        <v/>
      </c>
      <c r="N193" s="73"/>
      <c r="O193" s="73" t="str">
        <f>IF(M193="","",ABS(M193-N192))</f>
        <v/>
      </c>
      <c r="P193" s="221" t="str">
        <f>IF(O193="","",RANK(O193,O191:O195))</f>
        <v/>
      </c>
      <c r="Q193" s="222" t="str">
        <f t="shared" si="112"/>
        <v/>
      </c>
      <c r="R193" s="74"/>
      <c r="S193" s="74" t="str">
        <f>IF(Q193="","",ABS(Q193-R192))</f>
        <v/>
      </c>
      <c r="T193" s="223" t="str">
        <f>IF(S193="","",RANK(S193,S191:S195))</f>
        <v/>
      </c>
      <c r="U193" s="224" t="str">
        <f t="shared" si="113"/>
        <v/>
      </c>
      <c r="V193" s="75"/>
      <c r="W193" s="225" t="str">
        <f>IF(B191="","",IF(J191&lt;0.5,J192,IF(N191&lt;0.5,N192,"NV")))</f>
        <v/>
      </c>
      <c r="X193" s="615"/>
      <c r="Y193" s="819"/>
      <c r="Z193" s="639"/>
    </row>
    <row r="194" spans="1:26" x14ac:dyDescent="0.25">
      <c r="A194" s="627"/>
      <c r="B194" s="997"/>
      <c r="C194" s="822"/>
      <c r="D194" s="21" t="s">
        <v>5</v>
      </c>
      <c r="E194" s="387" t="str">
        <f>IF(F194&lt;&gt;"",E191,"")</f>
        <v/>
      </c>
      <c r="F194" s="292"/>
      <c r="G194" s="293"/>
      <c r="H194" s="314"/>
      <c r="I194" s="234" t="str">
        <f>IF(B191="","",IF(F194=999,999,IF(F194+G194+H194=0,"",(F194*60+G194+H194/100)+E194)))</f>
        <v/>
      </c>
      <c r="J194" s="72"/>
      <c r="K194" s="72" t="str">
        <f>IF(I194="","",ABS(I194-J192))</f>
        <v/>
      </c>
      <c r="L194" s="219" t="str">
        <f>IF(K194="","",RANK(K194,K191:K195))</f>
        <v/>
      </c>
      <c r="M194" s="220" t="str">
        <f t="shared" si="111"/>
        <v/>
      </c>
      <c r="N194" s="73"/>
      <c r="O194" s="73" t="str">
        <f>IF(M194="","",ABS(M194-N192))</f>
        <v/>
      </c>
      <c r="P194" s="221" t="str">
        <f>IF(O194="","",RANK(O194,O191:O195))</f>
        <v/>
      </c>
      <c r="Q194" s="222" t="str">
        <f t="shared" si="112"/>
        <v/>
      </c>
      <c r="R194" s="74"/>
      <c r="S194" s="74" t="str">
        <f>IF(Q194="","",ABS(Q194-R192))</f>
        <v/>
      </c>
      <c r="T194" s="223" t="str">
        <f>IF(S194="","",RANK(S194,S191:S195))</f>
        <v/>
      </c>
      <c r="U194" s="224" t="str">
        <f t="shared" si="113"/>
        <v/>
      </c>
      <c r="V194" s="75"/>
      <c r="W194" s="225" t="str">
        <f>IF(B191="","",IF(N191=0,J192,IF(N191&lt;0.5,N192,IF(R191&lt;0.5,R192,"NV"))))</f>
        <v/>
      </c>
      <c r="X194" s="615"/>
      <c r="Y194" s="819"/>
      <c r="Z194" s="639"/>
    </row>
    <row r="195" spans="1:26" ht="15.75" thickBot="1" x14ac:dyDescent="0.3">
      <c r="A195" s="628"/>
      <c r="B195" s="1000"/>
      <c r="C195" s="823"/>
      <c r="D195" s="66" t="s">
        <v>6</v>
      </c>
      <c r="E195" s="235" t="str">
        <f>IF(F195&lt;&gt;"",E191,"")</f>
        <v/>
      </c>
      <c r="F195" s="338"/>
      <c r="G195" s="339"/>
      <c r="H195" s="340"/>
      <c r="I195" s="264" t="str">
        <f>IF(B191="","",IF(F195=999,999,IF(F195+G195+H195=0,"",(F195*60+G195+H195/100)+E195)))</f>
        <v/>
      </c>
      <c r="J195" s="76"/>
      <c r="K195" s="76" t="str">
        <f>IF(I195="","",ABS(I195-J192))</f>
        <v/>
      </c>
      <c r="L195" s="227" t="str">
        <f>IF(K195="","",RANK(K195,K191:K195))</f>
        <v/>
      </c>
      <c r="M195" s="228" t="str">
        <f t="shared" si="111"/>
        <v/>
      </c>
      <c r="N195" s="77"/>
      <c r="O195" s="77" t="str">
        <f>IF(M195="","",ABS(M195-N192))</f>
        <v/>
      </c>
      <c r="P195" s="229" t="str">
        <f>IF(O195="","",RANK(O195,O191:O195))</f>
        <v/>
      </c>
      <c r="Q195" s="230" t="str">
        <f t="shared" si="112"/>
        <v/>
      </c>
      <c r="R195" s="78"/>
      <c r="S195" s="78" t="str">
        <f>IF(Q195="","",ABS(Q195-R192))</f>
        <v/>
      </c>
      <c r="T195" s="231" t="str">
        <f>IF(S195="","",RANK(S195,S191:S195))</f>
        <v/>
      </c>
      <c r="U195" s="232" t="str">
        <f t="shared" si="113"/>
        <v/>
      </c>
      <c r="V195" s="79"/>
      <c r="W195" s="233" t="str">
        <f>IF(B191="","",IF(R191&lt;0.5,TRIMMEAN(I191:I195,0.4),IF(V191&lt;0.5,V192,"NV")))</f>
        <v/>
      </c>
      <c r="X195" s="616"/>
      <c r="Y195" s="820"/>
      <c r="Z195" s="639"/>
    </row>
    <row r="196" spans="1:26" x14ac:dyDescent="0.25">
      <c r="A196" s="830" t="str">
        <f>IF(B196="","",INDEX('Names And Totals'!$A$5:$A$104,MATCH('Head to Head'!B196,'Names And Totals'!$B$5:$B$104,0)))</f>
        <v/>
      </c>
      <c r="B196" s="1001"/>
      <c r="C196" s="824" t="str">
        <f>IF(B196="","",IF(Y196="DQ","DQ",IF(Y196="TO","TO",IF(Y196="NV","NV",IF(Y196="","",RANK(Y196,$Y$6:$Y$501,0))))))</f>
        <v/>
      </c>
      <c r="D196" s="23" t="s">
        <v>7</v>
      </c>
      <c r="E196" s="343"/>
      <c r="F196" s="324"/>
      <c r="G196" s="334"/>
      <c r="H196" s="325"/>
      <c r="I196" s="213" t="str">
        <f>IF(B196="","",IF(F196=999,999,IF(F196+G196+H196=0,"",(F196*60+G196+H196/100)+E196)))</f>
        <v/>
      </c>
      <c r="J196" s="80" t="str">
        <f>IF(B196="","",MAX(I196:I200)-MIN(I196:I200))</f>
        <v/>
      </c>
      <c r="K196" s="80" t="str">
        <f>IF(I196="","",ABS(I196-J197))</f>
        <v/>
      </c>
      <c r="L196" s="214" t="str">
        <f>IF(K196="","",RANK(K196,K196:K200))</f>
        <v/>
      </c>
      <c r="M196" s="80" t="str">
        <f>IF(I196="","",IF(L196=1,"",I196))</f>
        <v/>
      </c>
      <c r="N196" s="82" t="str">
        <f>IF(B196="","",MAX(M196:M200)-MIN(M196:M200))</f>
        <v/>
      </c>
      <c r="O196" s="82" t="str">
        <f>IF(M196="","",ABS(M196-N197))</f>
        <v/>
      </c>
      <c r="P196" s="215" t="str">
        <f>IF(O196="","",RANK(O196,O196:O200))</f>
        <v/>
      </c>
      <c r="Q196" s="82" t="str">
        <f>IF(O196="","",IF(P196=1,"",I196))</f>
        <v/>
      </c>
      <c r="R196" s="83" t="str">
        <f>IF(B196="","",MAX(Q196:Q200)-MIN(Q196:Q200))</f>
        <v/>
      </c>
      <c r="S196" s="83" t="str">
        <f>IF(Q196="","",ABS(Q196-R197))</f>
        <v/>
      </c>
      <c r="T196" s="216" t="str">
        <f>IF(S196="","",RANK(S196,S196:S200))</f>
        <v/>
      </c>
      <c r="U196" s="83" t="str">
        <f>IF(T196="","",IF(T196=1,"",Q196))</f>
        <v/>
      </c>
      <c r="V196" s="84" t="str">
        <f>IF(B196="","",MAX(U196:U200)-MIN(U196:U200))</f>
        <v/>
      </c>
      <c r="W196" s="217" t="str">
        <f>IF(B196="","",I196)</f>
        <v/>
      </c>
      <c r="X196" s="810" t="str">
        <f>IF(B196="","",IF(Z196="DQ","DQ",IF(I196=999,"TO",IF(I196="","",IF(I197="",W196,IF(I198="",W197,IF(I199="",W198,IF(I200="",W199,W200))))))))</f>
        <v/>
      </c>
      <c r="Y196" s="812" t="str">
        <f>IF(B196="","",IF(Z196="DQ","DQ",IF(X196="TO","TO",IF(X196="","",IF(X196="NV","NV",IF((20-(X196-$Y$3))&gt;0,(20-(X196-$Y$3)),0))))))</f>
        <v/>
      </c>
      <c r="Z196" s="815"/>
    </row>
    <row r="197" spans="1:26" x14ac:dyDescent="0.25">
      <c r="A197" s="621"/>
      <c r="B197" s="1002"/>
      <c r="C197" s="641"/>
      <c r="D197" s="18" t="s">
        <v>4</v>
      </c>
      <c r="E197" s="384" t="str">
        <f>IF(F197&lt;&gt;"",E196,"")</f>
        <v/>
      </c>
      <c r="F197" s="289"/>
      <c r="G197" s="290"/>
      <c r="H197" s="310"/>
      <c r="I197" s="218" t="str">
        <f>IF(B196="","",IF(F197=999,999,IF(F197+G197+H197=0,"",(F197*60+G197+H197/100)+E197)))</f>
        <v/>
      </c>
      <c r="J197" s="72" t="str">
        <f>IF(B196="","",AVERAGE(I196:I200))</f>
        <v/>
      </c>
      <c r="K197" s="72" t="str">
        <f>IF(I197="","",ABS(I197-J197))</f>
        <v/>
      </c>
      <c r="L197" s="219" t="str">
        <f>IF(K197="","",RANK(K197,K196:K200))</f>
        <v/>
      </c>
      <c r="M197" s="220" t="str">
        <f t="shared" ref="M197:M200" si="114">IF(I197="","",IF(L197=1,"",I197))</f>
        <v/>
      </c>
      <c r="N197" s="73" t="str">
        <f>IF(B196="","",AVERAGE(M196:M200))</f>
        <v/>
      </c>
      <c r="O197" s="73" t="str">
        <f>IF(M197="","",ABS(M197-N197))</f>
        <v/>
      </c>
      <c r="P197" s="221" t="str">
        <f>IF(O197="","",RANK(O197,O196:O200))</f>
        <v/>
      </c>
      <c r="Q197" s="222" t="str">
        <f t="shared" ref="Q197:Q200" si="115">IF(O197="","",IF(P197=1,"",I197))</f>
        <v/>
      </c>
      <c r="R197" s="74" t="str">
        <f>IF(B196="","",AVERAGE(Q196:Q200))</f>
        <v/>
      </c>
      <c r="S197" s="74" t="str">
        <f>IF(Q197="","",ABS(Q197-R197))</f>
        <v/>
      </c>
      <c r="T197" s="223" t="str">
        <f>IF(S197="","",RANK(S197,S196:S200))</f>
        <v/>
      </c>
      <c r="U197" s="224" t="str">
        <f t="shared" ref="U197:U200" si="116">IF(T197="","",IF(T197=1,"",Q197))</f>
        <v/>
      </c>
      <c r="V197" s="75" t="str">
        <f>IF(B196="","",AVERAGE(U196:U200))</f>
        <v/>
      </c>
      <c r="W197" s="225" t="str">
        <f>IF(B196="","",IF(J196&lt;0.5,J197,"NV"))</f>
        <v/>
      </c>
      <c r="X197" s="763"/>
      <c r="Y197" s="813"/>
      <c r="Z197" s="816"/>
    </row>
    <row r="198" spans="1:26" x14ac:dyDescent="0.25">
      <c r="A198" s="621"/>
      <c r="B198" s="1002"/>
      <c r="C198" s="641"/>
      <c r="D198" s="18" t="s">
        <v>8</v>
      </c>
      <c r="E198" s="384" t="str">
        <f>IF(F198&lt;&gt;"",E196,"")</f>
        <v/>
      </c>
      <c r="F198" s="289"/>
      <c r="G198" s="290"/>
      <c r="H198" s="310"/>
      <c r="I198" s="218" t="str">
        <f>IF(B196="","",IF(F198=999,999,IF(F198+G198+H198=0,"",(F198*60+G198+H198/100)+E198)))</f>
        <v/>
      </c>
      <c r="J198" s="72"/>
      <c r="K198" s="72" t="str">
        <f>IF(I198="","",ABS(I198-J197))</f>
        <v/>
      </c>
      <c r="L198" s="219" t="str">
        <f>IF(K198="","",RANK(K198,K196:K200))</f>
        <v/>
      </c>
      <c r="M198" s="220" t="str">
        <f t="shared" si="114"/>
        <v/>
      </c>
      <c r="N198" s="73"/>
      <c r="O198" s="73" t="str">
        <f>IF(M198="","",ABS(M198-N197))</f>
        <v/>
      </c>
      <c r="P198" s="221" t="str">
        <f>IF(O198="","",RANK(O198,O196:O200))</f>
        <v/>
      </c>
      <c r="Q198" s="222" t="str">
        <f t="shared" si="115"/>
        <v/>
      </c>
      <c r="R198" s="74"/>
      <c r="S198" s="74" t="str">
        <f>IF(Q198="","",ABS(Q198-R197))</f>
        <v/>
      </c>
      <c r="T198" s="223" t="str">
        <f>IF(S198="","",RANK(S198,S196:S200))</f>
        <v/>
      </c>
      <c r="U198" s="224" t="str">
        <f t="shared" si="116"/>
        <v/>
      </c>
      <c r="V198" s="75"/>
      <c r="W198" s="225" t="str">
        <f>IF(B196="","",IF(J196&lt;0.5,J197,IF(N196&lt;0.5,N197,"NV")))</f>
        <v/>
      </c>
      <c r="X198" s="763"/>
      <c r="Y198" s="813"/>
      <c r="Z198" s="816"/>
    </row>
    <row r="199" spans="1:26" x14ac:dyDescent="0.25">
      <c r="A199" s="621"/>
      <c r="B199" s="1002"/>
      <c r="C199" s="641"/>
      <c r="D199" s="18" t="s">
        <v>5</v>
      </c>
      <c r="E199" s="384" t="str">
        <f>IF(F199&lt;&gt;"",E196,"")</f>
        <v/>
      </c>
      <c r="F199" s="289"/>
      <c r="G199" s="290"/>
      <c r="H199" s="310"/>
      <c r="I199" s="218" t="str">
        <f>IF(B196="","",IF(F199=999,999,IF(F199+G199+H199=0,"",(F199*60+G199+H199/100)+E199)))</f>
        <v/>
      </c>
      <c r="J199" s="72"/>
      <c r="K199" s="72" t="str">
        <f>IF(I199="","",ABS(I199-J197))</f>
        <v/>
      </c>
      <c r="L199" s="219" t="str">
        <f>IF(K199="","",RANK(K199,K196:K200))</f>
        <v/>
      </c>
      <c r="M199" s="220" t="str">
        <f t="shared" si="114"/>
        <v/>
      </c>
      <c r="N199" s="73"/>
      <c r="O199" s="73" t="str">
        <f>IF(M199="","",ABS(M199-N197))</f>
        <v/>
      </c>
      <c r="P199" s="221" t="str">
        <f>IF(O199="","",RANK(O199,O196:O200))</f>
        <v/>
      </c>
      <c r="Q199" s="222" t="str">
        <f t="shared" si="115"/>
        <v/>
      </c>
      <c r="R199" s="74"/>
      <c r="S199" s="74" t="str">
        <f>IF(Q199="","",ABS(Q199-R197))</f>
        <v/>
      </c>
      <c r="T199" s="223" t="str">
        <f>IF(S199="","",RANK(S199,S196:S200))</f>
        <v/>
      </c>
      <c r="U199" s="224" t="str">
        <f t="shared" si="116"/>
        <v/>
      </c>
      <c r="V199" s="75"/>
      <c r="W199" s="225" t="str">
        <f>IF(B196="","",IF(N196=0,J197,IF(N196&lt;0.5,N197,IF(R196&lt;0.5,R197,"NV"))))</f>
        <v/>
      </c>
      <c r="X199" s="763"/>
      <c r="Y199" s="813"/>
      <c r="Z199" s="816"/>
    </row>
    <row r="200" spans="1:26" ht="15.75" thickBot="1" x14ac:dyDescent="0.3">
      <c r="A200" s="622"/>
      <c r="B200" s="1003"/>
      <c r="C200" s="825"/>
      <c r="D200" s="24" t="s">
        <v>6</v>
      </c>
      <c r="E200" s="389" t="str">
        <f>IF(F200&lt;&gt;"",E196,"")</f>
        <v/>
      </c>
      <c r="F200" s="295"/>
      <c r="G200" s="296"/>
      <c r="H200" s="335"/>
      <c r="I200" s="226" t="str">
        <f>IF(B196="","",IF(F200=999,999,IF(F200+G200+H200=0,"",(F200*60+G200+H200/100)+E200)))</f>
        <v/>
      </c>
      <c r="J200" s="76"/>
      <c r="K200" s="76" t="str">
        <f>IF(I200="","",ABS(I200-J197))</f>
        <v/>
      </c>
      <c r="L200" s="227" t="str">
        <f>IF(K200="","",RANK(K200,K196:K200))</f>
        <v/>
      </c>
      <c r="M200" s="228" t="str">
        <f t="shared" si="114"/>
        <v/>
      </c>
      <c r="N200" s="77"/>
      <c r="O200" s="77" t="str">
        <f>IF(M200="","",ABS(M200-N197))</f>
        <v/>
      </c>
      <c r="P200" s="229" t="str">
        <f>IF(O200="","",RANK(O200,O196:O200))</f>
        <v/>
      </c>
      <c r="Q200" s="230" t="str">
        <f t="shared" si="115"/>
        <v/>
      </c>
      <c r="R200" s="78"/>
      <c r="S200" s="78" t="str">
        <f>IF(Q200="","",ABS(Q200-R197))</f>
        <v/>
      </c>
      <c r="T200" s="231" t="str">
        <f>IF(S200="","",RANK(S200,S196:S200))</f>
        <v/>
      </c>
      <c r="U200" s="232" t="str">
        <f t="shared" si="116"/>
        <v/>
      </c>
      <c r="V200" s="79"/>
      <c r="W200" s="233" t="str">
        <f>IF(B196="","",IF(R196&lt;0.5,TRIMMEAN(I196:I200,0.4),IF(V196&lt;0.5,V197,"NV")))</f>
        <v/>
      </c>
      <c r="X200" s="811"/>
      <c r="Y200" s="814"/>
      <c r="Z200" s="817"/>
    </row>
    <row r="201" spans="1:26" x14ac:dyDescent="0.25">
      <c r="A201" s="626" t="str">
        <f>IF(B201="","",INDEX('Names And Totals'!$A$5:$A$104,MATCH('Head to Head'!B201,'Names And Totals'!$B$5:$B$104,0)))</f>
        <v/>
      </c>
      <c r="B201" s="999"/>
      <c r="C201" s="821" t="str">
        <f>IF(B201="","",IF(Y201="DQ","DQ",IF(Y201="TO","TO",IF(Y201="NV","NV",IF(Y201="","",RANK(Y201,$Y$6:$Y$501,0))))))</f>
        <v/>
      </c>
      <c r="D201" s="67" t="s">
        <v>7</v>
      </c>
      <c r="E201" s="342"/>
      <c r="F201" s="336"/>
      <c r="G201" s="333"/>
      <c r="H201" s="337"/>
      <c r="I201" s="263" t="str">
        <f>IF(B201="","",IF(F201=999,999,IF(F201+G201+H201=0,"",(F201*60+G201+H201/100)+E201)))</f>
        <v/>
      </c>
      <c r="J201" s="80" t="str">
        <f>IF(B201="","",MAX(I201:I205)-MIN(I201:I205))</f>
        <v/>
      </c>
      <c r="K201" s="80" t="str">
        <f>IF(I201="","",ABS(I201-J202))</f>
        <v/>
      </c>
      <c r="L201" s="214" t="str">
        <f>IF(K201="","",RANK(K201,K201:K205))</f>
        <v/>
      </c>
      <c r="M201" s="80" t="str">
        <f>IF(I201="","",IF(L201=1,"",I201))</f>
        <v/>
      </c>
      <c r="N201" s="82" t="str">
        <f>IF(B201="","",MAX(M201:M205)-MIN(M201:M205))</f>
        <v/>
      </c>
      <c r="O201" s="82" t="str">
        <f>IF(M201="","",ABS(M201-N202))</f>
        <v/>
      </c>
      <c r="P201" s="215" t="str">
        <f>IF(O201="","",RANK(O201,O201:O205))</f>
        <v/>
      </c>
      <c r="Q201" s="82" t="str">
        <f>IF(O201="","",IF(P201=1,"",I201))</f>
        <v/>
      </c>
      <c r="R201" s="83" t="str">
        <f>IF(B201="","",MAX(Q201:Q205)-MIN(Q201:Q205))</f>
        <v/>
      </c>
      <c r="S201" s="83" t="str">
        <f>IF(Q201="","",ABS(Q201-R202))</f>
        <v/>
      </c>
      <c r="T201" s="216" t="str">
        <f>IF(S201="","",RANK(S201,S201:S205))</f>
        <v/>
      </c>
      <c r="U201" s="83" t="str">
        <f>IF(T201="","",IF(T201=1,"",Q201))</f>
        <v/>
      </c>
      <c r="V201" s="84" t="str">
        <f>IF(B201="","",MAX(U201:U205)-MIN(U201:U205))</f>
        <v/>
      </c>
      <c r="W201" s="217" t="str">
        <f>IF(B201="","",I201)</f>
        <v/>
      </c>
      <c r="X201" s="614" t="str">
        <f>IF(B201="","",IF(Z201="DQ","DQ",IF(I201=999,"TO",IF(I201="","",IF(I202="",W201,IF(I203="",W202,IF(I204="",W203,IF(I205="",W204,W205))))))))</f>
        <v/>
      </c>
      <c r="Y201" s="818" t="str">
        <f>IF(B201="","",IF(Z201="DQ","DQ",IF(X201="TO","TO",IF(X201="","",IF(X201="NV","NV",IF((20-(X201-$Y$3))&gt;0,(20-(X201-$Y$3)),0))))))</f>
        <v/>
      </c>
      <c r="Z201" s="639"/>
    </row>
    <row r="202" spans="1:26" x14ac:dyDescent="0.25">
      <c r="A202" s="627"/>
      <c r="B202" s="997"/>
      <c r="C202" s="822"/>
      <c r="D202" s="21" t="s">
        <v>4</v>
      </c>
      <c r="E202" s="387" t="str">
        <f>IF(F202&lt;&gt;"",E201,"")</f>
        <v/>
      </c>
      <c r="F202" s="292"/>
      <c r="G202" s="293"/>
      <c r="H202" s="314"/>
      <c r="I202" s="234" t="str">
        <f>IF(B201="","",IF(F202=999,999,IF(F202+G202+H202=0,"",(F202*60+G202+H202/100)+E202)))</f>
        <v/>
      </c>
      <c r="J202" s="72" t="str">
        <f>IF(B201="","",AVERAGE(I201:I205))</f>
        <v/>
      </c>
      <c r="K202" s="72" t="str">
        <f>IF(I202="","",ABS(I202-J202))</f>
        <v/>
      </c>
      <c r="L202" s="219" t="str">
        <f>IF(K202="","",RANK(K202,K201:K205))</f>
        <v/>
      </c>
      <c r="M202" s="220" t="str">
        <f t="shared" ref="M202:M205" si="117">IF(I202="","",IF(L202=1,"",I202))</f>
        <v/>
      </c>
      <c r="N202" s="73" t="str">
        <f>IF(B201="","",AVERAGE(M201:M205))</f>
        <v/>
      </c>
      <c r="O202" s="73" t="str">
        <f>IF(M202="","",ABS(M202-N202))</f>
        <v/>
      </c>
      <c r="P202" s="221" t="str">
        <f>IF(O202="","",RANK(O202,O201:O205))</f>
        <v/>
      </c>
      <c r="Q202" s="222" t="str">
        <f t="shared" ref="Q202:Q205" si="118">IF(O202="","",IF(P202=1,"",I202))</f>
        <v/>
      </c>
      <c r="R202" s="74" t="str">
        <f>IF(B201="","",AVERAGE(Q201:Q205))</f>
        <v/>
      </c>
      <c r="S202" s="74" t="str">
        <f>IF(Q202="","",ABS(Q202-R202))</f>
        <v/>
      </c>
      <c r="T202" s="223" t="str">
        <f>IF(S202="","",RANK(S202,S201:S205))</f>
        <v/>
      </c>
      <c r="U202" s="224" t="str">
        <f t="shared" ref="U202:U205" si="119">IF(T202="","",IF(T202=1,"",Q202))</f>
        <v/>
      </c>
      <c r="V202" s="75" t="str">
        <f>IF(B201="","",AVERAGE(U201:U205))</f>
        <v/>
      </c>
      <c r="W202" s="225" t="str">
        <f>IF(B201="","",IF(J201&lt;0.5,J202,"NV"))</f>
        <v/>
      </c>
      <c r="X202" s="615"/>
      <c r="Y202" s="819"/>
      <c r="Z202" s="639"/>
    </row>
    <row r="203" spans="1:26" x14ac:dyDescent="0.25">
      <c r="A203" s="627"/>
      <c r="B203" s="997"/>
      <c r="C203" s="822"/>
      <c r="D203" s="21" t="s">
        <v>8</v>
      </c>
      <c r="E203" s="387" t="str">
        <f>IF(F203&lt;&gt;"",E201,"")</f>
        <v/>
      </c>
      <c r="F203" s="292"/>
      <c r="G203" s="293"/>
      <c r="H203" s="314"/>
      <c r="I203" s="234" t="str">
        <f>IF(B201="","",IF(F203=999,999,IF(F203+G203+H203=0,"",(F203*60+G203+H203/100)+E203)))</f>
        <v/>
      </c>
      <c r="J203" s="72"/>
      <c r="K203" s="72" t="str">
        <f>IF(I203="","",ABS(I203-J202))</f>
        <v/>
      </c>
      <c r="L203" s="219" t="str">
        <f>IF(K203="","",RANK(K203,K201:K205))</f>
        <v/>
      </c>
      <c r="M203" s="220" t="str">
        <f t="shared" si="117"/>
        <v/>
      </c>
      <c r="N203" s="73"/>
      <c r="O203" s="73" t="str">
        <f>IF(M203="","",ABS(M203-N202))</f>
        <v/>
      </c>
      <c r="P203" s="221" t="str">
        <f>IF(O203="","",RANK(O203,O201:O205))</f>
        <v/>
      </c>
      <c r="Q203" s="222" t="str">
        <f t="shared" si="118"/>
        <v/>
      </c>
      <c r="R203" s="74"/>
      <c r="S203" s="74" t="str">
        <f>IF(Q203="","",ABS(Q203-R202))</f>
        <v/>
      </c>
      <c r="T203" s="223" t="str">
        <f>IF(S203="","",RANK(S203,S201:S205))</f>
        <v/>
      </c>
      <c r="U203" s="224" t="str">
        <f t="shared" si="119"/>
        <v/>
      </c>
      <c r="V203" s="75"/>
      <c r="W203" s="225" t="str">
        <f>IF(B201="","",IF(J201&lt;0.5,J202,IF(N201&lt;0.5,N202,"NV")))</f>
        <v/>
      </c>
      <c r="X203" s="615"/>
      <c r="Y203" s="819"/>
      <c r="Z203" s="639"/>
    </row>
    <row r="204" spans="1:26" x14ac:dyDescent="0.25">
      <c r="A204" s="627"/>
      <c r="B204" s="997"/>
      <c r="C204" s="822"/>
      <c r="D204" s="21" t="s">
        <v>5</v>
      </c>
      <c r="E204" s="387" t="str">
        <f>IF(F204&lt;&gt;"",E201,"")</f>
        <v/>
      </c>
      <c r="F204" s="292"/>
      <c r="G204" s="293"/>
      <c r="H204" s="314"/>
      <c r="I204" s="234" t="str">
        <f>IF(B201="","",IF(F204=999,999,IF(F204+G204+H204=0,"",(F204*60+G204+H204/100)+E204)))</f>
        <v/>
      </c>
      <c r="J204" s="72"/>
      <c r="K204" s="72" t="str">
        <f>IF(I204="","",ABS(I204-J202))</f>
        <v/>
      </c>
      <c r="L204" s="219" t="str">
        <f>IF(K204="","",RANK(K204,K201:K205))</f>
        <v/>
      </c>
      <c r="M204" s="220" t="str">
        <f t="shared" si="117"/>
        <v/>
      </c>
      <c r="N204" s="73"/>
      <c r="O204" s="73" t="str">
        <f>IF(M204="","",ABS(M204-N202))</f>
        <v/>
      </c>
      <c r="P204" s="221" t="str">
        <f>IF(O204="","",RANK(O204,O201:O205))</f>
        <v/>
      </c>
      <c r="Q204" s="222" t="str">
        <f t="shared" si="118"/>
        <v/>
      </c>
      <c r="R204" s="74"/>
      <c r="S204" s="74" t="str">
        <f>IF(Q204="","",ABS(Q204-R202))</f>
        <v/>
      </c>
      <c r="T204" s="223" t="str">
        <f>IF(S204="","",RANK(S204,S201:S205))</f>
        <v/>
      </c>
      <c r="U204" s="224" t="str">
        <f t="shared" si="119"/>
        <v/>
      </c>
      <c r="V204" s="75"/>
      <c r="W204" s="225" t="str">
        <f>IF(B201="","",IF(N201=0,J202,IF(N201&lt;0.5,N202,IF(R201&lt;0.5,R202,"NV"))))</f>
        <v/>
      </c>
      <c r="X204" s="615"/>
      <c r="Y204" s="819"/>
      <c r="Z204" s="639"/>
    </row>
    <row r="205" spans="1:26" ht="15.75" thickBot="1" x14ac:dyDescent="0.3">
      <c r="A205" s="628"/>
      <c r="B205" s="1000"/>
      <c r="C205" s="823"/>
      <c r="D205" s="66" t="s">
        <v>6</v>
      </c>
      <c r="E205" s="235" t="str">
        <f>IF(F205&lt;&gt;"",E201,"")</f>
        <v/>
      </c>
      <c r="F205" s="338"/>
      <c r="G205" s="339"/>
      <c r="H205" s="340"/>
      <c r="I205" s="264" t="str">
        <f>IF(B201="","",IF(F205=999,999,IF(F205+G205+H205=0,"",(F205*60+G205+H205/100)+E205)))</f>
        <v/>
      </c>
      <c r="J205" s="76"/>
      <c r="K205" s="76" t="str">
        <f>IF(I205="","",ABS(I205-J202))</f>
        <v/>
      </c>
      <c r="L205" s="227" t="str">
        <f>IF(K205="","",RANK(K205,K201:K205))</f>
        <v/>
      </c>
      <c r="M205" s="228" t="str">
        <f t="shared" si="117"/>
        <v/>
      </c>
      <c r="N205" s="77"/>
      <c r="O205" s="77" t="str">
        <f>IF(M205="","",ABS(M205-N202))</f>
        <v/>
      </c>
      <c r="P205" s="229" t="str">
        <f>IF(O205="","",RANK(O205,O201:O205))</f>
        <v/>
      </c>
      <c r="Q205" s="230" t="str">
        <f t="shared" si="118"/>
        <v/>
      </c>
      <c r="R205" s="78"/>
      <c r="S205" s="78" t="str">
        <f>IF(Q205="","",ABS(Q205-R202))</f>
        <v/>
      </c>
      <c r="T205" s="231" t="str">
        <f>IF(S205="","",RANK(S205,S201:S205))</f>
        <v/>
      </c>
      <c r="U205" s="232" t="str">
        <f t="shared" si="119"/>
        <v/>
      </c>
      <c r="V205" s="79"/>
      <c r="W205" s="233" t="str">
        <f>IF(B201="","",IF(R201&lt;0.5,TRIMMEAN(I201:I205,0.4),IF(V201&lt;0.5,V202,"NV")))</f>
        <v/>
      </c>
      <c r="X205" s="616"/>
      <c r="Y205" s="820"/>
      <c r="Z205" s="639"/>
    </row>
    <row r="206" spans="1:26" x14ac:dyDescent="0.25">
      <c r="A206" s="830" t="str">
        <f>IF(B206="","",INDEX('Names And Totals'!$A$5:$A$104,MATCH('Head to Head'!B206,'Names And Totals'!$B$5:$B$104,0)))</f>
        <v/>
      </c>
      <c r="B206" s="1001"/>
      <c r="C206" s="824" t="str">
        <f>IF(B206="","",IF(Y206="DQ","DQ",IF(Y206="TO","TO",IF(Y206="NV","NV",IF(Y206="","",RANK(Y206,$Y$6:$Y$501,0))))))</f>
        <v/>
      </c>
      <c r="D206" s="23" t="s">
        <v>7</v>
      </c>
      <c r="E206" s="343"/>
      <c r="F206" s="324"/>
      <c r="G206" s="334"/>
      <c r="H206" s="325"/>
      <c r="I206" s="213" t="str">
        <f>IF(B206="","",IF(F206=999,999,IF(F206+G206+H206=0,"",(F206*60+G206+H206/100)+E206)))</f>
        <v/>
      </c>
      <c r="J206" s="80" t="str">
        <f>IF(B206="","",MAX(I206:I210)-MIN(I206:I210))</f>
        <v/>
      </c>
      <c r="K206" s="80" t="str">
        <f>IF(I206="","",ABS(I206-J207))</f>
        <v/>
      </c>
      <c r="L206" s="214" t="str">
        <f>IF(K206="","",RANK(K206,K206:K210))</f>
        <v/>
      </c>
      <c r="M206" s="80" t="str">
        <f>IF(I206="","",IF(L206=1,"",I206))</f>
        <v/>
      </c>
      <c r="N206" s="82" t="str">
        <f>IF(B206="","",MAX(M206:M210)-MIN(M206:M210))</f>
        <v/>
      </c>
      <c r="O206" s="82" t="str">
        <f>IF(M206="","",ABS(M206-N207))</f>
        <v/>
      </c>
      <c r="P206" s="215" t="str">
        <f>IF(O206="","",RANK(O206,O206:O210))</f>
        <v/>
      </c>
      <c r="Q206" s="82" t="str">
        <f>IF(O206="","",IF(P206=1,"",I206))</f>
        <v/>
      </c>
      <c r="R206" s="83" t="str">
        <f>IF(B206="","",MAX(Q206:Q210)-MIN(Q206:Q210))</f>
        <v/>
      </c>
      <c r="S206" s="83" t="str">
        <f>IF(Q206="","",ABS(Q206-R207))</f>
        <v/>
      </c>
      <c r="T206" s="216" t="str">
        <f>IF(S206="","",RANK(S206,S206:S210))</f>
        <v/>
      </c>
      <c r="U206" s="83" t="str">
        <f>IF(T206="","",IF(T206=1,"",Q206))</f>
        <v/>
      </c>
      <c r="V206" s="84" t="str">
        <f>IF(B206="","",MAX(U206:U210)-MIN(U206:U210))</f>
        <v/>
      </c>
      <c r="W206" s="217" t="str">
        <f>IF(B206="","",I206)</f>
        <v/>
      </c>
      <c r="X206" s="810" t="str">
        <f>IF(B206="","",IF(Z206="DQ","DQ",IF(I206=999,"TO",IF(I206="","",IF(I207="",W206,IF(I208="",W207,IF(I209="",W208,IF(I210="",W209,W210))))))))</f>
        <v/>
      </c>
      <c r="Y206" s="812" t="str">
        <f>IF(B206="","",IF(Z206="DQ","DQ",IF(X206="TO","TO",IF(X206="","",IF(X206="NV","NV",IF((20-(X206-$Y$3))&gt;0,(20-(X206-$Y$3)),0))))))</f>
        <v/>
      </c>
      <c r="Z206" s="815"/>
    </row>
    <row r="207" spans="1:26" x14ac:dyDescent="0.25">
      <c r="A207" s="621"/>
      <c r="B207" s="1002"/>
      <c r="C207" s="641"/>
      <c r="D207" s="18" t="s">
        <v>4</v>
      </c>
      <c r="E207" s="384" t="str">
        <f>IF(F207&lt;&gt;"",E206,"")</f>
        <v/>
      </c>
      <c r="F207" s="289"/>
      <c r="G207" s="290"/>
      <c r="H207" s="310"/>
      <c r="I207" s="218" t="str">
        <f>IF(B206="","",IF(F207=999,999,IF(F207+G207+H207=0,"",(F207*60+G207+H207/100)+E207)))</f>
        <v/>
      </c>
      <c r="J207" s="72" t="str">
        <f>IF(B206="","",AVERAGE(I206:I210))</f>
        <v/>
      </c>
      <c r="K207" s="72" t="str">
        <f>IF(I207="","",ABS(I207-J207))</f>
        <v/>
      </c>
      <c r="L207" s="219" t="str">
        <f>IF(K207="","",RANK(K207,K206:K210))</f>
        <v/>
      </c>
      <c r="M207" s="220" t="str">
        <f t="shared" ref="M207:M210" si="120">IF(I207="","",IF(L207=1,"",I207))</f>
        <v/>
      </c>
      <c r="N207" s="73" t="str">
        <f>IF(B206="","",AVERAGE(M206:M210))</f>
        <v/>
      </c>
      <c r="O207" s="73" t="str">
        <f>IF(M207="","",ABS(M207-N207))</f>
        <v/>
      </c>
      <c r="P207" s="221" t="str">
        <f>IF(O207="","",RANK(O207,O206:O210))</f>
        <v/>
      </c>
      <c r="Q207" s="222" t="str">
        <f t="shared" ref="Q207:Q210" si="121">IF(O207="","",IF(P207=1,"",I207))</f>
        <v/>
      </c>
      <c r="R207" s="74" t="str">
        <f>IF(B206="","",AVERAGE(Q206:Q210))</f>
        <v/>
      </c>
      <c r="S207" s="74" t="str">
        <f>IF(Q207="","",ABS(Q207-R207))</f>
        <v/>
      </c>
      <c r="T207" s="223" t="str">
        <f>IF(S207="","",RANK(S207,S206:S210))</f>
        <v/>
      </c>
      <c r="U207" s="224" t="str">
        <f t="shared" ref="U207:U210" si="122">IF(T207="","",IF(T207=1,"",Q207))</f>
        <v/>
      </c>
      <c r="V207" s="75" t="str">
        <f>IF(B206="","",AVERAGE(U206:U210))</f>
        <v/>
      </c>
      <c r="W207" s="225" t="str">
        <f>IF(B206="","",IF(J206&lt;0.5,J207,"NV"))</f>
        <v/>
      </c>
      <c r="X207" s="763"/>
      <c r="Y207" s="813"/>
      <c r="Z207" s="816"/>
    </row>
    <row r="208" spans="1:26" x14ac:dyDescent="0.25">
      <c r="A208" s="621"/>
      <c r="B208" s="1002"/>
      <c r="C208" s="641"/>
      <c r="D208" s="18" t="s">
        <v>8</v>
      </c>
      <c r="E208" s="384" t="str">
        <f>IF(F208&lt;&gt;"",E206,"")</f>
        <v/>
      </c>
      <c r="F208" s="289"/>
      <c r="G208" s="290"/>
      <c r="H208" s="310"/>
      <c r="I208" s="218" t="str">
        <f>IF(B206="","",IF(F208=999,999,IF(F208+G208+H208=0,"",(F208*60+G208+H208/100)+E208)))</f>
        <v/>
      </c>
      <c r="J208" s="72"/>
      <c r="K208" s="72" t="str">
        <f>IF(I208="","",ABS(I208-J207))</f>
        <v/>
      </c>
      <c r="L208" s="219" t="str">
        <f>IF(K208="","",RANK(K208,K206:K210))</f>
        <v/>
      </c>
      <c r="M208" s="220" t="str">
        <f t="shared" si="120"/>
        <v/>
      </c>
      <c r="N208" s="73"/>
      <c r="O208" s="73" t="str">
        <f>IF(M208="","",ABS(M208-N207))</f>
        <v/>
      </c>
      <c r="P208" s="221" t="str">
        <f>IF(O208="","",RANK(O208,O206:O210))</f>
        <v/>
      </c>
      <c r="Q208" s="222" t="str">
        <f t="shared" si="121"/>
        <v/>
      </c>
      <c r="R208" s="74"/>
      <c r="S208" s="74" t="str">
        <f>IF(Q208="","",ABS(Q208-R207))</f>
        <v/>
      </c>
      <c r="T208" s="223" t="str">
        <f>IF(S208="","",RANK(S208,S206:S210))</f>
        <v/>
      </c>
      <c r="U208" s="224" t="str">
        <f t="shared" si="122"/>
        <v/>
      </c>
      <c r="V208" s="75"/>
      <c r="W208" s="225" t="str">
        <f>IF(B206="","",IF(J206&lt;0.5,J207,IF(N206&lt;0.5,N207,"NV")))</f>
        <v/>
      </c>
      <c r="X208" s="763"/>
      <c r="Y208" s="813"/>
      <c r="Z208" s="816"/>
    </row>
    <row r="209" spans="1:26" x14ac:dyDescent="0.25">
      <c r="A209" s="621"/>
      <c r="B209" s="1002"/>
      <c r="C209" s="641"/>
      <c r="D209" s="18" t="s">
        <v>5</v>
      </c>
      <c r="E209" s="384" t="str">
        <f>IF(F209&lt;&gt;"",E206,"")</f>
        <v/>
      </c>
      <c r="F209" s="289"/>
      <c r="G209" s="290"/>
      <c r="H209" s="310"/>
      <c r="I209" s="218" t="str">
        <f>IF(B206="","",IF(F209=999,999,IF(F209+G209+H209=0,"",(F209*60+G209+H209/100)+E209)))</f>
        <v/>
      </c>
      <c r="J209" s="72"/>
      <c r="K209" s="72" t="str">
        <f>IF(I209="","",ABS(I209-J207))</f>
        <v/>
      </c>
      <c r="L209" s="219" t="str">
        <f>IF(K209="","",RANK(K209,K206:K210))</f>
        <v/>
      </c>
      <c r="M209" s="220" t="str">
        <f t="shared" si="120"/>
        <v/>
      </c>
      <c r="N209" s="73"/>
      <c r="O209" s="73" t="str">
        <f>IF(M209="","",ABS(M209-N207))</f>
        <v/>
      </c>
      <c r="P209" s="221" t="str">
        <f>IF(O209="","",RANK(O209,O206:O210))</f>
        <v/>
      </c>
      <c r="Q209" s="222" t="str">
        <f t="shared" si="121"/>
        <v/>
      </c>
      <c r="R209" s="74"/>
      <c r="S209" s="74" t="str">
        <f>IF(Q209="","",ABS(Q209-R207))</f>
        <v/>
      </c>
      <c r="T209" s="223" t="str">
        <f>IF(S209="","",RANK(S209,S206:S210))</f>
        <v/>
      </c>
      <c r="U209" s="224" t="str">
        <f t="shared" si="122"/>
        <v/>
      </c>
      <c r="V209" s="75"/>
      <c r="W209" s="225" t="str">
        <f>IF(B206="","",IF(N206=0,J207,IF(N206&lt;0.5,N207,IF(R206&lt;0.5,R207,"NV"))))</f>
        <v/>
      </c>
      <c r="X209" s="763"/>
      <c r="Y209" s="813"/>
      <c r="Z209" s="816"/>
    </row>
    <row r="210" spans="1:26" ht="15.75" thickBot="1" x14ac:dyDescent="0.3">
      <c r="A210" s="622"/>
      <c r="B210" s="1003"/>
      <c r="C210" s="825"/>
      <c r="D210" s="24" t="s">
        <v>6</v>
      </c>
      <c r="E210" s="389" t="str">
        <f>IF(F210&lt;&gt;"",E206,"")</f>
        <v/>
      </c>
      <c r="F210" s="295"/>
      <c r="G210" s="296"/>
      <c r="H210" s="335"/>
      <c r="I210" s="226" t="str">
        <f>IF(B206="","",IF(F210=999,999,IF(F210+G210+H210=0,"",(F210*60+G210+H210/100)+E210)))</f>
        <v/>
      </c>
      <c r="J210" s="76"/>
      <c r="K210" s="76" t="str">
        <f>IF(I210="","",ABS(I210-J207))</f>
        <v/>
      </c>
      <c r="L210" s="227" t="str">
        <f>IF(K210="","",RANK(K210,K206:K210))</f>
        <v/>
      </c>
      <c r="M210" s="228" t="str">
        <f t="shared" si="120"/>
        <v/>
      </c>
      <c r="N210" s="77"/>
      <c r="O210" s="77" t="str">
        <f>IF(M210="","",ABS(M210-N207))</f>
        <v/>
      </c>
      <c r="P210" s="229" t="str">
        <f>IF(O210="","",RANK(O210,O206:O210))</f>
        <v/>
      </c>
      <c r="Q210" s="230" t="str">
        <f t="shared" si="121"/>
        <v/>
      </c>
      <c r="R210" s="78"/>
      <c r="S210" s="78" t="str">
        <f>IF(Q210="","",ABS(Q210-R207))</f>
        <v/>
      </c>
      <c r="T210" s="231" t="str">
        <f>IF(S210="","",RANK(S210,S206:S210))</f>
        <v/>
      </c>
      <c r="U210" s="232" t="str">
        <f t="shared" si="122"/>
        <v/>
      </c>
      <c r="V210" s="79"/>
      <c r="W210" s="233" t="str">
        <f>IF(B206="","",IF(R206&lt;0.5,TRIMMEAN(I206:I210,0.4),IF(V206&lt;0.5,V207,"NV")))</f>
        <v/>
      </c>
      <c r="X210" s="811"/>
      <c r="Y210" s="814"/>
      <c r="Z210" s="817"/>
    </row>
    <row r="211" spans="1:26" x14ac:dyDescent="0.25">
      <c r="A211" s="626" t="str">
        <f>IF(B211="","",INDEX('Names And Totals'!$A$5:$A$104,MATCH('Head to Head'!B211,'Names And Totals'!$B$5:$B$104,0)))</f>
        <v/>
      </c>
      <c r="B211" s="999"/>
      <c r="C211" s="821" t="str">
        <f>IF(B211="","",IF(Y211="DQ","DQ",IF(Y211="TO","TO",IF(Y211="NV","NV",IF(Y211="","",RANK(Y211,$Y$6:$Y$501,0))))))</f>
        <v/>
      </c>
      <c r="D211" s="67" t="s">
        <v>7</v>
      </c>
      <c r="E211" s="342"/>
      <c r="F211" s="336"/>
      <c r="G211" s="333"/>
      <c r="H211" s="337"/>
      <c r="I211" s="263" t="str">
        <f>IF(B211="","",IF(F211=999,999,IF(F211+G211+H211=0,"",(F211*60+G211+H211/100)+E211)))</f>
        <v/>
      </c>
      <c r="J211" s="80" t="str">
        <f>IF(B211="","",MAX(I211:I215)-MIN(I211:I215))</f>
        <v/>
      </c>
      <c r="K211" s="80" t="str">
        <f>IF(I211="","",ABS(I211-J212))</f>
        <v/>
      </c>
      <c r="L211" s="214" t="str">
        <f>IF(K211="","",RANK(K211,K211:K215))</f>
        <v/>
      </c>
      <c r="M211" s="80" t="str">
        <f>IF(I211="","",IF(L211=1,"",I211))</f>
        <v/>
      </c>
      <c r="N211" s="82" t="str">
        <f>IF(B211="","",MAX(M211:M215)-MIN(M211:M215))</f>
        <v/>
      </c>
      <c r="O211" s="82" t="str">
        <f>IF(M211="","",ABS(M211-N212))</f>
        <v/>
      </c>
      <c r="P211" s="215" t="str">
        <f>IF(O211="","",RANK(O211,O211:O215))</f>
        <v/>
      </c>
      <c r="Q211" s="82" t="str">
        <f>IF(O211="","",IF(P211=1,"",I211))</f>
        <v/>
      </c>
      <c r="R211" s="83" t="str">
        <f>IF(B211="","",MAX(Q211:Q215)-MIN(Q211:Q215))</f>
        <v/>
      </c>
      <c r="S211" s="83" t="str">
        <f>IF(Q211="","",ABS(Q211-R212))</f>
        <v/>
      </c>
      <c r="T211" s="216" t="str">
        <f>IF(S211="","",RANK(S211,S211:S215))</f>
        <v/>
      </c>
      <c r="U211" s="83" t="str">
        <f>IF(T211="","",IF(T211=1,"",Q211))</f>
        <v/>
      </c>
      <c r="V211" s="84" t="str">
        <f>IF(B211="","",MAX(U211:U215)-MIN(U211:U215))</f>
        <v/>
      </c>
      <c r="W211" s="217" t="str">
        <f>IF(B211="","",I211)</f>
        <v/>
      </c>
      <c r="X211" s="614" t="str">
        <f>IF(B211="","",IF(Z211="DQ","DQ",IF(I211=999,"TO",IF(I211="","",IF(I212="",W211,IF(I213="",W212,IF(I214="",W213,IF(I215="",W214,W215))))))))</f>
        <v/>
      </c>
      <c r="Y211" s="818" t="str">
        <f>IF(B211="","",IF(Z211="DQ","DQ",IF(X211="TO","TO",IF(X211="","",IF(X211="NV","NV",IF((20-(X211-$Y$3))&gt;0,(20-(X211-$Y$3)),0))))))</f>
        <v/>
      </c>
      <c r="Z211" s="639"/>
    </row>
    <row r="212" spans="1:26" x14ac:dyDescent="0.25">
      <c r="A212" s="627"/>
      <c r="B212" s="997"/>
      <c r="C212" s="822"/>
      <c r="D212" s="21" t="s">
        <v>4</v>
      </c>
      <c r="E212" s="387" t="str">
        <f>IF(F212&lt;&gt;"",E211,"")</f>
        <v/>
      </c>
      <c r="F212" s="292"/>
      <c r="G212" s="293"/>
      <c r="H212" s="314"/>
      <c r="I212" s="234" t="str">
        <f>IF(B211="","",IF(F212=999,999,IF(F212+G212+H212=0,"",(F212*60+G212+H212/100)+E212)))</f>
        <v/>
      </c>
      <c r="J212" s="72" t="str">
        <f>IF(B211="","",AVERAGE(I211:I215))</f>
        <v/>
      </c>
      <c r="K212" s="72" t="str">
        <f>IF(I212="","",ABS(I212-J212))</f>
        <v/>
      </c>
      <c r="L212" s="219" t="str">
        <f>IF(K212="","",RANK(K212,K211:K215))</f>
        <v/>
      </c>
      <c r="M212" s="220" t="str">
        <f t="shared" ref="M212:M215" si="123">IF(I212="","",IF(L212=1,"",I212))</f>
        <v/>
      </c>
      <c r="N212" s="73" t="str">
        <f>IF(B211="","",AVERAGE(M211:M215))</f>
        <v/>
      </c>
      <c r="O212" s="73" t="str">
        <f>IF(M212="","",ABS(M212-N212))</f>
        <v/>
      </c>
      <c r="P212" s="221" t="str">
        <f>IF(O212="","",RANK(O212,O211:O215))</f>
        <v/>
      </c>
      <c r="Q212" s="222" t="str">
        <f t="shared" ref="Q212:Q215" si="124">IF(O212="","",IF(P212=1,"",I212))</f>
        <v/>
      </c>
      <c r="R212" s="74" t="str">
        <f>IF(B211="","",AVERAGE(Q211:Q215))</f>
        <v/>
      </c>
      <c r="S212" s="74" t="str">
        <f>IF(Q212="","",ABS(Q212-R212))</f>
        <v/>
      </c>
      <c r="T212" s="223" t="str">
        <f>IF(S212="","",RANK(S212,S211:S215))</f>
        <v/>
      </c>
      <c r="U212" s="224" t="str">
        <f t="shared" ref="U212:U215" si="125">IF(T212="","",IF(T212=1,"",Q212))</f>
        <v/>
      </c>
      <c r="V212" s="75" t="str">
        <f>IF(B211="","",AVERAGE(U211:U215))</f>
        <v/>
      </c>
      <c r="W212" s="225" t="str">
        <f>IF(B211="","",IF(J211&lt;0.5,J212,"NV"))</f>
        <v/>
      </c>
      <c r="X212" s="615"/>
      <c r="Y212" s="819"/>
      <c r="Z212" s="639"/>
    </row>
    <row r="213" spans="1:26" x14ac:dyDescent="0.25">
      <c r="A213" s="627"/>
      <c r="B213" s="997"/>
      <c r="C213" s="822"/>
      <c r="D213" s="21" t="s">
        <v>8</v>
      </c>
      <c r="E213" s="387" t="str">
        <f>IF(F213&lt;&gt;"",E211,"")</f>
        <v/>
      </c>
      <c r="F213" s="292"/>
      <c r="G213" s="293"/>
      <c r="H213" s="314"/>
      <c r="I213" s="234" t="str">
        <f>IF(B211="","",IF(F213=999,999,IF(F213+G213+H213=0,"",(F213*60+G213+H213/100)+E213)))</f>
        <v/>
      </c>
      <c r="J213" s="72"/>
      <c r="K213" s="72" t="str">
        <f>IF(I213="","",ABS(I213-J212))</f>
        <v/>
      </c>
      <c r="L213" s="219" t="str">
        <f>IF(K213="","",RANK(K213,K211:K215))</f>
        <v/>
      </c>
      <c r="M213" s="220" t="str">
        <f t="shared" si="123"/>
        <v/>
      </c>
      <c r="N213" s="73"/>
      <c r="O213" s="73" t="str">
        <f>IF(M213="","",ABS(M213-N212))</f>
        <v/>
      </c>
      <c r="P213" s="221" t="str">
        <f>IF(O213="","",RANK(O213,O211:O215))</f>
        <v/>
      </c>
      <c r="Q213" s="222" t="str">
        <f t="shared" si="124"/>
        <v/>
      </c>
      <c r="R213" s="74"/>
      <c r="S213" s="74" t="str">
        <f>IF(Q213="","",ABS(Q213-R212))</f>
        <v/>
      </c>
      <c r="T213" s="223" t="str">
        <f>IF(S213="","",RANK(S213,S211:S215))</f>
        <v/>
      </c>
      <c r="U213" s="224" t="str">
        <f t="shared" si="125"/>
        <v/>
      </c>
      <c r="V213" s="75"/>
      <c r="W213" s="225" t="str">
        <f>IF(B211="","",IF(J211&lt;0.5,J212,IF(N211&lt;0.5,N212,"NV")))</f>
        <v/>
      </c>
      <c r="X213" s="615"/>
      <c r="Y213" s="819"/>
      <c r="Z213" s="639"/>
    </row>
    <row r="214" spans="1:26" x14ac:dyDescent="0.25">
      <c r="A214" s="627"/>
      <c r="B214" s="997"/>
      <c r="C214" s="822"/>
      <c r="D214" s="21" t="s">
        <v>5</v>
      </c>
      <c r="E214" s="387" t="str">
        <f>IF(F214&lt;&gt;"",E211,"")</f>
        <v/>
      </c>
      <c r="F214" s="292"/>
      <c r="G214" s="293"/>
      <c r="H214" s="314"/>
      <c r="I214" s="234" t="str">
        <f>IF(B211="","",IF(F214=999,999,IF(F214+G214+H214=0,"",(F214*60+G214+H214/100)+E214)))</f>
        <v/>
      </c>
      <c r="J214" s="72"/>
      <c r="K214" s="72" t="str">
        <f>IF(I214="","",ABS(I214-J212))</f>
        <v/>
      </c>
      <c r="L214" s="219" t="str">
        <f>IF(K214="","",RANK(K214,K211:K215))</f>
        <v/>
      </c>
      <c r="M214" s="220" t="str">
        <f t="shared" si="123"/>
        <v/>
      </c>
      <c r="N214" s="73"/>
      <c r="O214" s="73" t="str">
        <f>IF(M214="","",ABS(M214-N212))</f>
        <v/>
      </c>
      <c r="P214" s="221" t="str">
        <f>IF(O214="","",RANK(O214,O211:O215))</f>
        <v/>
      </c>
      <c r="Q214" s="222" t="str">
        <f t="shared" si="124"/>
        <v/>
      </c>
      <c r="R214" s="74"/>
      <c r="S214" s="74" t="str">
        <f>IF(Q214="","",ABS(Q214-R212))</f>
        <v/>
      </c>
      <c r="T214" s="223" t="str">
        <f>IF(S214="","",RANK(S214,S211:S215))</f>
        <v/>
      </c>
      <c r="U214" s="224" t="str">
        <f t="shared" si="125"/>
        <v/>
      </c>
      <c r="V214" s="75"/>
      <c r="W214" s="225" t="str">
        <f>IF(B211="","",IF(N211=0,J212,IF(N211&lt;0.5,N212,IF(R211&lt;0.5,R212,"NV"))))</f>
        <v/>
      </c>
      <c r="X214" s="615"/>
      <c r="Y214" s="819"/>
      <c r="Z214" s="639"/>
    </row>
    <row r="215" spans="1:26" ht="15.75" thickBot="1" x14ac:dyDescent="0.3">
      <c r="A215" s="628"/>
      <c r="B215" s="1000"/>
      <c r="C215" s="823"/>
      <c r="D215" s="66" t="s">
        <v>6</v>
      </c>
      <c r="E215" s="235" t="str">
        <f>IF(F215&lt;&gt;"",E211,"")</f>
        <v/>
      </c>
      <c r="F215" s="338"/>
      <c r="G215" s="339"/>
      <c r="H215" s="340"/>
      <c r="I215" s="264" t="str">
        <f>IF(B211="","",IF(F215=999,999,IF(F215+G215+H215=0,"",(F215*60+G215+H215/100)+E215)))</f>
        <v/>
      </c>
      <c r="J215" s="76"/>
      <c r="K215" s="76" t="str">
        <f>IF(I215="","",ABS(I215-J212))</f>
        <v/>
      </c>
      <c r="L215" s="227" t="str">
        <f>IF(K215="","",RANK(K215,K211:K215))</f>
        <v/>
      </c>
      <c r="M215" s="228" t="str">
        <f t="shared" si="123"/>
        <v/>
      </c>
      <c r="N215" s="77"/>
      <c r="O215" s="77" t="str">
        <f>IF(M215="","",ABS(M215-N212))</f>
        <v/>
      </c>
      <c r="P215" s="229" t="str">
        <f>IF(O215="","",RANK(O215,O211:O215))</f>
        <v/>
      </c>
      <c r="Q215" s="230" t="str">
        <f t="shared" si="124"/>
        <v/>
      </c>
      <c r="R215" s="78"/>
      <c r="S215" s="78" t="str">
        <f>IF(Q215="","",ABS(Q215-R212))</f>
        <v/>
      </c>
      <c r="T215" s="231" t="str">
        <f>IF(S215="","",RANK(S215,S211:S215))</f>
        <v/>
      </c>
      <c r="U215" s="232" t="str">
        <f t="shared" si="125"/>
        <v/>
      </c>
      <c r="V215" s="79"/>
      <c r="W215" s="233" t="str">
        <f>IF(B211="","",IF(R211&lt;0.5,TRIMMEAN(I211:I215,0.4),IF(V211&lt;0.5,V212,"NV")))</f>
        <v/>
      </c>
      <c r="X215" s="616"/>
      <c r="Y215" s="820"/>
      <c r="Z215" s="639"/>
    </row>
    <row r="216" spans="1:26" x14ac:dyDescent="0.25">
      <c r="A216" s="830" t="str">
        <f>IF(B216="","",INDEX('Names And Totals'!$A$5:$A$104,MATCH('Head to Head'!B216,'Names And Totals'!$B$5:$B$104,0)))</f>
        <v/>
      </c>
      <c r="B216" s="1001"/>
      <c r="C216" s="824" t="str">
        <f>IF(B216="","",IF(Y216="DQ","DQ",IF(Y216="TO","TO",IF(Y216="NV","NV",IF(Y216="","",RANK(Y216,$Y$6:$Y$501,0))))))</f>
        <v/>
      </c>
      <c r="D216" s="23" t="s">
        <v>7</v>
      </c>
      <c r="E216" s="343"/>
      <c r="F216" s="324"/>
      <c r="G216" s="334"/>
      <c r="H216" s="325"/>
      <c r="I216" s="213" t="str">
        <f>IF(B216="","",IF(F216=999,999,IF(F216+G216+H216=0,"",(F216*60+G216+H216/100)+E216)))</f>
        <v/>
      </c>
      <c r="J216" s="80" t="str">
        <f>IF(B216="","",MAX(I216:I220)-MIN(I216:I220))</f>
        <v/>
      </c>
      <c r="K216" s="80" t="str">
        <f>IF(I216="","",ABS(I216-J217))</f>
        <v/>
      </c>
      <c r="L216" s="214" t="str">
        <f>IF(K216="","",RANK(K216,K216:K220))</f>
        <v/>
      </c>
      <c r="M216" s="80" t="str">
        <f>IF(I216="","",IF(L216=1,"",I216))</f>
        <v/>
      </c>
      <c r="N216" s="82" t="str">
        <f>IF(B216="","",MAX(M216:M220)-MIN(M216:M220))</f>
        <v/>
      </c>
      <c r="O216" s="82" t="str">
        <f>IF(M216="","",ABS(M216-N217))</f>
        <v/>
      </c>
      <c r="P216" s="215" t="str">
        <f>IF(O216="","",RANK(O216,O216:O220))</f>
        <v/>
      </c>
      <c r="Q216" s="82" t="str">
        <f>IF(O216="","",IF(P216=1,"",I216))</f>
        <v/>
      </c>
      <c r="R216" s="83" t="str">
        <f>IF(B216="","",MAX(Q216:Q220)-MIN(Q216:Q220))</f>
        <v/>
      </c>
      <c r="S216" s="83" t="str">
        <f>IF(Q216="","",ABS(Q216-R217))</f>
        <v/>
      </c>
      <c r="T216" s="216" t="str">
        <f>IF(S216="","",RANK(S216,S216:S220))</f>
        <v/>
      </c>
      <c r="U216" s="83" t="str">
        <f>IF(T216="","",IF(T216=1,"",Q216))</f>
        <v/>
      </c>
      <c r="V216" s="84" t="str">
        <f>IF(B216="","",MAX(U216:U220)-MIN(U216:U220))</f>
        <v/>
      </c>
      <c r="W216" s="217" t="str">
        <f>IF(B216="","",I216)</f>
        <v/>
      </c>
      <c r="X216" s="810" t="str">
        <f>IF(B216="","",IF(Z216="DQ","DQ",IF(I216=999,"TO",IF(I216="","",IF(I217="",W216,IF(I218="",W217,IF(I219="",W218,IF(I220="",W219,W220))))))))</f>
        <v/>
      </c>
      <c r="Y216" s="812" t="str">
        <f>IF(B216="","",IF(Z216="DQ","DQ",IF(X216="TO","TO",IF(X216="","",IF(X216="NV","NV",IF((20-(X216-$Y$3))&gt;0,(20-(X216-$Y$3)),0))))))</f>
        <v/>
      </c>
      <c r="Z216" s="815"/>
    </row>
    <row r="217" spans="1:26" x14ac:dyDescent="0.25">
      <c r="A217" s="621"/>
      <c r="B217" s="1002"/>
      <c r="C217" s="641"/>
      <c r="D217" s="18" t="s">
        <v>4</v>
      </c>
      <c r="E217" s="384" t="str">
        <f>IF(F217&lt;&gt;"",E216,"")</f>
        <v/>
      </c>
      <c r="F217" s="289"/>
      <c r="G217" s="290"/>
      <c r="H217" s="310"/>
      <c r="I217" s="218" t="str">
        <f>IF(B216="","",IF(F217=999,999,IF(F217+G217+H217=0,"",(F217*60+G217+H217/100)+E217)))</f>
        <v/>
      </c>
      <c r="J217" s="72" t="str">
        <f>IF(B216="","",AVERAGE(I216:I220))</f>
        <v/>
      </c>
      <c r="K217" s="72" t="str">
        <f>IF(I217="","",ABS(I217-J217))</f>
        <v/>
      </c>
      <c r="L217" s="219" t="str">
        <f>IF(K217="","",RANK(K217,K216:K220))</f>
        <v/>
      </c>
      <c r="M217" s="220" t="str">
        <f t="shared" ref="M217:M220" si="126">IF(I217="","",IF(L217=1,"",I217))</f>
        <v/>
      </c>
      <c r="N217" s="73" t="str">
        <f>IF(B216="","",AVERAGE(M216:M220))</f>
        <v/>
      </c>
      <c r="O217" s="73" t="str">
        <f>IF(M217="","",ABS(M217-N217))</f>
        <v/>
      </c>
      <c r="P217" s="221" t="str">
        <f>IF(O217="","",RANK(O217,O216:O220))</f>
        <v/>
      </c>
      <c r="Q217" s="222" t="str">
        <f t="shared" ref="Q217:Q220" si="127">IF(O217="","",IF(P217=1,"",I217))</f>
        <v/>
      </c>
      <c r="R217" s="74" t="str">
        <f>IF(B216="","",AVERAGE(Q216:Q220))</f>
        <v/>
      </c>
      <c r="S217" s="74" t="str">
        <f>IF(Q217="","",ABS(Q217-R217))</f>
        <v/>
      </c>
      <c r="T217" s="223" t="str">
        <f>IF(S217="","",RANK(S217,S216:S220))</f>
        <v/>
      </c>
      <c r="U217" s="224" t="str">
        <f t="shared" ref="U217:U220" si="128">IF(T217="","",IF(T217=1,"",Q217))</f>
        <v/>
      </c>
      <c r="V217" s="75" t="str">
        <f>IF(B216="","",AVERAGE(U216:U220))</f>
        <v/>
      </c>
      <c r="W217" s="225" t="str">
        <f>IF(B216="","",IF(J216&lt;0.5,J217,"NV"))</f>
        <v/>
      </c>
      <c r="X217" s="763"/>
      <c r="Y217" s="813"/>
      <c r="Z217" s="816"/>
    </row>
    <row r="218" spans="1:26" x14ac:dyDescent="0.25">
      <c r="A218" s="621"/>
      <c r="B218" s="1002"/>
      <c r="C218" s="641"/>
      <c r="D218" s="18" t="s">
        <v>8</v>
      </c>
      <c r="E218" s="384" t="str">
        <f>IF(F218&lt;&gt;"",E216,"")</f>
        <v/>
      </c>
      <c r="F218" s="289"/>
      <c r="G218" s="290"/>
      <c r="H218" s="310"/>
      <c r="I218" s="218" t="str">
        <f>IF(B216="","",IF(F218=999,999,IF(F218+G218+H218=0,"",(F218*60+G218+H218/100)+E218)))</f>
        <v/>
      </c>
      <c r="J218" s="72"/>
      <c r="K218" s="72" t="str">
        <f>IF(I218="","",ABS(I218-J217))</f>
        <v/>
      </c>
      <c r="L218" s="219" t="str">
        <f>IF(K218="","",RANK(K218,K216:K220))</f>
        <v/>
      </c>
      <c r="M218" s="220" t="str">
        <f t="shared" si="126"/>
        <v/>
      </c>
      <c r="N218" s="73"/>
      <c r="O218" s="73" t="str">
        <f>IF(M218="","",ABS(M218-N217))</f>
        <v/>
      </c>
      <c r="P218" s="221" t="str">
        <f>IF(O218="","",RANK(O218,O216:O220))</f>
        <v/>
      </c>
      <c r="Q218" s="222" t="str">
        <f t="shared" si="127"/>
        <v/>
      </c>
      <c r="R218" s="74"/>
      <c r="S218" s="74" t="str">
        <f>IF(Q218="","",ABS(Q218-R217))</f>
        <v/>
      </c>
      <c r="T218" s="223" t="str">
        <f>IF(S218="","",RANK(S218,S216:S220))</f>
        <v/>
      </c>
      <c r="U218" s="224" t="str">
        <f t="shared" si="128"/>
        <v/>
      </c>
      <c r="V218" s="75"/>
      <c r="W218" s="225" t="str">
        <f>IF(B216="","",IF(J216&lt;0.5,J217,IF(N216&lt;0.5,N217,"NV")))</f>
        <v/>
      </c>
      <c r="X218" s="763"/>
      <c r="Y218" s="813"/>
      <c r="Z218" s="816"/>
    </row>
    <row r="219" spans="1:26" x14ac:dyDescent="0.25">
      <c r="A219" s="621"/>
      <c r="B219" s="1002"/>
      <c r="C219" s="641"/>
      <c r="D219" s="18" t="s">
        <v>5</v>
      </c>
      <c r="E219" s="384" t="str">
        <f>IF(F219&lt;&gt;"",E216,"")</f>
        <v/>
      </c>
      <c r="F219" s="289"/>
      <c r="G219" s="290"/>
      <c r="H219" s="310"/>
      <c r="I219" s="218" t="str">
        <f>IF(B216="","",IF(F219=999,999,IF(F219+G219+H219=0,"",(F219*60+G219+H219/100)+E219)))</f>
        <v/>
      </c>
      <c r="J219" s="72"/>
      <c r="K219" s="72" t="str">
        <f>IF(I219="","",ABS(I219-J217))</f>
        <v/>
      </c>
      <c r="L219" s="219" t="str">
        <f>IF(K219="","",RANK(K219,K216:K220))</f>
        <v/>
      </c>
      <c r="M219" s="220" t="str">
        <f t="shared" si="126"/>
        <v/>
      </c>
      <c r="N219" s="73"/>
      <c r="O219" s="73" t="str">
        <f>IF(M219="","",ABS(M219-N217))</f>
        <v/>
      </c>
      <c r="P219" s="221" t="str">
        <f>IF(O219="","",RANK(O219,O216:O220))</f>
        <v/>
      </c>
      <c r="Q219" s="222" t="str">
        <f t="shared" si="127"/>
        <v/>
      </c>
      <c r="R219" s="74"/>
      <c r="S219" s="74" t="str">
        <f>IF(Q219="","",ABS(Q219-R217))</f>
        <v/>
      </c>
      <c r="T219" s="223" t="str">
        <f>IF(S219="","",RANK(S219,S216:S220))</f>
        <v/>
      </c>
      <c r="U219" s="224" t="str">
        <f t="shared" si="128"/>
        <v/>
      </c>
      <c r="V219" s="75"/>
      <c r="W219" s="225" t="str">
        <f>IF(B216="","",IF(N216=0,J217,IF(N216&lt;0.5,N217,IF(R216&lt;0.5,R217,"NV"))))</f>
        <v/>
      </c>
      <c r="X219" s="763"/>
      <c r="Y219" s="813"/>
      <c r="Z219" s="816"/>
    </row>
    <row r="220" spans="1:26" ht="15.75" thickBot="1" x14ac:dyDescent="0.3">
      <c r="A220" s="622"/>
      <c r="B220" s="1003"/>
      <c r="C220" s="825"/>
      <c r="D220" s="24" t="s">
        <v>6</v>
      </c>
      <c r="E220" s="389" t="str">
        <f>IF(F220&lt;&gt;"",E216,"")</f>
        <v/>
      </c>
      <c r="F220" s="295"/>
      <c r="G220" s="296"/>
      <c r="H220" s="335"/>
      <c r="I220" s="226" t="str">
        <f>IF(B216="","",IF(F220=999,999,IF(F220+G220+H220=0,"",(F220*60+G220+H220/100)+E220)))</f>
        <v/>
      </c>
      <c r="J220" s="76"/>
      <c r="K220" s="76" t="str">
        <f>IF(I220="","",ABS(I220-J217))</f>
        <v/>
      </c>
      <c r="L220" s="227" t="str">
        <f>IF(K220="","",RANK(K220,K216:K220))</f>
        <v/>
      </c>
      <c r="M220" s="228" t="str">
        <f t="shared" si="126"/>
        <v/>
      </c>
      <c r="N220" s="77"/>
      <c r="O220" s="77" t="str">
        <f>IF(M220="","",ABS(M220-N217))</f>
        <v/>
      </c>
      <c r="P220" s="229" t="str">
        <f>IF(O220="","",RANK(O220,O216:O220))</f>
        <v/>
      </c>
      <c r="Q220" s="230" t="str">
        <f t="shared" si="127"/>
        <v/>
      </c>
      <c r="R220" s="78"/>
      <c r="S220" s="78" t="str">
        <f>IF(Q220="","",ABS(Q220-R217))</f>
        <v/>
      </c>
      <c r="T220" s="231" t="str">
        <f>IF(S220="","",RANK(S220,S216:S220))</f>
        <v/>
      </c>
      <c r="U220" s="232" t="str">
        <f t="shared" si="128"/>
        <v/>
      </c>
      <c r="V220" s="79"/>
      <c r="W220" s="233" t="str">
        <f>IF(B216="","",IF(R216&lt;0.5,TRIMMEAN(I216:I220,0.4),IF(V216&lt;0.5,V217,"NV")))</f>
        <v/>
      </c>
      <c r="X220" s="811"/>
      <c r="Y220" s="814"/>
      <c r="Z220" s="817"/>
    </row>
    <row r="221" spans="1:26" x14ac:dyDescent="0.25">
      <c r="A221" s="626" t="str">
        <f>IF(B221="","",INDEX('Names And Totals'!$A$5:$A$104,MATCH('Head to Head'!B221,'Names And Totals'!$B$5:$B$104,0)))</f>
        <v/>
      </c>
      <c r="B221" s="999"/>
      <c r="C221" s="821" t="str">
        <f>IF(B221="","",IF(Y221="DQ","DQ",IF(Y221="TO","TO",IF(Y221="NV","NV",IF(Y221="","",RANK(Y221,$Y$6:$Y$501,0))))))</f>
        <v/>
      </c>
      <c r="D221" s="67" t="s">
        <v>7</v>
      </c>
      <c r="E221" s="342"/>
      <c r="F221" s="336"/>
      <c r="G221" s="333"/>
      <c r="H221" s="337"/>
      <c r="I221" s="263" t="str">
        <f>IF(B221="","",IF(F221=999,999,IF(F221+G221+H221=0,"",(F221*60+G221+H221/100)+E221)))</f>
        <v/>
      </c>
      <c r="J221" s="80" t="str">
        <f>IF(B221="","",MAX(I221:I225)-MIN(I221:I225))</f>
        <v/>
      </c>
      <c r="K221" s="80" t="str">
        <f>IF(I221="","",ABS(I221-J222))</f>
        <v/>
      </c>
      <c r="L221" s="214" t="str">
        <f>IF(K221="","",RANK(K221,K221:K225))</f>
        <v/>
      </c>
      <c r="M221" s="80" t="str">
        <f>IF(I221="","",IF(L221=1,"",I221))</f>
        <v/>
      </c>
      <c r="N221" s="82" t="str">
        <f>IF(B221="","",MAX(M221:M225)-MIN(M221:M225))</f>
        <v/>
      </c>
      <c r="O221" s="82" t="str">
        <f>IF(M221="","",ABS(M221-N222))</f>
        <v/>
      </c>
      <c r="P221" s="215" t="str">
        <f>IF(O221="","",RANK(O221,O221:O225))</f>
        <v/>
      </c>
      <c r="Q221" s="82" t="str">
        <f>IF(O221="","",IF(P221=1,"",I221))</f>
        <v/>
      </c>
      <c r="R221" s="83" t="str">
        <f>IF(B221="","",MAX(Q221:Q225)-MIN(Q221:Q225))</f>
        <v/>
      </c>
      <c r="S221" s="83" t="str">
        <f>IF(Q221="","",ABS(Q221-R222))</f>
        <v/>
      </c>
      <c r="T221" s="216" t="str">
        <f>IF(S221="","",RANK(S221,S221:S225))</f>
        <v/>
      </c>
      <c r="U221" s="83" t="str">
        <f>IF(T221="","",IF(T221=1,"",Q221))</f>
        <v/>
      </c>
      <c r="V221" s="84" t="str">
        <f>IF(B221="","",MAX(U221:U225)-MIN(U221:U225))</f>
        <v/>
      </c>
      <c r="W221" s="217" t="str">
        <f>IF(B221="","",I221)</f>
        <v/>
      </c>
      <c r="X221" s="614" t="str">
        <f>IF(B221="","",IF(Z221="DQ","DQ",IF(I221=999,"TO",IF(I221="","",IF(I222="",W221,IF(I223="",W222,IF(I224="",W223,IF(I225="",W224,W225))))))))</f>
        <v/>
      </c>
      <c r="Y221" s="818" t="str">
        <f>IF(B221="","",IF(Z221="DQ","DQ",IF(X221="TO","TO",IF(X221="","",IF(X221="NV","NV",IF((20-(X221-$Y$3))&gt;0,(20-(X221-$Y$3)),0))))))</f>
        <v/>
      </c>
      <c r="Z221" s="639"/>
    </row>
    <row r="222" spans="1:26" x14ac:dyDescent="0.25">
      <c r="A222" s="627"/>
      <c r="B222" s="997"/>
      <c r="C222" s="822"/>
      <c r="D222" s="21" t="s">
        <v>4</v>
      </c>
      <c r="E222" s="387" t="str">
        <f>IF(F222&lt;&gt;"",E221,"")</f>
        <v/>
      </c>
      <c r="F222" s="292"/>
      <c r="G222" s="293"/>
      <c r="H222" s="314"/>
      <c r="I222" s="234" t="str">
        <f>IF(B221="","",IF(F222=999,999,IF(F222+G222+H222=0,"",(F222*60+G222+H222/100)+E222)))</f>
        <v/>
      </c>
      <c r="J222" s="72" t="str">
        <f>IF(B221="","",AVERAGE(I221:I225))</f>
        <v/>
      </c>
      <c r="K222" s="72" t="str">
        <f>IF(I222="","",ABS(I222-J222))</f>
        <v/>
      </c>
      <c r="L222" s="219" t="str">
        <f>IF(K222="","",RANK(K222,K221:K225))</f>
        <v/>
      </c>
      <c r="M222" s="220" t="str">
        <f t="shared" ref="M222:M225" si="129">IF(I222="","",IF(L222=1,"",I222))</f>
        <v/>
      </c>
      <c r="N222" s="73" t="str">
        <f>IF(B221="","",AVERAGE(M221:M225))</f>
        <v/>
      </c>
      <c r="O222" s="73" t="str">
        <f>IF(M222="","",ABS(M222-N222))</f>
        <v/>
      </c>
      <c r="P222" s="221" t="str">
        <f>IF(O222="","",RANK(O222,O221:O225))</f>
        <v/>
      </c>
      <c r="Q222" s="222" t="str">
        <f t="shared" ref="Q222:Q225" si="130">IF(O222="","",IF(P222=1,"",I222))</f>
        <v/>
      </c>
      <c r="R222" s="74" t="str">
        <f>IF(B221="","",AVERAGE(Q221:Q225))</f>
        <v/>
      </c>
      <c r="S222" s="74" t="str">
        <f>IF(Q222="","",ABS(Q222-R222))</f>
        <v/>
      </c>
      <c r="T222" s="223" t="str">
        <f>IF(S222="","",RANK(S222,S221:S225))</f>
        <v/>
      </c>
      <c r="U222" s="224" t="str">
        <f t="shared" ref="U222:U225" si="131">IF(T222="","",IF(T222=1,"",Q222))</f>
        <v/>
      </c>
      <c r="V222" s="75" t="str">
        <f>IF(B221="","",AVERAGE(U221:U225))</f>
        <v/>
      </c>
      <c r="W222" s="225" t="str">
        <f>IF(B221="","",IF(J221&lt;0.5,J222,"NV"))</f>
        <v/>
      </c>
      <c r="X222" s="615"/>
      <c r="Y222" s="819"/>
      <c r="Z222" s="639"/>
    </row>
    <row r="223" spans="1:26" x14ac:dyDescent="0.25">
      <c r="A223" s="627"/>
      <c r="B223" s="997"/>
      <c r="C223" s="822"/>
      <c r="D223" s="21" t="s">
        <v>8</v>
      </c>
      <c r="E223" s="387" t="str">
        <f>IF(F223&lt;&gt;"",E221,"")</f>
        <v/>
      </c>
      <c r="F223" s="292"/>
      <c r="G223" s="293"/>
      <c r="H223" s="314"/>
      <c r="I223" s="234" t="str">
        <f>IF(B221="","",IF(F223=999,999,IF(F223+G223+H223=0,"",(F223*60+G223+H223/100)+E223)))</f>
        <v/>
      </c>
      <c r="J223" s="72"/>
      <c r="K223" s="72" t="str">
        <f>IF(I223="","",ABS(I223-J222))</f>
        <v/>
      </c>
      <c r="L223" s="219" t="str">
        <f>IF(K223="","",RANK(K223,K221:K225))</f>
        <v/>
      </c>
      <c r="M223" s="220" t="str">
        <f t="shared" si="129"/>
        <v/>
      </c>
      <c r="N223" s="73"/>
      <c r="O223" s="73" t="str">
        <f>IF(M223="","",ABS(M223-N222))</f>
        <v/>
      </c>
      <c r="P223" s="221" t="str">
        <f>IF(O223="","",RANK(O223,O221:O225))</f>
        <v/>
      </c>
      <c r="Q223" s="222" t="str">
        <f t="shared" si="130"/>
        <v/>
      </c>
      <c r="R223" s="74"/>
      <c r="S223" s="74" t="str">
        <f>IF(Q223="","",ABS(Q223-R222))</f>
        <v/>
      </c>
      <c r="T223" s="223" t="str">
        <f>IF(S223="","",RANK(S223,S221:S225))</f>
        <v/>
      </c>
      <c r="U223" s="224" t="str">
        <f t="shared" si="131"/>
        <v/>
      </c>
      <c r="V223" s="75"/>
      <c r="W223" s="225" t="str">
        <f>IF(B221="","",IF(J221&lt;0.5,J222,IF(N221&lt;0.5,N222,"NV")))</f>
        <v/>
      </c>
      <c r="X223" s="615"/>
      <c r="Y223" s="819"/>
      <c r="Z223" s="639"/>
    </row>
    <row r="224" spans="1:26" x14ac:dyDescent="0.25">
      <c r="A224" s="627"/>
      <c r="B224" s="997"/>
      <c r="C224" s="822"/>
      <c r="D224" s="21" t="s">
        <v>5</v>
      </c>
      <c r="E224" s="387" t="str">
        <f>IF(F224&lt;&gt;"",E221,"")</f>
        <v/>
      </c>
      <c r="F224" s="292"/>
      <c r="G224" s="293"/>
      <c r="H224" s="314"/>
      <c r="I224" s="234" t="str">
        <f>IF(B221="","",IF(F224=999,999,IF(F224+G224+H224=0,"",(F224*60+G224+H224/100)+E224)))</f>
        <v/>
      </c>
      <c r="J224" s="72"/>
      <c r="K224" s="72" t="str">
        <f>IF(I224="","",ABS(I224-J222))</f>
        <v/>
      </c>
      <c r="L224" s="219" t="str">
        <f>IF(K224="","",RANK(K224,K221:K225))</f>
        <v/>
      </c>
      <c r="M224" s="220" t="str">
        <f t="shared" si="129"/>
        <v/>
      </c>
      <c r="N224" s="73"/>
      <c r="O224" s="73" t="str">
        <f>IF(M224="","",ABS(M224-N222))</f>
        <v/>
      </c>
      <c r="P224" s="221" t="str">
        <f>IF(O224="","",RANK(O224,O221:O225))</f>
        <v/>
      </c>
      <c r="Q224" s="222" t="str">
        <f t="shared" si="130"/>
        <v/>
      </c>
      <c r="R224" s="74"/>
      <c r="S224" s="74" t="str">
        <f>IF(Q224="","",ABS(Q224-R222))</f>
        <v/>
      </c>
      <c r="T224" s="223" t="str">
        <f>IF(S224="","",RANK(S224,S221:S225))</f>
        <v/>
      </c>
      <c r="U224" s="224" t="str">
        <f t="shared" si="131"/>
        <v/>
      </c>
      <c r="V224" s="75"/>
      <c r="W224" s="225" t="str">
        <f>IF(B221="","",IF(N221=0,J222,IF(N221&lt;0.5,N222,IF(R221&lt;0.5,R222,"NV"))))</f>
        <v/>
      </c>
      <c r="X224" s="615"/>
      <c r="Y224" s="819"/>
      <c r="Z224" s="639"/>
    </row>
    <row r="225" spans="1:26" ht="15.75" thickBot="1" x14ac:dyDescent="0.3">
      <c r="A225" s="628"/>
      <c r="B225" s="1000"/>
      <c r="C225" s="823"/>
      <c r="D225" s="66" t="s">
        <v>6</v>
      </c>
      <c r="E225" s="235" t="str">
        <f>IF(F225&lt;&gt;"",E221,"")</f>
        <v/>
      </c>
      <c r="F225" s="338"/>
      <c r="G225" s="339"/>
      <c r="H225" s="340"/>
      <c r="I225" s="264" t="str">
        <f>IF(B221="","",IF(F225=999,999,IF(F225+G225+H225=0,"",(F225*60+G225+H225/100)+E225)))</f>
        <v/>
      </c>
      <c r="J225" s="76"/>
      <c r="K225" s="76" t="str">
        <f>IF(I225="","",ABS(I225-J222))</f>
        <v/>
      </c>
      <c r="L225" s="227" t="str">
        <f>IF(K225="","",RANK(K225,K221:K225))</f>
        <v/>
      </c>
      <c r="M225" s="228" t="str">
        <f t="shared" si="129"/>
        <v/>
      </c>
      <c r="N225" s="77"/>
      <c r="O225" s="77" t="str">
        <f>IF(M225="","",ABS(M225-N222))</f>
        <v/>
      </c>
      <c r="P225" s="229" t="str">
        <f>IF(O225="","",RANK(O225,O221:O225))</f>
        <v/>
      </c>
      <c r="Q225" s="230" t="str">
        <f t="shared" si="130"/>
        <v/>
      </c>
      <c r="R225" s="78"/>
      <c r="S225" s="78" t="str">
        <f>IF(Q225="","",ABS(Q225-R222))</f>
        <v/>
      </c>
      <c r="T225" s="231" t="str">
        <f>IF(S225="","",RANK(S225,S221:S225))</f>
        <v/>
      </c>
      <c r="U225" s="232" t="str">
        <f t="shared" si="131"/>
        <v/>
      </c>
      <c r="V225" s="79"/>
      <c r="W225" s="233" t="str">
        <f>IF(B221="","",IF(R221&lt;0.5,TRIMMEAN(I221:I225,0.4),IF(V221&lt;0.5,V222,"NV")))</f>
        <v/>
      </c>
      <c r="X225" s="616"/>
      <c r="Y225" s="820"/>
      <c r="Z225" s="639"/>
    </row>
    <row r="226" spans="1:26" x14ac:dyDescent="0.25">
      <c r="A226" s="830" t="str">
        <f>IF(B226="","",INDEX('Names And Totals'!$A$5:$A$104,MATCH('Head to Head'!B226,'Names And Totals'!$B$5:$B$104,0)))</f>
        <v/>
      </c>
      <c r="B226" s="1001"/>
      <c r="C226" s="824" t="str">
        <f>IF(B226="","",IF(Y226="DQ","DQ",IF(Y226="TO","TO",IF(Y226="NV","NV",IF(Y226="","",RANK(Y226,$Y$6:$Y$501,0))))))</f>
        <v/>
      </c>
      <c r="D226" s="23" t="s">
        <v>7</v>
      </c>
      <c r="E226" s="343"/>
      <c r="F226" s="324"/>
      <c r="G226" s="334"/>
      <c r="H226" s="325"/>
      <c r="I226" s="213" t="str">
        <f>IF(B226="","",IF(F226=999,999,IF(F226+G226+H226=0,"",(F226*60+G226+H226/100)+E226)))</f>
        <v/>
      </c>
      <c r="J226" s="80" t="str">
        <f>IF(B226="","",MAX(I226:I230)-MIN(I226:I230))</f>
        <v/>
      </c>
      <c r="K226" s="80" t="str">
        <f>IF(I226="","",ABS(I226-J227))</f>
        <v/>
      </c>
      <c r="L226" s="214" t="str">
        <f>IF(K226="","",RANK(K226,K226:K230))</f>
        <v/>
      </c>
      <c r="M226" s="80" t="str">
        <f>IF(I226="","",IF(L226=1,"",I226))</f>
        <v/>
      </c>
      <c r="N226" s="82" t="str">
        <f>IF(B226="","",MAX(M226:M230)-MIN(M226:M230))</f>
        <v/>
      </c>
      <c r="O226" s="82" t="str">
        <f>IF(M226="","",ABS(M226-N227))</f>
        <v/>
      </c>
      <c r="P226" s="215" t="str">
        <f>IF(O226="","",RANK(O226,O226:O230))</f>
        <v/>
      </c>
      <c r="Q226" s="82" t="str">
        <f>IF(O226="","",IF(P226=1,"",I226))</f>
        <v/>
      </c>
      <c r="R226" s="83" t="str">
        <f>IF(B226="","",MAX(Q226:Q230)-MIN(Q226:Q230))</f>
        <v/>
      </c>
      <c r="S226" s="83" t="str">
        <f>IF(Q226="","",ABS(Q226-R227))</f>
        <v/>
      </c>
      <c r="T226" s="216" t="str">
        <f>IF(S226="","",RANK(S226,S226:S230))</f>
        <v/>
      </c>
      <c r="U226" s="83" t="str">
        <f>IF(T226="","",IF(T226=1,"",Q226))</f>
        <v/>
      </c>
      <c r="V226" s="84" t="str">
        <f>IF(B226="","",MAX(U226:U230)-MIN(U226:U230))</f>
        <v/>
      </c>
      <c r="W226" s="217" t="str">
        <f>IF(B226="","",I226)</f>
        <v/>
      </c>
      <c r="X226" s="810" t="str">
        <f>IF(B226="","",IF(Z226="DQ","DQ",IF(I226=999,"TO",IF(I226="","",IF(I227="",W226,IF(I228="",W227,IF(I229="",W228,IF(I230="",W229,W230))))))))</f>
        <v/>
      </c>
      <c r="Y226" s="812" t="str">
        <f>IF(B226="","",IF(Z226="DQ","DQ",IF(X226="TO","TO",IF(X226="","",IF(X226="NV","NV",IF((20-(X226-$Y$3))&gt;0,(20-(X226-$Y$3)),0))))))</f>
        <v/>
      </c>
      <c r="Z226" s="815"/>
    </row>
    <row r="227" spans="1:26" x14ac:dyDescent="0.25">
      <c r="A227" s="621"/>
      <c r="B227" s="1002"/>
      <c r="C227" s="641"/>
      <c r="D227" s="18" t="s">
        <v>4</v>
      </c>
      <c r="E227" s="384" t="str">
        <f>IF(F227&lt;&gt;"",E226,"")</f>
        <v/>
      </c>
      <c r="F227" s="289"/>
      <c r="G227" s="290"/>
      <c r="H227" s="310"/>
      <c r="I227" s="218" t="str">
        <f>IF(B226="","",IF(F227=999,999,IF(F227+G227+H227=0,"",(F227*60+G227+H227/100)+E227)))</f>
        <v/>
      </c>
      <c r="J227" s="72" t="str">
        <f>IF(B226="","",AVERAGE(I226:I230))</f>
        <v/>
      </c>
      <c r="K227" s="72" t="str">
        <f>IF(I227="","",ABS(I227-J227))</f>
        <v/>
      </c>
      <c r="L227" s="219" t="str">
        <f>IF(K227="","",RANK(K227,K226:K230))</f>
        <v/>
      </c>
      <c r="M227" s="220" t="str">
        <f t="shared" ref="M227:M230" si="132">IF(I227="","",IF(L227=1,"",I227))</f>
        <v/>
      </c>
      <c r="N227" s="73" t="str">
        <f>IF(B226="","",AVERAGE(M226:M230))</f>
        <v/>
      </c>
      <c r="O227" s="73" t="str">
        <f>IF(M227="","",ABS(M227-N227))</f>
        <v/>
      </c>
      <c r="P227" s="221" t="str">
        <f>IF(O227="","",RANK(O227,O226:O230))</f>
        <v/>
      </c>
      <c r="Q227" s="222" t="str">
        <f t="shared" ref="Q227:Q230" si="133">IF(O227="","",IF(P227=1,"",I227))</f>
        <v/>
      </c>
      <c r="R227" s="74" t="str">
        <f>IF(B226="","",AVERAGE(Q226:Q230))</f>
        <v/>
      </c>
      <c r="S227" s="74" t="str">
        <f>IF(Q227="","",ABS(Q227-R227))</f>
        <v/>
      </c>
      <c r="T227" s="223" t="str">
        <f>IF(S227="","",RANK(S227,S226:S230))</f>
        <v/>
      </c>
      <c r="U227" s="224" t="str">
        <f t="shared" ref="U227:U230" si="134">IF(T227="","",IF(T227=1,"",Q227))</f>
        <v/>
      </c>
      <c r="V227" s="75" t="str">
        <f>IF(B226="","",AVERAGE(U226:U230))</f>
        <v/>
      </c>
      <c r="W227" s="225" t="str">
        <f>IF(B226="","",IF(J226&lt;0.5,J227,"NV"))</f>
        <v/>
      </c>
      <c r="X227" s="763"/>
      <c r="Y227" s="813"/>
      <c r="Z227" s="816"/>
    </row>
    <row r="228" spans="1:26" x14ac:dyDescent="0.25">
      <c r="A228" s="621"/>
      <c r="B228" s="1002"/>
      <c r="C228" s="641"/>
      <c r="D228" s="18" t="s">
        <v>8</v>
      </c>
      <c r="E228" s="384" t="str">
        <f>IF(F228&lt;&gt;"",E226,"")</f>
        <v/>
      </c>
      <c r="F228" s="289"/>
      <c r="G228" s="290"/>
      <c r="H228" s="310"/>
      <c r="I228" s="218" t="str">
        <f>IF(B226="","",IF(F228=999,999,IF(F228+G228+H228=0,"",(F228*60+G228+H228/100)+E228)))</f>
        <v/>
      </c>
      <c r="J228" s="72"/>
      <c r="K228" s="72" t="str">
        <f>IF(I228="","",ABS(I228-J227))</f>
        <v/>
      </c>
      <c r="L228" s="219" t="str">
        <f>IF(K228="","",RANK(K228,K226:K230))</f>
        <v/>
      </c>
      <c r="M228" s="220" t="str">
        <f t="shared" si="132"/>
        <v/>
      </c>
      <c r="N228" s="73"/>
      <c r="O228" s="73" t="str">
        <f>IF(M228="","",ABS(M228-N227))</f>
        <v/>
      </c>
      <c r="P228" s="221" t="str">
        <f>IF(O228="","",RANK(O228,O226:O230))</f>
        <v/>
      </c>
      <c r="Q228" s="222" t="str">
        <f t="shared" si="133"/>
        <v/>
      </c>
      <c r="R228" s="74"/>
      <c r="S228" s="74" t="str">
        <f>IF(Q228="","",ABS(Q228-R227))</f>
        <v/>
      </c>
      <c r="T228" s="223" t="str">
        <f>IF(S228="","",RANK(S228,S226:S230))</f>
        <v/>
      </c>
      <c r="U228" s="224" t="str">
        <f t="shared" si="134"/>
        <v/>
      </c>
      <c r="V228" s="75"/>
      <c r="W228" s="225" t="str">
        <f>IF(B226="","",IF(J226&lt;0.5,J227,IF(N226&lt;0.5,N227,"NV")))</f>
        <v/>
      </c>
      <c r="X228" s="763"/>
      <c r="Y228" s="813"/>
      <c r="Z228" s="816"/>
    </row>
    <row r="229" spans="1:26" x14ac:dyDescent="0.25">
      <c r="A229" s="621"/>
      <c r="B229" s="1002"/>
      <c r="C229" s="641"/>
      <c r="D229" s="18" t="s">
        <v>5</v>
      </c>
      <c r="E229" s="384" t="str">
        <f>IF(F229&lt;&gt;"",E226,"")</f>
        <v/>
      </c>
      <c r="F229" s="289"/>
      <c r="G229" s="290"/>
      <c r="H229" s="310"/>
      <c r="I229" s="218" t="str">
        <f>IF(B226="","",IF(F229=999,999,IF(F229+G229+H229=0,"",(F229*60+G229+H229/100)+E229)))</f>
        <v/>
      </c>
      <c r="J229" s="72"/>
      <c r="K229" s="72" t="str">
        <f>IF(I229="","",ABS(I229-J227))</f>
        <v/>
      </c>
      <c r="L229" s="219" t="str">
        <f>IF(K229="","",RANK(K229,K226:K230))</f>
        <v/>
      </c>
      <c r="M229" s="220" t="str">
        <f t="shared" si="132"/>
        <v/>
      </c>
      <c r="N229" s="73"/>
      <c r="O229" s="73" t="str">
        <f>IF(M229="","",ABS(M229-N227))</f>
        <v/>
      </c>
      <c r="P229" s="221" t="str">
        <f>IF(O229="","",RANK(O229,O226:O230))</f>
        <v/>
      </c>
      <c r="Q229" s="222" t="str">
        <f t="shared" si="133"/>
        <v/>
      </c>
      <c r="R229" s="74"/>
      <c r="S229" s="74" t="str">
        <f>IF(Q229="","",ABS(Q229-R227))</f>
        <v/>
      </c>
      <c r="T229" s="223" t="str">
        <f>IF(S229="","",RANK(S229,S226:S230))</f>
        <v/>
      </c>
      <c r="U229" s="224" t="str">
        <f t="shared" si="134"/>
        <v/>
      </c>
      <c r="V229" s="75"/>
      <c r="W229" s="225" t="str">
        <f>IF(B226="","",IF(N226=0,J227,IF(N226&lt;0.5,N227,IF(R226&lt;0.5,R227,"NV"))))</f>
        <v/>
      </c>
      <c r="X229" s="763"/>
      <c r="Y229" s="813"/>
      <c r="Z229" s="816"/>
    </row>
    <row r="230" spans="1:26" ht="15.75" thickBot="1" x14ac:dyDescent="0.3">
      <c r="A230" s="622"/>
      <c r="B230" s="1003"/>
      <c r="C230" s="825"/>
      <c r="D230" s="24" t="s">
        <v>6</v>
      </c>
      <c r="E230" s="389" t="str">
        <f>IF(F230&lt;&gt;"",E226,"")</f>
        <v/>
      </c>
      <c r="F230" s="295"/>
      <c r="G230" s="296"/>
      <c r="H230" s="335"/>
      <c r="I230" s="226" t="str">
        <f>IF(B226="","",IF(F230=999,999,IF(F230+G230+H230=0,"",(F230*60+G230+H230/100)+E230)))</f>
        <v/>
      </c>
      <c r="J230" s="76"/>
      <c r="K230" s="76" t="str">
        <f>IF(I230="","",ABS(I230-J227))</f>
        <v/>
      </c>
      <c r="L230" s="227" t="str">
        <f>IF(K230="","",RANK(K230,K226:K230))</f>
        <v/>
      </c>
      <c r="M230" s="228" t="str">
        <f t="shared" si="132"/>
        <v/>
      </c>
      <c r="N230" s="77"/>
      <c r="O230" s="77" t="str">
        <f>IF(M230="","",ABS(M230-N227))</f>
        <v/>
      </c>
      <c r="P230" s="229" t="str">
        <f>IF(O230="","",RANK(O230,O226:O230))</f>
        <v/>
      </c>
      <c r="Q230" s="230" t="str">
        <f t="shared" si="133"/>
        <v/>
      </c>
      <c r="R230" s="78"/>
      <c r="S230" s="78" t="str">
        <f>IF(Q230="","",ABS(Q230-R227))</f>
        <v/>
      </c>
      <c r="T230" s="231" t="str">
        <f>IF(S230="","",RANK(S230,S226:S230))</f>
        <v/>
      </c>
      <c r="U230" s="232" t="str">
        <f t="shared" si="134"/>
        <v/>
      </c>
      <c r="V230" s="79"/>
      <c r="W230" s="233" t="str">
        <f>IF(B226="","",IF(R226&lt;0.5,TRIMMEAN(I226:I230,0.4),IF(V226&lt;0.5,V227,"NV")))</f>
        <v/>
      </c>
      <c r="X230" s="811"/>
      <c r="Y230" s="814"/>
      <c r="Z230" s="817"/>
    </row>
    <row r="231" spans="1:26" x14ac:dyDescent="0.25">
      <c r="A231" s="626" t="str">
        <f>IF(B231="","",INDEX('Names And Totals'!$A$5:$A$104,MATCH('Head to Head'!B231,'Names And Totals'!$B$5:$B$104,0)))</f>
        <v/>
      </c>
      <c r="B231" s="999"/>
      <c r="C231" s="821" t="str">
        <f>IF(B231="","",IF(Y231="DQ","DQ",IF(Y231="TO","TO",IF(Y231="NV","NV",IF(Y231="","",RANK(Y231,$Y$6:$Y$501,0))))))</f>
        <v/>
      </c>
      <c r="D231" s="67" t="s">
        <v>7</v>
      </c>
      <c r="E231" s="342"/>
      <c r="F231" s="336"/>
      <c r="G231" s="333"/>
      <c r="H231" s="337"/>
      <c r="I231" s="263" t="str">
        <f>IF(B231="","",IF(F231=999,999,IF(F231+G231+H231=0,"",(F231*60+G231+H231/100)+E231)))</f>
        <v/>
      </c>
      <c r="J231" s="80" t="str">
        <f>IF(B231="","",MAX(I231:I235)-MIN(I231:I235))</f>
        <v/>
      </c>
      <c r="K231" s="80" t="str">
        <f>IF(I231="","",ABS(I231-J232))</f>
        <v/>
      </c>
      <c r="L231" s="214" t="str">
        <f>IF(K231="","",RANK(K231,K231:K235))</f>
        <v/>
      </c>
      <c r="M231" s="80" t="str">
        <f>IF(I231="","",IF(L231=1,"",I231))</f>
        <v/>
      </c>
      <c r="N231" s="82" t="str">
        <f>IF(B231="","",MAX(M231:M235)-MIN(M231:M235))</f>
        <v/>
      </c>
      <c r="O231" s="82" t="str">
        <f>IF(M231="","",ABS(M231-N232))</f>
        <v/>
      </c>
      <c r="P231" s="215" t="str">
        <f>IF(O231="","",RANK(O231,O231:O235))</f>
        <v/>
      </c>
      <c r="Q231" s="82" t="str">
        <f>IF(O231="","",IF(P231=1,"",I231))</f>
        <v/>
      </c>
      <c r="R231" s="83" t="str">
        <f>IF(B231="","",MAX(Q231:Q235)-MIN(Q231:Q235))</f>
        <v/>
      </c>
      <c r="S231" s="83" t="str">
        <f>IF(Q231="","",ABS(Q231-R232))</f>
        <v/>
      </c>
      <c r="T231" s="216" t="str">
        <f>IF(S231="","",RANK(S231,S231:S235))</f>
        <v/>
      </c>
      <c r="U231" s="83" t="str">
        <f>IF(T231="","",IF(T231=1,"",Q231))</f>
        <v/>
      </c>
      <c r="V231" s="84" t="str">
        <f>IF(B231="","",MAX(U231:U235)-MIN(U231:U235))</f>
        <v/>
      </c>
      <c r="W231" s="217" t="str">
        <f>IF(B231="","",I231)</f>
        <v/>
      </c>
      <c r="X231" s="614" t="str">
        <f>IF(B231="","",IF(Z231="DQ","DQ",IF(I231=999,"TO",IF(I231="","",IF(I232="",W231,IF(I233="",W232,IF(I234="",W233,IF(I235="",W234,W235))))))))</f>
        <v/>
      </c>
      <c r="Y231" s="818" t="str">
        <f>IF(B231="","",IF(Z231="DQ","DQ",IF(X231="TO","TO",IF(X231="","",IF(X231="NV","NV",IF((20-(X231-$Y$3))&gt;0,(20-(X231-$Y$3)),0))))))</f>
        <v/>
      </c>
      <c r="Z231" s="639"/>
    </row>
    <row r="232" spans="1:26" x14ac:dyDescent="0.25">
      <c r="A232" s="627"/>
      <c r="B232" s="997"/>
      <c r="C232" s="822"/>
      <c r="D232" s="21" t="s">
        <v>4</v>
      </c>
      <c r="E232" s="387" t="str">
        <f>IF(F232&lt;&gt;"",E231,"")</f>
        <v/>
      </c>
      <c r="F232" s="292"/>
      <c r="G232" s="293"/>
      <c r="H232" s="314"/>
      <c r="I232" s="234" t="str">
        <f>IF(B231="","",IF(F232=999,999,IF(F232+G232+H232=0,"",(F232*60+G232+H232/100)+E232)))</f>
        <v/>
      </c>
      <c r="J232" s="72" t="str">
        <f>IF(B231="","",AVERAGE(I231:I235))</f>
        <v/>
      </c>
      <c r="K232" s="72" t="str">
        <f>IF(I232="","",ABS(I232-J232))</f>
        <v/>
      </c>
      <c r="L232" s="219" t="str">
        <f>IF(K232="","",RANK(K232,K231:K235))</f>
        <v/>
      </c>
      <c r="M232" s="220" t="str">
        <f t="shared" ref="M232:M235" si="135">IF(I232="","",IF(L232=1,"",I232))</f>
        <v/>
      </c>
      <c r="N232" s="73" t="str">
        <f>IF(B231="","",AVERAGE(M231:M235))</f>
        <v/>
      </c>
      <c r="O232" s="73" t="str">
        <f>IF(M232="","",ABS(M232-N232))</f>
        <v/>
      </c>
      <c r="P232" s="221" t="str">
        <f>IF(O232="","",RANK(O232,O231:O235))</f>
        <v/>
      </c>
      <c r="Q232" s="222" t="str">
        <f t="shared" ref="Q232:Q235" si="136">IF(O232="","",IF(P232=1,"",I232))</f>
        <v/>
      </c>
      <c r="R232" s="74" t="str">
        <f>IF(B231="","",AVERAGE(Q231:Q235))</f>
        <v/>
      </c>
      <c r="S232" s="74" t="str">
        <f>IF(Q232="","",ABS(Q232-R232))</f>
        <v/>
      </c>
      <c r="T232" s="223" t="str">
        <f>IF(S232="","",RANK(S232,S231:S235))</f>
        <v/>
      </c>
      <c r="U232" s="224" t="str">
        <f t="shared" ref="U232:U235" si="137">IF(T232="","",IF(T232=1,"",Q232))</f>
        <v/>
      </c>
      <c r="V232" s="75" t="str">
        <f>IF(B231="","",AVERAGE(U231:U235))</f>
        <v/>
      </c>
      <c r="W232" s="225" t="str">
        <f>IF(B231="","",IF(J231&lt;0.5,J232,"NV"))</f>
        <v/>
      </c>
      <c r="X232" s="615"/>
      <c r="Y232" s="819"/>
      <c r="Z232" s="639"/>
    </row>
    <row r="233" spans="1:26" x14ac:dyDescent="0.25">
      <c r="A233" s="627"/>
      <c r="B233" s="997"/>
      <c r="C233" s="822"/>
      <c r="D233" s="21" t="s">
        <v>8</v>
      </c>
      <c r="E233" s="387" t="str">
        <f>IF(F233&lt;&gt;"",E231,"")</f>
        <v/>
      </c>
      <c r="F233" s="292"/>
      <c r="G233" s="293"/>
      <c r="H233" s="314"/>
      <c r="I233" s="234" t="str">
        <f>IF(B231="","",IF(F233=999,999,IF(F233+G233+H233=0,"",(F233*60+G233+H233/100)+E233)))</f>
        <v/>
      </c>
      <c r="J233" s="72"/>
      <c r="K233" s="72" t="str">
        <f>IF(I233="","",ABS(I233-J232))</f>
        <v/>
      </c>
      <c r="L233" s="219" t="str">
        <f>IF(K233="","",RANK(K233,K231:K235))</f>
        <v/>
      </c>
      <c r="M233" s="220" t="str">
        <f t="shared" si="135"/>
        <v/>
      </c>
      <c r="N233" s="73"/>
      <c r="O233" s="73" t="str">
        <f>IF(M233="","",ABS(M233-N232))</f>
        <v/>
      </c>
      <c r="P233" s="221" t="str">
        <f>IF(O233="","",RANK(O233,O231:O235))</f>
        <v/>
      </c>
      <c r="Q233" s="222" t="str">
        <f t="shared" si="136"/>
        <v/>
      </c>
      <c r="R233" s="74"/>
      <c r="S233" s="74" t="str">
        <f>IF(Q233="","",ABS(Q233-R232))</f>
        <v/>
      </c>
      <c r="T233" s="223" t="str">
        <f>IF(S233="","",RANK(S233,S231:S235))</f>
        <v/>
      </c>
      <c r="U233" s="224" t="str">
        <f t="shared" si="137"/>
        <v/>
      </c>
      <c r="V233" s="75"/>
      <c r="W233" s="225" t="str">
        <f>IF(B231="","",IF(J231&lt;0.5,J232,IF(N231&lt;0.5,N232,"NV")))</f>
        <v/>
      </c>
      <c r="X233" s="615"/>
      <c r="Y233" s="819"/>
      <c r="Z233" s="639"/>
    </row>
    <row r="234" spans="1:26" x14ac:dyDescent="0.25">
      <c r="A234" s="627"/>
      <c r="B234" s="997"/>
      <c r="C234" s="822"/>
      <c r="D234" s="21" t="s">
        <v>5</v>
      </c>
      <c r="E234" s="387" t="str">
        <f>IF(F234&lt;&gt;"",E231,"")</f>
        <v/>
      </c>
      <c r="F234" s="292"/>
      <c r="G234" s="293"/>
      <c r="H234" s="314"/>
      <c r="I234" s="234" t="str">
        <f>IF(B231="","",IF(F234=999,999,IF(F234+G234+H234=0,"",(F234*60+G234+H234/100)+E234)))</f>
        <v/>
      </c>
      <c r="J234" s="72"/>
      <c r="K234" s="72" t="str">
        <f>IF(I234="","",ABS(I234-J232))</f>
        <v/>
      </c>
      <c r="L234" s="219" t="str">
        <f>IF(K234="","",RANK(K234,K231:K235))</f>
        <v/>
      </c>
      <c r="M234" s="220" t="str">
        <f t="shared" si="135"/>
        <v/>
      </c>
      <c r="N234" s="73"/>
      <c r="O234" s="73" t="str">
        <f>IF(M234="","",ABS(M234-N232))</f>
        <v/>
      </c>
      <c r="P234" s="221" t="str">
        <f>IF(O234="","",RANK(O234,O231:O235))</f>
        <v/>
      </c>
      <c r="Q234" s="222" t="str">
        <f t="shared" si="136"/>
        <v/>
      </c>
      <c r="R234" s="74"/>
      <c r="S234" s="74" t="str">
        <f>IF(Q234="","",ABS(Q234-R232))</f>
        <v/>
      </c>
      <c r="T234" s="223" t="str">
        <f>IF(S234="","",RANK(S234,S231:S235))</f>
        <v/>
      </c>
      <c r="U234" s="224" t="str">
        <f t="shared" si="137"/>
        <v/>
      </c>
      <c r="V234" s="75"/>
      <c r="W234" s="225" t="str">
        <f>IF(B231="","",IF(N231=0,J232,IF(N231&lt;0.5,N232,IF(R231&lt;0.5,R232,"NV"))))</f>
        <v/>
      </c>
      <c r="X234" s="615"/>
      <c r="Y234" s="819"/>
      <c r="Z234" s="639"/>
    </row>
    <row r="235" spans="1:26" ht="15.75" thickBot="1" x14ac:dyDescent="0.3">
      <c r="A235" s="628"/>
      <c r="B235" s="1000"/>
      <c r="C235" s="823"/>
      <c r="D235" s="66" t="s">
        <v>6</v>
      </c>
      <c r="E235" s="235" t="str">
        <f>IF(F235&lt;&gt;"",E231,"")</f>
        <v/>
      </c>
      <c r="F235" s="338"/>
      <c r="G235" s="339"/>
      <c r="H235" s="340"/>
      <c r="I235" s="264" t="str">
        <f>IF(B231="","",IF(F235=999,999,IF(F235+G235+H235=0,"",(F235*60+G235+H235/100)+E235)))</f>
        <v/>
      </c>
      <c r="J235" s="76"/>
      <c r="K235" s="76" t="str">
        <f>IF(I235="","",ABS(I235-J232))</f>
        <v/>
      </c>
      <c r="L235" s="227" t="str">
        <f>IF(K235="","",RANK(K235,K231:K235))</f>
        <v/>
      </c>
      <c r="M235" s="228" t="str">
        <f t="shared" si="135"/>
        <v/>
      </c>
      <c r="N235" s="77"/>
      <c r="O235" s="77" t="str">
        <f>IF(M235="","",ABS(M235-N232))</f>
        <v/>
      </c>
      <c r="P235" s="229" t="str">
        <f>IF(O235="","",RANK(O235,O231:O235))</f>
        <v/>
      </c>
      <c r="Q235" s="230" t="str">
        <f t="shared" si="136"/>
        <v/>
      </c>
      <c r="R235" s="78"/>
      <c r="S235" s="78" t="str">
        <f>IF(Q235="","",ABS(Q235-R232))</f>
        <v/>
      </c>
      <c r="T235" s="231" t="str">
        <f>IF(S235="","",RANK(S235,S231:S235))</f>
        <v/>
      </c>
      <c r="U235" s="232" t="str">
        <f t="shared" si="137"/>
        <v/>
      </c>
      <c r="V235" s="79"/>
      <c r="W235" s="233" t="str">
        <f>IF(B231="","",IF(R231&lt;0.5,TRIMMEAN(I231:I235,0.4),IF(V231&lt;0.5,V232,"NV")))</f>
        <v/>
      </c>
      <c r="X235" s="616"/>
      <c r="Y235" s="820"/>
      <c r="Z235" s="639"/>
    </row>
    <row r="236" spans="1:26" x14ac:dyDescent="0.25">
      <c r="A236" s="830" t="str">
        <f>IF(B236="","",INDEX('Names And Totals'!$A$5:$A$104,MATCH('Head to Head'!B236,'Names And Totals'!$B$5:$B$104,0)))</f>
        <v/>
      </c>
      <c r="B236" s="1001"/>
      <c r="C236" s="824" t="str">
        <f>IF(B236="","",IF(Y236="DQ","DQ",IF(Y236="TO","TO",IF(Y236="NV","NV",IF(Y236="","",RANK(Y236,$Y$6:$Y$501,0))))))</f>
        <v/>
      </c>
      <c r="D236" s="23" t="s">
        <v>7</v>
      </c>
      <c r="E236" s="343"/>
      <c r="F236" s="324"/>
      <c r="G236" s="334"/>
      <c r="H236" s="325"/>
      <c r="I236" s="213" t="str">
        <f>IF(B236="","",IF(F236=999,999,IF(F236+G236+H236=0,"",(F236*60+G236+H236/100)+E236)))</f>
        <v/>
      </c>
      <c r="J236" s="80" t="str">
        <f>IF(B236="","",MAX(I236:I240)-MIN(I236:I240))</f>
        <v/>
      </c>
      <c r="K236" s="80" t="str">
        <f>IF(I236="","",ABS(I236-J237))</f>
        <v/>
      </c>
      <c r="L236" s="214" t="str">
        <f>IF(K236="","",RANK(K236,K236:K240))</f>
        <v/>
      </c>
      <c r="M236" s="80" t="str">
        <f>IF(I236="","",IF(L236=1,"",I236))</f>
        <v/>
      </c>
      <c r="N236" s="82" t="str">
        <f>IF(B236="","",MAX(M236:M240)-MIN(M236:M240))</f>
        <v/>
      </c>
      <c r="O236" s="82" t="str">
        <f>IF(M236="","",ABS(M236-N237))</f>
        <v/>
      </c>
      <c r="P236" s="215" t="str">
        <f>IF(O236="","",RANK(O236,O236:O240))</f>
        <v/>
      </c>
      <c r="Q236" s="82" t="str">
        <f>IF(O236="","",IF(P236=1,"",I236))</f>
        <v/>
      </c>
      <c r="R236" s="83" t="str">
        <f>IF(B236="","",MAX(Q236:Q240)-MIN(Q236:Q240))</f>
        <v/>
      </c>
      <c r="S236" s="83" t="str">
        <f>IF(Q236="","",ABS(Q236-R237))</f>
        <v/>
      </c>
      <c r="T236" s="216" t="str">
        <f>IF(S236="","",RANK(S236,S236:S240))</f>
        <v/>
      </c>
      <c r="U236" s="83" t="str">
        <f>IF(T236="","",IF(T236=1,"",Q236))</f>
        <v/>
      </c>
      <c r="V236" s="84" t="str">
        <f>IF(B236="","",MAX(U236:U240)-MIN(U236:U240))</f>
        <v/>
      </c>
      <c r="W236" s="217" t="str">
        <f>IF(B236="","",I236)</f>
        <v/>
      </c>
      <c r="X236" s="810" t="str">
        <f>IF(B236="","",IF(Z236="DQ","DQ",IF(I236=999,"TO",IF(I236="","",IF(I237="",W236,IF(I238="",W237,IF(I239="",W238,IF(I240="",W239,W240))))))))</f>
        <v/>
      </c>
      <c r="Y236" s="812" t="str">
        <f>IF(B236="","",IF(Z236="DQ","DQ",IF(X236="TO","TO",IF(X236="","",IF(X236="NV","NV",IF((20-(X236-$Y$3))&gt;0,(20-(X236-$Y$3)),0))))))</f>
        <v/>
      </c>
      <c r="Z236" s="815"/>
    </row>
    <row r="237" spans="1:26" x14ac:dyDescent="0.25">
      <c r="A237" s="621"/>
      <c r="B237" s="1002"/>
      <c r="C237" s="641"/>
      <c r="D237" s="18" t="s">
        <v>4</v>
      </c>
      <c r="E237" s="384" t="str">
        <f>IF(F237&lt;&gt;"",E236,"")</f>
        <v/>
      </c>
      <c r="F237" s="289"/>
      <c r="G237" s="290"/>
      <c r="H237" s="310"/>
      <c r="I237" s="218" t="str">
        <f>IF(B236="","",IF(F237=999,999,IF(F237+G237+H237=0,"",(F237*60+G237+H237/100)+E237)))</f>
        <v/>
      </c>
      <c r="J237" s="72" t="str">
        <f>IF(B236="","",AVERAGE(I236:I240))</f>
        <v/>
      </c>
      <c r="K237" s="72" t="str">
        <f>IF(I237="","",ABS(I237-J237))</f>
        <v/>
      </c>
      <c r="L237" s="219" t="str">
        <f>IF(K237="","",RANK(K237,K236:K240))</f>
        <v/>
      </c>
      <c r="M237" s="220" t="str">
        <f t="shared" ref="M237:M240" si="138">IF(I237="","",IF(L237=1,"",I237))</f>
        <v/>
      </c>
      <c r="N237" s="73" t="str">
        <f>IF(B236="","",AVERAGE(M236:M240))</f>
        <v/>
      </c>
      <c r="O237" s="73" t="str">
        <f>IF(M237="","",ABS(M237-N237))</f>
        <v/>
      </c>
      <c r="P237" s="221" t="str">
        <f>IF(O237="","",RANK(O237,O236:O240))</f>
        <v/>
      </c>
      <c r="Q237" s="222" t="str">
        <f t="shared" ref="Q237:Q240" si="139">IF(O237="","",IF(P237=1,"",I237))</f>
        <v/>
      </c>
      <c r="R237" s="74" t="str">
        <f>IF(B236="","",AVERAGE(Q236:Q240))</f>
        <v/>
      </c>
      <c r="S237" s="74" t="str">
        <f>IF(Q237="","",ABS(Q237-R237))</f>
        <v/>
      </c>
      <c r="T237" s="223" t="str">
        <f>IF(S237="","",RANK(S237,S236:S240))</f>
        <v/>
      </c>
      <c r="U237" s="224" t="str">
        <f t="shared" ref="U237:U240" si="140">IF(T237="","",IF(T237=1,"",Q237))</f>
        <v/>
      </c>
      <c r="V237" s="75" t="str">
        <f>IF(B236="","",AVERAGE(U236:U240))</f>
        <v/>
      </c>
      <c r="W237" s="225" t="str">
        <f>IF(B236="","",IF(J236&lt;0.5,J237,"NV"))</f>
        <v/>
      </c>
      <c r="X237" s="763"/>
      <c r="Y237" s="813"/>
      <c r="Z237" s="816"/>
    </row>
    <row r="238" spans="1:26" x14ac:dyDescent="0.25">
      <c r="A238" s="621"/>
      <c r="B238" s="1002"/>
      <c r="C238" s="641"/>
      <c r="D238" s="18" t="s">
        <v>8</v>
      </c>
      <c r="E238" s="384" t="str">
        <f>IF(F238&lt;&gt;"",E236,"")</f>
        <v/>
      </c>
      <c r="F238" s="289"/>
      <c r="G238" s="290"/>
      <c r="H238" s="310"/>
      <c r="I238" s="218" t="str">
        <f>IF(B236="","",IF(F238=999,999,IF(F238+G238+H238=0,"",(F238*60+G238+H238/100)+E238)))</f>
        <v/>
      </c>
      <c r="J238" s="72"/>
      <c r="K238" s="72" t="str">
        <f>IF(I238="","",ABS(I238-J237))</f>
        <v/>
      </c>
      <c r="L238" s="219" t="str">
        <f>IF(K238="","",RANK(K238,K236:K240))</f>
        <v/>
      </c>
      <c r="M238" s="220" t="str">
        <f t="shared" si="138"/>
        <v/>
      </c>
      <c r="N238" s="73"/>
      <c r="O238" s="73" t="str">
        <f>IF(M238="","",ABS(M238-N237))</f>
        <v/>
      </c>
      <c r="P238" s="221" t="str">
        <f>IF(O238="","",RANK(O238,O236:O240))</f>
        <v/>
      </c>
      <c r="Q238" s="222" t="str">
        <f t="shared" si="139"/>
        <v/>
      </c>
      <c r="R238" s="74"/>
      <c r="S238" s="74" t="str">
        <f>IF(Q238="","",ABS(Q238-R237))</f>
        <v/>
      </c>
      <c r="T238" s="223" t="str">
        <f>IF(S238="","",RANK(S238,S236:S240))</f>
        <v/>
      </c>
      <c r="U238" s="224" t="str">
        <f t="shared" si="140"/>
        <v/>
      </c>
      <c r="V238" s="75"/>
      <c r="W238" s="225" t="str">
        <f>IF(B236="","",IF(J236&lt;0.5,J237,IF(N236&lt;0.5,N237,"NV")))</f>
        <v/>
      </c>
      <c r="X238" s="763"/>
      <c r="Y238" s="813"/>
      <c r="Z238" s="816"/>
    </row>
    <row r="239" spans="1:26" x14ac:dyDescent="0.25">
      <c r="A239" s="621"/>
      <c r="B239" s="1002"/>
      <c r="C239" s="641"/>
      <c r="D239" s="18" t="s">
        <v>5</v>
      </c>
      <c r="E239" s="384" t="str">
        <f>IF(F239&lt;&gt;"",E236,"")</f>
        <v/>
      </c>
      <c r="F239" s="289"/>
      <c r="G239" s="290"/>
      <c r="H239" s="310"/>
      <c r="I239" s="218" t="str">
        <f>IF(B236="","",IF(F239=999,999,IF(F239+G239+H239=0,"",(F239*60+G239+H239/100)+E239)))</f>
        <v/>
      </c>
      <c r="J239" s="72"/>
      <c r="K239" s="72" t="str">
        <f>IF(I239="","",ABS(I239-J237))</f>
        <v/>
      </c>
      <c r="L239" s="219" t="str">
        <f>IF(K239="","",RANK(K239,K236:K240))</f>
        <v/>
      </c>
      <c r="M239" s="220" t="str">
        <f t="shared" si="138"/>
        <v/>
      </c>
      <c r="N239" s="73"/>
      <c r="O239" s="73" t="str">
        <f>IF(M239="","",ABS(M239-N237))</f>
        <v/>
      </c>
      <c r="P239" s="221" t="str">
        <f>IF(O239="","",RANK(O239,O236:O240))</f>
        <v/>
      </c>
      <c r="Q239" s="222" t="str">
        <f t="shared" si="139"/>
        <v/>
      </c>
      <c r="R239" s="74"/>
      <c r="S239" s="74" t="str">
        <f>IF(Q239="","",ABS(Q239-R237))</f>
        <v/>
      </c>
      <c r="T239" s="223" t="str">
        <f>IF(S239="","",RANK(S239,S236:S240))</f>
        <v/>
      </c>
      <c r="U239" s="224" t="str">
        <f t="shared" si="140"/>
        <v/>
      </c>
      <c r="V239" s="75"/>
      <c r="W239" s="225" t="str">
        <f>IF(B236="","",IF(N236=0,J237,IF(N236&lt;0.5,N237,IF(R236&lt;0.5,R237,"NV"))))</f>
        <v/>
      </c>
      <c r="X239" s="763"/>
      <c r="Y239" s="813"/>
      <c r="Z239" s="816"/>
    </row>
    <row r="240" spans="1:26" ht="15.75" thickBot="1" x14ac:dyDescent="0.3">
      <c r="A240" s="622"/>
      <c r="B240" s="1003"/>
      <c r="C240" s="825"/>
      <c r="D240" s="24" t="s">
        <v>6</v>
      </c>
      <c r="E240" s="389" t="str">
        <f>IF(F240&lt;&gt;"",E236,"")</f>
        <v/>
      </c>
      <c r="F240" s="295"/>
      <c r="G240" s="296"/>
      <c r="H240" s="335"/>
      <c r="I240" s="226" t="str">
        <f>IF(B236="","",IF(F240=999,999,IF(F240+G240+H240=0,"",(F240*60+G240+H240/100)+E240)))</f>
        <v/>
      </c>
      <c r="J240" s="76"/>
      <c r="K240" s="76" t="str">
        <f>IF(I240="","",ABS(I240-J237))</f>
        <v/>
      </c>
      <c r="L240" s="227" t="str">
        <f>IF(K240="","",RANK(K240,K236:K240))</f>
        <v/>
      </c>
      <c r="M240" s="228" t="str">
        <f t="shared" si="138"/>
        <v/>
      </c>
      <c r="N240" s="77"/>
      <c r="O240" s="77" t="str">
        <f>IF(M240="","",ABS(M240-N237))</f>
        <v/>
      </c>
      <c r="P240" s="229" t="str">
        <f>IF(O240="","",RANK(O240,O236:O240))</f>
        <v/>
      </c>
      <c r="Q240" s="230" t="str">
        <f t="shared" si="139"/>
        <v/>
      </c>
      <c r="R240" s="78"/>
      <c r="S240" s="78" t="str">
        <f>IF(Q240="","",ABS(Q240-R237))</f>
        <v/>
      </c>
      <c r="T240" s="231" t="str">
        <f>IF(S240="","",RANK(S240,S236:S240))</f>
        <v/>
      </c>
      <c r="U240" s="232" t="str">
        <f t="shared" si="140"/>
        <v/>
      </c>
      <c r="V240" s="79"/>
      <c r="W240" s="233" t="str">
        <f>IF(B236="","",IF(R236&lt;0.5,TRIMMEAN(I236:I240,0.4),IF(V236&lt;0.5,V237,"NV")))</f>
        <v/>
      </c>
      <c r="X240" s="811"/>
      <c r="Y240" s="814"/>
      <c r="Z240" s="817"/>
    </row>
    <row r="241" spans="1:26" x14ac:dyDescent="0.25">
      <c r="A241" s="626" t="str">
        <f>IF(B241="","",INDEX('Names And Totals'!$A$5:$A$104,MATCH('Head to Head'!B241,'Names And Totals'!$B$5:$B$104,0)))</f>
        <v/>
      </c>
      <c r="B241" s="999"/>
      <c r="C241" s="821" t="str">
        <f>IF(B241="","",IF(Y241="DQ","DQ",IF(Y241="TO","TO",IF(Y241="NV","NV",IF(Y241="","",RANK(Y241,$Y$6:$Y$501,0))))))</f>
        <v/>
      </c>
      <c r="D241" s="67" t="s">
        <v>7</v>
      </c>
      <c r="E241" s="342"/>
      <c r="F241" s="336"/>
      <c r="G241" s="333"/>
      <c r="H241" s="337"/>
      <c r="I241" s="263" t="str">
        <f>IF(B241="","",IF(F241=999,999,IF(F241+G241+H241=0,"",(F241*60+G241+H241/100)+E241)))</f>
        <v/>
      </c>
      <c r="J241" s="80" t="str">
        <f>IF(B241="","",MAX(I241:I245)-MIN(I241:I245))</f>
        <v/>
      </c>
      <c r="K241" s="80" t="str">
        <f>IF(I241="","",ABS(I241-J242))</f>
        <v/>
      </c>
      <c r="L241" s="214" t="str">
        <f>IF(K241="","",RANK(K241,K241:K245))</f>
        <v/>
      </c>
      <c r="M241" s="80" t="str">
        <f>IF(I241="","",IF(L241=1,"",I241))</f>
        <v/>
      </c>
      <c r="N241" s="82" t="str">
        <f>IF(B241="","",MAX(M241:M245)-MIN(M241:M245))</f>
        <v/>
      </c>
      <c r="O241" s="82" t="str">
        <f>IF(M241="","",ABS(M241-N242))</f>
        <v/>
      </c>
      <c r="P241" s="215" t="str">
        <f>IF(O241="","",RANK(O241,O241:O245))</f>
        <v/>
      </c>
      <c r="Q241" s="82" t="str">
        <f>IF(O241="","",IF(P241=1,"",I241))</f>
        <v/>
      </c>
      <c r="R241" s="83" t="str">
        <f>IF(B241="","",MAX(Q241:Q245)-MIN(Q241:Q245))</f>
        <v/>
      </c>
      <c r="S241" s="83" t="str">
        <f>IF(Q241="","",ABS(Q241-R242))</f>
        <v/>
      </c>
      <c r="T241" s="216" t="str">
        <f>IF(S241="","",RANK(S241,S241:S245))</f>
        <v/>
      </c>
      <c r="U241" s="83" t="str">
        <f>IF(T241="","",IF(T241=1,"",Q241))</f>
        <v/>
      </c>
      <c r="V241" s="84" t="str">
        <f>IF(B241="","",MAX(U241:U245)-MIN(U241:U245))</f>
        <v/>
      </c>
      <c r="W241" s="217" t="str">
        <f>IF(B241="","",I241)</f>
        <v/>
      </c>
      <c r="X241" s="614" t="str">
        <f>IF(B241="","",IF(Z241="DQ","DQ",IF(I241=999,"TO",IF(I241="","",IF(I242="",W241,IF(I243="",W242,IF(I244="",W243,IF(I245="",W244,W245))))))))</f>
        <v/>
      </c>
      <c r="Y241" s="818" t="str">
        <f>IF(B241="","",IF(Z241="DQ","DQ",IF(X241="TO","TO",IF(X241="","",IF(X241="NV","NV",IF((20-(X241-$Y$3))&gt;0,(20-(X241-$Y$3)),0))))))</f>
        <v/>
      </c>
      <c r="Z241" s="639"/>
    </row>
    <row r="242" spans="1:26" x14ac:dyDescent="0.25">
      <c r="A242" s="627"/>
      <c r="B242" s="997"/>
      <c r="C242" s="822"/>
      <c r="D242" s="21" t="s">
        <v>4</v>
      </c>
      <c r="E242" s="387" t="str">
        <f>IF(F242&lt;&gt;"",E241,"")</f>
        <v/>
      </c>
      <c r="F242" s="292"/>
      <c r="G242" s="293"/>
      <c r="H242" s="314"/>
      <c r="I242" s="234" t="str">
        <f>IF(B241="","",IF(F242=999,999,IF(F242+G242+H242=0,"",(F242*60+G242+H242/100)+E242)))</f>
        <v/>
      </c>
      <c r="J242" s="72" t="str">
        <f>IF(B241="","",AVERAGE(I241:I245))</f>
        <v/>
      </c>
      <c r="K242" s="72" t="str">
        <f>IF(I242="","",ABS(I242-J242))</f>
        <v/>
      </c>
      <c r="L242" s="219" t="str">
        <f>IF(K242="","",RANK(K242,K241:K245))</f>
        <v/>
      </c>
      <c r="M242" s="220" t="str">
        <f t="shared" ref="M242:M245" si="141">IF(I242="","",IF(L242=1,"",I242))</f>
        <v/>
      </c>
      <c r="N242" s="73" t="str">
        <f>IF(B241="","",AVERAGE(M241:M245))</f>
        <v/>
      </c>
      <c r="O242" s="73" t="str">
        <f>IF(M242="","",ABS(M242-N242))</f>
        <v/>
      </c>
      <c r="P242" s="221" t="str">
        <f>IF(O242="","",RANK(O242,O241:O245))</f>
        <v/>
      </c>
      <c r="Q242" s="222" t="str">
        <f t="shared" ref="Q242:Q245" si="142">IF(O242="","",IF(P242=1,"",I242))</f>
        <v/>
      </c>
      <c r="R242" s="74" t="str">
        <f>IF(B241="","",AVERAGE(Q241:Q245))</f>
        <v/>
      </c>
      <c r="S242" s="74" t="str">
        <f>IF(Q242="","",ABS(Q242-R242))</f>
        <v/>
      </c>
      <c r="T242" s="223" t="str">
        <f>IF(S242="","",RANK(S242,S241:S245))</f>
        <v/>
      </c>
      <c r="U242" s="224" t="str">
        <f t="shared" ref="U242:U245" si="143">IF(T242="","",IF(T242=1,"",Q242))</f>
        <v/>
      </c>
      <c r="V242" s="75" t="str">
        <f>IF(B241="","",AVERAGE(U241:U245))</f>
        <v/>
      </c>
      <c r="W242" s="225" t="str">
        <f>IF(B241="","",IF(J241&lt;0.5,J242,"NV"))</f>
        <v/>
      </c>
      <c r="X242" s="615"/>
      <c r="Y242" s="819"/>
      <c r="Z242" s="639"/>
    </row>
    <row r="243" spans="1:26" x14ac:dyDescent="0.25">
      <c r="A243" s="627"/>
      <c r="B243" s="997"/>
      <c r="C243" s="822"/>
      <c r="D243" s="21" t="s">
        <v>8</v>
      </c>
      <c r="E243" s="387" t="str">
        <f>IF(F243&lt;&gt;"",E241,"")</f>
        <v/>
      </c>
      <c r="F243" s="292"/>
      <c r="G243" s="293"/>
      <c r="H243" s="314"/>
      <c r="I243" s="234" t="str">
        <f>IF(B241="","",IF(F243=999,999,IF(F243+G243+H243=0,"",(F243*60+G243+H243/100)+E243)))</f>
        <v/>
      </c>
      <c r="J243" s="72"/>
      <c r="K243" s="72" t="str">
        <f>IF(I243="","",ABS(I243-J242))</f>
        <v/>
      </c>
      <c r="L243" s="219" t="str">
        <f>IF(K243="","",RANK(K243,K241:K245))</f>
        <v/>
      </c>
      <c r="M243" s="220" t="str">
        <f t="shared" si="141"/>
        <v/>
      </c>
      <c r="N243" s="73"/>
      <c r="O243" s="73" t="str">
        <f>IF(M243="","",ABS(M243-N242))</f>
        <v/>
      </c>
      <c r="P243" s="221" t="str">
        <f>IF(O243="","",RANK(O243,O241:O245))</f>
        <v/>
      </c>
      <c r="Q243" s="222" t="str">
        <f t="shared" si="142"/>
        <v/>
      </c>
      <c r="R243" s="74"/>
      <c r="S243" s="74" t="str">
        <f>IF(Q243="","",ABS(Q243-R242))</f>
        <v/>
      </c>
      <c r="T243" s="223" t="str">
        <f>IF(S243="","",RANK(S243,S241:S245))</f>
        <v/>
      </c>
      <c r="U243" s="224" t="str">
        <f t="shared" si="143"/>
        <v/>
      </c>
      <c r="V243" s="75"/>
      <c r="W243" s="225" t="str">
        <f>IF(B241="","",IF(J241&lt;0.5,J242,IF(N241&lt;0.5,N242,"NV")))</f>
        <v/>
      </c>
      <c r="X243" s="615"/>
      <c r="Y243" s="819"/>
      <c r="Z243" s="639"/>
    </row>
    <row r="244" spans="1:26" x14ac:dyDescent="0.25">
      <c r="A244" s="627"/>
      <c r="B244" s="997"/>
      <c r="C244" s="822"/>
      <c r="D244" s="21" t="s">
        <v>5</v>
      </c>
      <c r="E244" s="387" t="str">
        <f>IF(F244&lt;&gt;"",E241,"")</f>
        <v/>
      </c>
      <c r="F244" s="292"/>
      <c r="G244" s="293"/>
      <c r="H244" s="314"/>
      <c r="I244" s="234" t="str">
        <f>IF(B241="","",IF(F244=999,999,IF(F244+G244+H244=0,"",(F244*60+G244+H244/100)+E244)))</f>
        <v/>
      </c>
      <c r="J244" s="72"/>
      <c r="K244" s="72" t="str">
        <f>IF(I244="","",ABS(I244-J242))</f>
        <v/>
      </c>
      <c r="L244" s="219" t="str">
        <f>IF(K244="","",RANK(K244,K241:K245))</f>
        <v/>
      </c>
      <c r="M244" s="220" t="str">
        <f t="shared" si="141"/>
        <v/>
      </c>
      <c r="N244" s="73"/>
      <c r="O244" s="73" t="str">
        <f>IF(M244="","",ABS(M244-N242))</f>
        <v/>
      </c>
      <c r="P244" s="221" t="str">
        <f>IF(O244="","",RANK(O244,O241:O245))</f>
        <v/>
      </c>
      <c r="Q244" s="222" t="str">
        <f t="shared" si="142"/>
        <v/>
      </c>
      <c r="R244" s="74"/>
      <c r="S244" s="74" t="str">
        <f>IF(Q244="","",ABS(Q244-R242))</f>
        <v/>
      </c>
      <c r="T244" s="223" t="str">
        <f>IF(S244="","",RANK(S244,S241:S245))</f>
        <v/>
      </c>
      <c r="U244" s="224" t="str">
        <f t="shared" si="143"/>
        <v/>
      </c>
      <c r="V244" s="75"/>
      <c r="W244" s="225" t="str">
        <f>IF(B241="","",IF(N241=0,J242,IF(N241&lt;0.5,N242,IF(R241&lt;0.5,R242,"NV"))))</f>
        <v/>
      </c>
      <c r="X244" s="615"/>
      <c r="Y244" s="819"/>
      <c r="Z244" s="639"/>
    </row>
    <row r="245" spans="1:26" ht="15.75" thickBot="1" x14ac:dyDescent="0.3">
      <c r="A245" s="628"/>
      <c r="B245" s="1000"/>
      <c r="C245" s="823"/>
      <c r="D245" s="66" t="s">
        <v>6</v>
      </c>
      <c r="E245" s="235" t="str">
        <f>IF(F245&lt;&gt;"",E241,"")</f>
        <v/>
      </c>
      <c r="F245" s="338"/>
      <c r="G245" s="339"/>
      <c r="H245" s="340"/>
      <c r="I245" s="264" t="str">
        <f>IF(B241="","",IF(F245=999,999,IF(F245+G245+H245=0,"",(F245*60+G245+H245/100)+E245)))</f>
        <v/>
      </c>
      <c r="J245" s="76"/>
      <c r="K245" s="76" t="str">
        <f>IF(I245="","",ABS(I245-J242))</f>
        <v/>
      </c>
      <c r="L245" s="227" t="str">
        <f>IF(K245="","",RANK(K245,K241:K245))</f>
        <v/>
      </c>
      <c r="M245" s="228" t="str">
        <f t="shared" si="141"/>
        <v/>
      </c>
      <c r="N245" s="77"/>
      <c r="O245" s="77" t="str">
        <f>IF(M245="","",ABS(M245-N242))</f>
        <v/>
      </c>
      <c r="P245" s="229" t="str">
        <f>IF(O245="","",RANK(O245,O241:O245))</f>
        <v/>
      </c>
      <c r="Q245" s="230" t="str">
        <f t="shared" si="142"/>
        <v/>
      </c>
      <c r="R245" s="78"/>
      <c r="S245" s="78" t="str">
        <f>IF(Q245="","",ABS(Q245-R242))</f>
        <v/>
      </c>
      <c r="T245" s="231" t="str">
        <f>IF(S245="","",RANK(S245,S241:S245))</f>
        <v/>
      </c>
      <c r="U245" s="232" t="str">
        <f t="shared" si="143"/>
        <v/>
      </c>
      <c r="V245" s="79"/>
      <c r="W245" s="233" t="str">
        <f>IF(B241="","",IF(R241&lt;0.5,TRIMMEAN(I241:I245,0.4),IF(V241&lt;0.5,V242,"NV")))</f>
        <v/>
      </c>
      <c r="X245" s="616"/>
      <c r="Y245" s="820"/>
      <c r="Z245" s="639"/>
    </row>
    <row r="246" spans="1:26" x14ac:dyDescent="0.25">
      <c r="A246" s="830" t="str">
        <f>IF(B246="","",INDEX('Names And Totals'!$A$5:$A$104,MATCH('Head to Head'!B246,'Names And Totals'!$B$5:$B$104,0)))</f>
        <v/>
      </c>
      <c r="B246" s="1001"/>
      <c r="C246" s="824" t="str">
        <f>IF(B246="","",IF(Y246="DQ","DQ",IF(Y246="TO","TO",IF(Y246="NV","NV",IF(Y246="","",RANK(Y246,$Y$6:$Y$501,0))))))</f>
        <v/>
      </c>
      <c r="D246" s="23" t="s">
        <v>7</v>
      </c>
      <c r="E246" s="343"/>
      <c r="F246" s="324"/>
      <c r="G246" s="334"/>
      <c r="H246" s="325"/>
      <c r="I246" s="213" t="str">
        <f>IF(B246="","",IF(F246=999,999,IF(F246+G246+H246=0,"",(F246*60+G246+H246/100)+E246)))</f>
        <v/>
      </c>
      <c r="J246" s="80" t="str">
        <f>IF(B246="","",MAX(I246:I250)-MIN(I246:I250))</f>
        <v/>
      </c>
      <c r="K246" s="80" t="str">
        <f>IF(I246="","",ABS(I246-J247))</f>
        <v/>
      </c>
      <c r="L246" s="214" t="str">
        <f>IF(K246="","",RANK(K246,K246:K250))</f>
        <v/>
      </c>
      <c r="M246" s="80" t="str">
        <f>IF(I246="","",IF(L246=1,"",I246))</f>
        <v/>
      </c>
      <c r="N246" s="82" t="str">
        <f>IF(B246="","",MAX(M246:M250)-MIN(M246:M250))</f>
        <v/>
      </c>
      <c r="O246" s="82" t="str">
        <f>IF(M246="","",ABS(M246-N247))</f>
        <v/>
      </c>
      <c r="P246" s="215" t="str">
        <f>IF(O246="","",RANK(O246,O246:O250))</f>
        <v/>
      </c>
      <c r="Q246" s="82" t="str">
        <f>IF(O246="","",IF(P246=1,"",I246))</f>
        <v/>
      </c>
      <c r="R246" s="83" t="str">
        <f>IF(B246="","",MAX(Q246:Q250)-MIN(Q246:Q250))</f>
        <v/>
      </c>
      <c r="S246" s="83" t="str">
        <f>IF(Q246="","",ABS(Q246-R247))</f>
        <v/>
      </c>
      <c r="T246" s="216" t="str">
        <f>IF(S246="","",RANK(S246,S246:S250))</f>
        <v/>
      </c>
      <c r="U246" s="83" t="str">
        <f>IF(T246="","",IF(T246=1,"",Q246))</f>
        <v/>
      </c>
      <c r="V246" s="84" t="str">
        <f>IF(B246="","",MAX(U246:U250)-MIN(U246:U250))</f>
        <v/>
      </c>
      <c r="W246" s="217" t="str">
        <f>IF(B246="","",I246)</f>
        <v/>
      </c>
      <c r="X246" s="810" t="str">
        <f>IF(B246="","",IF(Z246="DQ","DQ",IF(I246=999,"TO",IF(I246="","",IF(I247="",W246,IF(I248="",W247,IF(I249="",W248,IF(I250="",W249,W250))))))))</f>
        <v/>
      </c>
      <c r="Y246" s="812" t="str">
        <f>IF(B246="","",IF(Z246="DQ","DQ",IF(X246="TO","TO",IF(X246="","",IF(X246="NV","NV",IF((20-(X246-$Y$3))&gt;0,(20-(X246-$Y$3)),0))))))</f>
        <v/>
      </c>
      <c r="Z246" s="815"/>
    </row>
    <row r="247" spans="1:26" x14ac:dyDescent="0.25">
      <c r="A247" s="621"/>
      <c r="B247" s="1002"/>
      <c r="C247" s="641"/>
      <c r="D247" s="18" t="s">
        <v>4</v>
      </c>
      <c r="E247" s="384" t="str">
        <f>IF(F247&lt;&gt;"",E246,"")</f>
        <v/>
      </c>
      <c r="F247" s="289"/>
      <c r="G247" s="290"/>
      <c r="H247" s="310"/>
      <c r="I247" s="218" t="str">
        <f>IF(B246="","",IF(F247=999,999,IF(F247+G247+H247=0,"",(F247*60+G247+H247/100)+E247)))</f>
        <v/>
      </c>
      <c r="J247" s="72" t="str">
        <f>IF(B246="","",AVERAGE(I246:I250))</f>
        <v/>
      </c>
      <c r="K247" s="72" t="str">
        <f>IF(I247="","",ABS(I247-J247))</f>
        <v/>
      </c>
      <c r="L247" s="219" t="str">
        <f>IF(K247="","",RANK(K247,K246:K250))</f>
        <v/>
      </c>
      <c r="M247" s="220" t="str">
        <f t="shared" ref="M247:M250" si="144">IF(I247="","",IF(L247=1,"",I247))</f>
        <v/>
      </c>
      <c r="N247" s="73" t="str">
        <f>IF(B246="","",AVERAGE(M246:M250))</f>
        <v/>
      </c>
      <c r="O247" s="73" t="str">
        <f>IF(M247="","",ABS(M247-N247))</f>
        <v/>
      </c>
      <c r="P247" s="221" t="str">
        <f>IF(O247="","",RANK(O247,O246:O250))</f>
        <v/>
      </c>
      <c r="Q247" s="222" t="str">
        <f t="shared" ref="Q247:Q250" si="145">IF(O247="","",IF(P247=1,"",I247))</f>
        <v/>
      </c>
      <c r="R247" s="74" t="str">
        <f>IF(B246="","",AVERAGE(Q246:Q250))</f>
        <v/>
      </c>
      <c r="S247" s="74" t="str">
        <f>IF(Q247="","",ABS(Q247-R247))</f>
        <v/>
      </c>
      <c r="T247" s="223" t="str">
        <f>IF(S247="","",RANK(S247,S246:S250))</f>
        <v/>
      </c>
      <c r="U247" s="224" t="str">
        <f t="shared" ref="U247:U250" si="146">IF(T247="","",IF(T247=1,"",Q247))</f>
        <v/>
      </c>
      <c r="V247" s="75" t="str">
        <f>IF(B246="","",AVERAGE(U246:U250))</f>
        <v/>
      </c>
      <c r="W247" s="225" t="str">
        <f>IF(B246="","",IF(J246&lt;0.5,J247,"NV"))</f>
        <v/>
      </c>
      <c r="X247" s="763"/>
      <c r="Y247" s="813"/>
      <c r="Z247" s="816"/>
    </row>
    <row r="248" spans="1:26" x14ac:dyDescent="0.25">
      <c r="A248" s="621"/>
      <c r="B248" s="1002"/>
      <c r="C248" s="641"/>
      <c r="D248" s="18" t="s">
        <v>8</v>
      </c>
      <c r="E248" s="384" t="str">
        <f>IF(F248&lt;&gt;"",E246,"")</f>
        <v/>
      </c>
      <c r="F248" s="289"/>
      <c r="G248" s="290"/>
      <c r="H248" s="310"/>
      <c r="I248" s="218" t="str">
        <f>IF(B246="","",IF(F248=999,999,IF(F248+G248+H248=0,"",(F248*60+G248+H248/100)+E248)))</f>
        <v/>
      </c>
      <c r="J248" s="72"/>
      <c r="K248" s="72" t="str">
        <f>IF(I248="","",ABS(I248-J247))</f>
        <v/>
      </c>
      <c r="L248" s="219" t="str">
        <f>IF(K248="","",RANK(K248,K246:K250))</f>
        <v/>
      </c>
      <c r="M248" s="220" t="str">
        <f t="shared" si="144"/>
        <v/>
      </c>
      <c r="N248" s="73"/>
      <c r="O248" s="73" t="str">
        <f>IF(M248="","",ABS(M248-N247))</f>
        <v/>
      </c>
      <c r="P248" s="221" t="str">
        <f>IF(O248="","",RANK(O248,O246:O250))</f>
        <v/>
      </c>
      <c r="Q248" s="222" t="str">
        <f t="shared" si="145"/>
        <v/>
      </c>
      <c r="R248" s="74"/>
      <c r="S248" s="74" t="str">
        <f>IF(Q248="","",ABS(Q248-R247))</f>
        <v/>
      </c>
      <c r="T248" s="223" t="str">
        <f>IF(S248="","",RANK(S248,S246:S250))</f>
        <v/>
      </c>
      <c r="U248" s="224" t="str">
        <f t="shared" si="146"/>
        <v/>
      </c>
      <c r="V248" s="75"/>
      <c r="W248" s="225" t="str">
        <f>IF(B246="","",IF(J246&lt;0.5,J247,IF(N246&lt;0.5,N247,"NV")))</f>
        <v/>
      </c>
      <c r="X248" s="763"/>
      <c r="Y248" s="813"/>
      <c r="Z248" s="816"/>
    </row>
    <row r="249" spans="1:26" x14ac:dyDescent="0.25">
      <c r="A249" s="621"/>
      <c r="B249" s="1002"/>
      <c r="C249" s="641"/>
      <c r="D249" s="18" t="s">
        <v>5</v>
      </c>
      <c r="E249" s="384" t="str">
        <f>IF(F249&lt;&gt;"",E246,"")</f>
        <v/>
      </c>
      <c r="F249" s="289"/>
      <c r="G249" s="290"/>
      <c r="H249" s="310"/>
      <c r="I249" s="218" t="str">
        <f>IF(B246="","",IF(F249=999,999,IF(F249+G249+H249=0,"",(F249*60+G249+H249/100)+E249)))</f>
        <v/>
      </c>
      <c r="J249" s="72"/>
      <c r="K249" s="72" t="str">
        <f>IF(I249="","",ABS(I249-J247))</f>
        <v/>
      </c>
      <c r="L249" s="219" t="str">
        <f>IF(K249="","",RANK(K249,K246:K250))</f>
        <v/>
      </c>
      <c r="M249" s="220" t="str">
        <f t="shared" si="144"/>
        <v/>
      </c>
      <c r="N249" s="73"/>
      <c r="O249" s="73" t="str">
        <f>IF(M249="","",ABS(M249-N247))</f>
        <v/>
      </c>
      <c r="P249" s="221" t="str">
        <f>IF(O249="","",RANK(O249,O246:O250))</f>
        <v/>
      </c>
      <c r="Q249" s="222" t="str">
        <f t="shared" si="145"/>
        <v/>
      </c>
      <c r="R249" s="74"/>
      <c r="S249" s="74" t="str">
        <f>IF(Q249="","",ABS(Q249-R247))</f>
        <v/>
      </c>
      <c r="T249" s="223" t="str">
        <f>IF(S249="","",RANK(S249,S246:S250))</f>
        <v/>
      </c>
      <c r="U249" s="224" t="str">
        <f t="shared" si="146"/>
        <v/>
      </c>
      <c r="V249" s="75"/>
      <c r="W249" s="225" t="str">
        <f>IF(B246="","",IF(N246=0,J247,IF(N246&lt;0.5,N247,IF(R246&lt;0.5,R247,"NV"))))</f>
        <v/>
      </c>
      <c r="X249" s="763"/>
      <c r="Y249" s="813"/>
      <c r="Z249" s="816"/>
    </row>
    <row r="250" spans="1:26" ht="15.75" thickBot="1" x14ac:dyDescent="0.3">
      <c r="A250" s="622"/>
      <c r="B250" s="1003"/>
      <c r="C250" s="825"/>
      <c r="D250" s="24" t="s">
        <v>6</v>
      </c>
      <c r="E250" s="389" t="str">
        <f>IF(F250&lt;&gt;"",E246,"")</f>
        <v/>
      </c>
      <c r="F250" s="295"/>
      <c r="G250" s="296"/>
      <c r="H250" s="335"/>
      <c r="I250" s="226" t="str">
        <f>IF(B246="","",IF(F250=999,999,IF(F250+G250+H250=0,"",(F250*60+G250+H250/100)+E250)))</f>
        <v/>
      </c>
      <c r="J250" s="76"/>
      <c r="K250" s="76" t="str">
        <f>IF(I250="","",ABS(I250-J247))</f>
        <v/>
      </c>
      <c r="L250" s="227" t="str">
        <f>IF(K250="","",RANK(K250,K246:K250))</f>
        <v/>
      </c>
      <c r="M250" s="228" t="str">
        <f t="shared" si="144"/>
        <v/>
      </c>
      <c r="N250" s="77"/>
      <c r="O250" s="77" t="str">
        <f>IF(M250="","",ABS(M250-N247))</f>
        <v/>
      </c>
      <c r="P250" s="229" t="str">
        <f>IF(O250="","",RANK(O250,O246:O250))</f>
        <v/>
      </c>
      <c r="Q250" s="230" t="str">
        <f t="shared" si="145"/>
        <v/>
      </c>
      <c r="R250" s="78"/>
      <c r="S250" s="78" t="str">
        <f>IF(Q250="","",ABS(Q250-R247))</f>
        <v/>
      </c>
      <c r="T250" s="231" t="str">
        <f>IF(S250="","",RANK(S250,S246:S250))</f>
        <v/>
      </c>
      <c r="U250" s="232" t="str">
        <f t="shared" si="146"/>
        <v/>
      </c>
      <c r="V250" s="79"/>
      <c r="W250" s="233" t="str">
        <f>IF(B246="","",IF(R246&lt;0.5,TRIMMEAN(I246:I250,0.4),IF(V246&lt;0.5,V247,"NV")))</f>
        <v/>
      </c>
      <c r="X250" s="811"/>
      <c r="Y250" s="814"/>
      <c r="Z250" s="817"/>
    </row>
    <row r="251" spans="1:26" x14ac:dyDescent="0.25">
      <c r="A251" s="626" t="str">
        <f>IF(B251="","",INDEX('Names And Totals'!$A$5:$A$104,MATCH('Head to Head'!B251,'Names And Totals'!$B$5:$B$104,0)))</f>
        <v/>
      </c>
      <c r="B251" s="999"/>
      <c r="C251" s="821" t="str">
        <f>IF(B251="","",IF(Y251="DQ","DQ",IF(Y251="TO","TO",IF(Y251="NV","NV",IF(Y251="","",RANK(Y251,$Y$6:$Y$501,0))))))</f>
        <v/>
      </c>
      <c r="D251" s="67" t="s">
        <v>7</v>
      </c>
      <c r="E251" s="342"/>
      <c r="F251" s="336"/>
      <c r="G251" s="333"/>
      <c r="H251" s="337"/>
      <c r="I251" s="263" t="str">
        <f>IF(B251="","",IF(F251=999,999,IF(F251+G251+H251=0,"",(F251*60+G251+H251/100)+E251)))</f>
        <v/>
      </c>
      <c r="J251" s="80" t="str">
        <f>IF(B251="","",MAX(I251:I255)-MIN(I251:I255))</f>
        <v/>
      </c>
      <c r="K251" s="80" t="str">
        <f>IF(I251="","",ABS(I251-J252))</f>
        <v/>
      </c>
      <c r="L251" s="214" t="str">
        <f>IF(K251="","",RANK(K251,K251:K255))</f>
        <v/>
      </c>
      <c r="M251" s="80" t="str">
        <f>IF(I251="","",IF(L251=1,"",I251))</f>
        <v/>
      </c>
      <c r="N251" s="82" t="str">
        <f>IF(B251="","",MAX(M251:M255)-MIN(M251:M255))</f>
        <v/>
      </c>
      <c r="O251" s="82" t="str">
        <f>IF(M251="","",ABS(M251-N252))</f>
        <v/>
      </c>
      <c r="P251" s="215" t="str">
        <f>IF(O251="","",RANK(O251,O251:O255))</f>
        <v/>
      </c>
      <c r="Q251" s="82" t="str">
        <f>IF(O251="","",IF(P251=1,"",I251))</f>
        <v/>
      </c>
      <c r="R251" s="83" t="str">
        <f>IF(B251="","",MAX(Q251:Q255)-MIN(Q251:Q255))</f>
        <v/>
      </c>
      <c r="S251" s="83" t="str">
        <f>IF(Q251="","",ABS(Q251-R252))</f>
        <v/>
      </c>
      <c r="T251" s="216" t="str">
        <f>IF(S251="","",RANK(S251,S251:S255))</f>
        <v/>
      </c>
      <c r="U251" s="83" t="str">
        <f>IF(T251="","",IF(T251=1,"",Q251))</f>
        <v/>
      </c>
      <c r="V251" s="84" t="str">
        <f>IF(B251="","",MAX(U251:U255)-MIN(U251:U255))</f>
        <v/>
      </c>
      <c r="W251" s="217" t="str">
        <f>IF(B251="","",I251)</f>
        <v/>
      </c>
      <c r="X251" s="614" t="str">
        <f>IF(B251="","",IF(Z251="DQ","DQ",IF(I251=999,"TO",IF(I251="","",IF(I252="",W251,IF(I253="",W252,IF(I254="",W253,IF(I255="",W254,W255))))))))</f>
        <v/>
      </c>
      <c r="Y251" s="818" t="str">
        <f>IF(B251="","",IF(Z251="DQ","DQ",IF(X251="TO","TO",IF(X251="","",IF(X251="NV","NV",IF((20-(X251-$Y$3))&gt;0,(20-(X251-$Y$3)),0))))))</f>
        <v/>
      </c>
      <c r="Z251" s="639"/>
    </row>
    <row r="252" spans="1:26" x14ac:dyDescent="0.25">
      <c r="A252" s="627"/>
      <c r="B252" s="997"/>
      <c r="C252" s="822"/>
      <c r="D252" s="21" t="s">
        <v>4</v>
      </c>
      <c r="E252" s="387" t="str">
        <f>IF(F252&lt;&gt;"",E251,"")</f>
        <v/>
      </c>
      <c r="F252" s="292"/>
      <c r="G252" s="293"/>
      <c r="H252" s="314"/>
      <c r="I252" s="234" t="str">
        <f>IF(B251="","",IF(F252=999,999,IF(F252+G252+H252=0,"",(F252*60+G252+H252/100)+E252)))</f>
        <v/>
      </c>
      <c r="J252" s="72" t="str">
        <f>IF(B251="","",AVERAGE(I251:I255))</f>
        <v/>
      </c>
      <c r="K252" s="72" t="str">
        <f>IF(I252="","",ABS(I252-J252))</f>
        <v/>
      </c>
      <c r="L252" s="219" t="str">
        <f>IF(K252="","",RANK(K252,K251:K255))</f>
        <v/>
      </c>
      <c r="M252" s="220" t="str">
        <f t="shared" ref="M252:M255" si="147">IF(I252="","",IF(L252=1,"",I252))</f>
        <v/>
      </c>
      <c r="N252" s="73" t="str">
        <f>IF(B251="","",AVERAGE(M251:M255))</f>
        <v/>
      </c>
      <c r="O252" s="73" t="str">
        <f>IF(M252="","",ABS(M252-N252))</f>
        <v/>
      </c>
      <c r="P252" s="221" t="str">
        <f>IF(O252="","",RANK(O252,O251:O255))</f>
        <v/>
      </c>
      <c r="Q252" s="222" t="str">
        <f t="shared" ref="Q252:Q255" si="148">IF(O252="","",IF(P252=1,"",I252))</f>
        <v/>
      </c>
      <c r="R252" s="74" t="str">
        <f>IF(B251="","",AVERAGE(Q251:Q255))</f>
        <v/>
      </c>
      <c r="S252" s="74" t="str">
        <f>IF(Q252="","",ABS(Q252-R252))</f>
        <v/>
      </c>
      <c r="T252" s="223" t="str">
        <f>IF(S252="","",RANK(S252,S251:S255))</f>
        <v/>
      </c>
      <c r="U252" s="224" t="str">
        <f t="shared" ref="U252:U255" si="149">IF(T252="","",IF(T252=1,"",Q252))</f>
        <v/>
      </c>
      <c r="V252" s="75" t="str">
        <f>IF(B251="","",AVERAGE(U251:U255))</f>
        <v/>
      </c>
      <c r="W252" s="225" t="str">
        <f>IF(B251="","",IF(J251&lt;0.5,J252,"NV"))</f>
        <v/>
      </c>
      <c r="X252" s="615"/>
      <c r="Y252" s="819"/>
      <c r="Z252" s="639"/>
    </row>
    <row r="253" spans="1:26" x14ac:dyDescent="0.25">
      <c r="A253" s="627"/>
      <c r="B253" s="997"/>
      <c r="C253" s="822"/>
      <c r="D253" s="21" t="s">
        <v>8</v>
      </c>
      <c r="E253" s="387" t="str">
        <f>IF(F253&lt;&gt;"",E251,"")</f>
        <v/>
      </c>
      <c r="F253" s="292"/>
      <c r="G253" s="293"/>
      <c r="H253" s="314"/>
      <c r="I253" s="234" t="str">
        <f>IF(B251="","",IF(F253=999,999,IF(F253+G253+H253=0,"",(F253*60+G253+H253/100)+E253)))</f>
        <v/>
      </c>
      <c r="J253" s="72"/>
      <c r="K253" s="72" t="str">
        <f>IF(I253="","",ABS(I253-J252))</f>
        <v/>
      </c>
      <c r="L253" s="219" t="str">
        <f>IF(K253="","",RANK(K253,K251:K255))</f>
        <v/>
      </c>
      <c r="M253" s="220" t="str">
        <f t="shared" si="147"/>
        <v/>
      </c>
      <c r="N253" s="73"/>
      <c r="O253" s="73" t="str">
        <f>IF(M253="","",ABS(M253-N252))</f>
        <v/>
      </c>
      <c r="P253" s="221" t="str">
        <f>IF(O253="","",RANK(O253,O251:O255))</f>
        <v/>
      </c>
      <c r="Q253" s="222" t="str">
        <f t="shared" si="148"/>
        <v/>
      </c>
      <c r="R253" s="74"/>
      <c r="S253" s="74" t="str">
        <f>IF(Q253="","",ABS(Q253-R252))</f>
        <v/>
      </c>
      <c r="T253" s="223" t="str">
        <f>IF(S253="","",RANK(S253,S251:S255))</f>
        <v/>
      </c>
      <c r="U253" s="224" t="str">
        <f t="shared" si="149"/>
        <v/>
      </c>
      <c r="V253" s="75"/>
      <c r="W253" s="225" t="str">
        <f>IF(B251="","",IF(J251&lt;0.5,J252,IF(N251&lt;0.5,N252,"NV")))</f>
        <v/>
      </c>
      <c r="X253" s="615"/>
      <c r="Y253" s="819"/>
      <c r="Z253" s="639"/>
    </row>
    <row r="254" spans="1:26" x14ac:dyDescent="0.25">
      <c r="A254" s="627"/>
      <c r="B254" s="997"/>
      <c r="C254" s="822"/>
      <c r="D254" s="21" t="s">
        <v>5</v>
      </c>
      <c r="E254" s="387" t="str">
        <f>IF(F254&lt;&gt;"",E251,"")</f>
        <v/>
      </c>
      <c r="F254" s="292"/>
      <c r="G254" s="293"/>
      <c r="H254" s="314"/>
      <c r="I254" s="234" t="str">
        <f>IF(B251="","",IF(F254=999,999,IF(F254+G254+H254=0,"",(F254*60+G254+H254/100)+E254)))</f>
        <v/>
      </c>
      <c r="J254" s="72"/>
      <c r="K254" s="72" t="str">
        <f>IF(I254="","",ABS(I254-J252))</f>
        <v/>
      </c>
      <c r="L254" s="219" t="str">
        <f>IF(K254="","",RANK(K254,K251:K255))</f>
        <v/>
      </c>
      <c r="M254" s="220" t="str">
        <f t="shared" si="147"/>
        <v/>
      </c>
      <c r="N254" s="73"/>
      <c r="O254" s="73" t="str">
        <f>IF(M254="","",ABS(M254-N252))</f>
        <v/>
      </c>
      <c r="P254" s="221" t="str">
        <f>IF(O254="","",RANK(O254,O251:O255))</f>
        <v/>
      </c>
      <c r="Q254" s="222" t="str">
        <f t="shared" si="148"/>
        <v/>
      </c>
      <c r="R254" s="74"/>
      <c r="S254" s="74" t="str">
        <f>IF(Q254="","",ABS(Q254-R252))</f>
        <v/>
      </c>
      <c r="T254" s="223" t="str">
        <f>IF(S254="","",RANK(S254,S251:S255))</f>
        <v/>
      </c>
      <c r="U254" s="224" t="str">
        <f t="shared" si="149"/>
        <v/>
      </c>
      <c r="V254" s="75"/>
      <c r="W254" s="225" t="str">
        <f>IF(B251="","",IF(N251=0,J252,IF(N251&lt;0.5,N252,IF(R251&lt;0.5,R252,"NV"))))</f>
        <v/>
      </c>
      <c r="X254" s="615"/>
      <c r="Y254" s="819"/>
      <c r="Z254" s="639"/>
    </row>
    <row r="255" spans="1:26" ht="15.75" thickBot="1" x14ac:dyDescent="0.3">
      <c r="A255" s="628"/>
      <c r="B255" s="1000"/>
      <c r="C255" s="823"/>
      <c r="D255" s="66" t="s">
        <v>6</v>
      </c>
      <c r="E255" s="235" t="str">
        <f>IF(F255&lt;&gt;"",E251,"")</f>
        <v/>
      </c>
      <c r="F255" s="338"/>
      <c r="G255" s="339"/>
      <c r="H255" s="340"/>
      <c r="I255" s="264" t="str">
        <f>IF(B251="","",IF(F255=999,999,IF(F255+G255+H255=0,"",(F255*60+G255+H255/100)+E255)))</f>
        <v/>
      </c>
      <c r="J255" s="76"/>
      <c r="K255" s="76" t="str">
        <f>IF(I255="","",ABS(I255-J252))</f>
        <v/>
      </c>
      <c r="L255" s="227" t="str">
        <f>IF(K255="","",RANK(K255,K251:K255))</f>
        <v/>
      </c>
      <c r="M255" s="228" t="str">
        <f t="shared" si="147"/>
        <v/>
      </c>
      <c r="N255" s="77"/>
      <c r="O255" s="77" t="str">
        <f>IF(M255="","",ABS(M255-N252))</f>
        <v/>
      </c>
      <c r="P255" s="229" t="str">
        <f>IF(O255="","",RANK(O255,O251:O255))</f>
        <v/>
      </c>
      <c r="Q255" s="230" t="str">
        <f t="shared" si="148"/>
        <v/>
      </c>
      <c r="R255" s="78"/>
      <c r="S255" s="78" t="str">
        <f>IF(Q255="","",ABS(Q255-R252))</f>
        <v/>
      </c>
      <c r="T255" s="231" t="str">
        <f>IF(S255="","",RANK(S255,S251:S255))</f>
        <v/>
      </c>
      <c r="U255" s="232" t="str">
        <f t="shared" si="149"/>
        <v/>
      </c>
      <c r="V255" s="79"/>
      <c r="W255" s="233" t="str">
        <f>IF(B251="","",IF(R251&lt;0.5,TRIMMEAN(I251:I255,0.4),IF(V251&lt;0.5,V252,"NV")))</f>
        <v/>
      </c>
      <c r="X255" s="616"/>
      <c r="Y255" s="820"/>
      <c r="Z255" s="639"/>
    </row>
    <row r="256" spans="1:26" x14ac:dyDescent="0.25">
      <c r="A256" s="830" t="str">
        <f>IF(B256="","",INDEX('Names And Totals'!$A$5:$A$104,MATCH('Head to Head'!B256,'Names And Totals'!$B$5:$B$104,0)))</f>
        <v/>
      </c>
      <c r="B256" s="1001"/>
      <c r="C256" s="824" t="str">
        <f>IF(B256="","",IF(Y256="DQ","DQ",IF(Y256="TO","TO",IF(Y256="NV","NV",IF(Y256="","",RANK(Y256,$Y$6:$Y$501,0))))))</f>
        <v/>
      </c>
      <c r="D256" s="23" t="s">
        <v>7</v>
      </c>
      <c r="E256" s="343"/>
      <c r="F256" s="324"/>
      <c r="G256" s="334"/>
      <c r="H256" s="325"/>
      <c r="I256" s="213" t="str">
        <f>IF(B256="","",IF(F256=999,999,IF(F256+G256+H256=0,"",(F256*60+G256+H256/100)+E256)))</f>
        <v/>
      </c>
      <c r="J256" s="80" t="str">
        <f>IF(B256="","",MAX(I256:I260)-MIN(I256:I260))</f>
        <v/>
      </c>
      <c r="K256" s="80" t="str">
        <f>IF(I256="","",ABS(I256-J257))</f>
        <v/>
      </c>
      <c r="L256" s="214" t="str">
        <f>IF(K256="","",RANK(K256,K256:K260))</f>
        <v/>
      </c>
      <c r="M256" s="80" t="str">
        <f>IF(I256="","",IF(L256=1,"",I256))</f>
        <v/>
      </c>
      <c r="N256" s="82" t="str">
        <f>IF(B256="","",MAX(M256:M260)-MIN(M256:M260))</f>
        <v/>
      </c>
      <c r="O256" s="82" t="str">
        <f>IF(M256="","",ABS(M256-N257))</f>
        <v/>
      </c>
      <c r="P256" s="215" t="str">
        <f>IF(O256="","",RANK(O256,O256:O260))</f>
        <v/>
      </c>
      <c r="Q256" s="82" t="str">
        <f>IF(O256="","",IF(P256=1,"",I256))</f>
        <v/>
      </c>
      <c r="R256" s="83" t="str">
        <f>IF(B256="","",MAX(Q256:Q260)-MIN(Q256:Q260))</f>
        <v/>
      </c>
      <c r="S256" s="83" t="str">
        <f>IF(Q256="","",ABS(Q256-R257))</f>
        <v/>
      </c>
      <c r="T256" s="216" t="str">
        <f>IF(S256="","",RANK(S256,S256:S260))</f>
        <v/>
      </c>
      <c r="U256" s="83" t="str">
        <f>IF(T256="","",IF(T256=1,"",Q256))</f>
        <v/>
      </c>
      <c r="V256" s="84" t="str">
        <f>IF(B256="","",MAX(U256:U260)-MIN(U256:U260))</f>
        <v/>
      </c>
      <c r="W256" s="217" t="str">
        <f>IF(B256="","",I256)</f>
        <v/>
      </c>
      <c r="X256" s="810" t="str">
        <f>IF(B256="","",IF(Z256="DQ","DQ",IF(I256=999,"TO",IF(I256="","",IF(I257="",W256,IF(I258="",W257,IF(I259="",W258,IF(I260="",W259,W260))))))))</f>
        <v/>
      </c>
      <c r="Y256" s="812" t="str">
        <f>IF(B256="","",IF(Z256="DQ","DQ",IF(X256="TO","TO",IF(X256="","",IF(X256="NV","NV",IF((20-(X256-$Y$3))&gt;0,(20-(X256-$Y$3)),0))))))</f>
        <v/>
      </c>
      <c r="Z256" s="815"/>
    </row>
    <row r="257" spans="1:26" x14ac:dyDescent="0.25">
      <c r="A257" s="621"/>
      <c r="B257" s="1002"/>
      <c r="C257" s="641"/>
      <c r="D257" s="18" t="s">
        <v>4</v>
      </c>
      <c r="E257" s="384" t="str">
        <f>IF(F257&lt;&gt;"",E256,"")</f>
        <v/>
      </c>
      <c r="F257" s="289"/>
      <c r="G257" s="290"/>
      <c r="H257" s="310"/>
      <c r="I257" s="218" t="str">
        <f>IF(B256="","",IF(F257=999,999,IF(F257+G257+H257=0,"",(F257*60+G257+H257/100)+E257)))</f>
        <v/>
      </c>
      <c r="J257" s="72" t="str">
        <f>IF(B256="","",AVERAGE(I256:I260))</f>
        <v/>
      </c>
      <c r="K257" s="72" t="str">
        <f>IF(I257="","",ABS(I257-J257))</f>
        <v/>
      </c>
      <c r="L257" s="219" t="str">
        <f>IF(K257="","",RANK(K257,K256:K260))</f>
        <v/>
      </c>
      <c r="M257" s="220" t="str">
        <f t="shared" ref="M257:M260" si="150">IF(I257="","",IF(L257=1,"",I257))</f>
        <v/>
      </c>
      <c r="N257" s="73" t="str">
        <f>IF(B256="","",AVERAGE(M256:M260))</f>
        <v/>
      </c>
      <c r="O257" s="73" t="str">
        <f>IF(M257="","",ABS(M257-N257))</f>
        <v/>
      </c>
      <c r="P257" s="221" t="str">
        <f>IF(O257="","",RANK(O257,O256:O260))</f>
        <v/>
      </c>
      <c r="Q257" s="222" t="str">
        <f t="shared" ref="Q257:Q260" si="151">IF(O257="","",IF(P257=1,"",I257))</f>
        <v/>
      </c>
      <c r="R257" s="74" t="str">
        <f>IF(B256="","",AVERAGE(Q256:Q260))</f>
        <v/>
      </c>
      <c r="S257" s="74" t="str">
        <f>IF(Q257="","",ABS(Q257-R257))</f>
        <v/>
      </c>
      <c r="T257" s="223" t="str">
        <f>IF(S257="","",RANK(S257,S256:S260))</f>
        <v/>
      </c>
      <c r="U257" s="224" t="str">
        <f t="shared" ref="U257:U260" si="152">IF(T257="","",IF(T257=1,"",Q257))</f>
        <v/>
      </c>
      <c r="V257" s="75" t="str">
        <f>IF(B256="","",AVERAGE(U256:U260))</f>
        <v/>
      </c>
      <c r="W257" s="225" t="str">
        <f>IF(B256="","",IF(J256&lt;0.5,J257,"NV"))</f>
        <v/>
      </c>
      <c r="X257" s="763"/>
      <c r="Y257" s="813"/>
      <c r="Z257" s="816"/>
    </row>
    <row r="258" spans="1:26" x14ac:dyDescent="0.25">
      <c r="A258" s="621"/>
      <c r="B258" s="1002"/>
      <c r="C258" s="641"/>
      <c r="D258" s="18" t="s">
        <v>8</v>
      </c>
      <c r="E258" s="384" t="str">
        <f>IF(F258&lt;&gt;"",E256,"")</f>
        <v/>
      </c>
      <c r="F258" s="289"/>
      <c r="G258" s="290"/>
      <c r="H258" s="310"/>
      <c r="I258" s="218" t="str">
        <f>IF(B256="","",IF(F258=999,999,IF(F258+G258+H258=0,"",(F258*60+G258+H258/100)+E258)))</f>
        <v/>
      </c>
      <c r="J258" s="72"/>
      <c r="K258" s="72" t="str">
        <f>IF(I258="","",ABS(I258-J257))</f>
        <v/>
      </c>
      <c r="L258" s="219" t="str">
        <f>IF(K258="","",RANK(K258,K256:K260))</f>
        <v/>
      </c>
      <c r="M258" s="220" t="str">
        <f t="shared" si="150"/>
        <v/>
      </c>
      <c r="N258" s="73"/>
      <c r="O258" s="73" t="str">
        <f>IF(M258="","",ABS(M258-N257))</f>
        <v/>
      </c>
      <c r="P258" s="221" t="str">
        <f>IF(O258="","",RANK(O258,O256:O260))</f>
        <v/>
      </c>
      <c r="Q258" s="222" t="str">
        <f t="shared" si="151"/>
        <v/>
      </c>
      <c r="R258" s="74"/>
      <c r="S258" s="74" t="str">
        <f>IF(Q258="","",ABS(Q258-R257))</f>
        <v/>
      </c>
      <c r="T258" s="223" t="str">
        <f>IF(S258="","",RANK(S258,S256:S260))</f>
        <v/>
      </c>
      <c r="U258" s="224" t="str">
        <f t="shared" si="152"/>
        <v/>
      </c>
      <c r="V258" s="75"/>
      <c r="W258" s="225" t="str">
        <f>IF(B256="","",IF(J256&lt;0.5,J257,IF(N256&lt;0.5,N257,"NV")))</f>
        <v/>
      </c>
      <c r="X258" s="763"/>
      <c r="Y258" s="813"/>
      <c r="Z258" s="816"/>
    </row>
    <row r="259" spans="1:26" x14ac:dyDescent="0.25">
      <c r="A259" s="621"/>
      <c r="B259" s="1002"/>
      <c r="C259" s="641"/>
      <c r="D259" s="18" t="s">
        <v>5</v>
      </c>
      <c r="E259" s="384" t="str">
        <f>IF(F259&lt;&gt;"",E256,"")</f>
        <v/>
      </c>
      <c r="F259" s="289"/>
      <c r="G259" s="290"/>
      <c r="H259" s="310"/>
      <c r="I259" s="218" t="str">
        <f>IF(B256="","",IF(F259=999,999,IF(F259+G259+H259=0,"",(F259*60+G259+H259/100)+E259)))</f>
        <v/>
      </c>
      <c r="J259" s="72"/>
      <c r="K259" s="72" t="str">
        <f>IF(I259="","",ABS(I259-J257))</f>
        <v/>
      </c>
      <c r="L259" s="219" t="str">
        <f>IF(K259="","",RANK(K259,K256:K260))</f>
        <v/>
      </c>
      <c r="M259" s="220" t="str">
        <f t="shared" si="150"/>
        <v/>
      </c>
      <c r="N259" s="73"/>
      <c r="O259" s="73" t="str">
        <f>IF(M259="","",ABS(M259-N257))</f>
        <v/>
      </c>
      <c r="P259" s="221" t="str">
        <f>IF(O259="","",RANK(O259,O256:O260))</f>
        <v/>
      </c>
      <c r="Q259" s="222" t="str">
        <f t="shared" si="151"/>
        <v/>
      </c>
      <c r="R259" s="74"/>
      <c r="S259" s="74" t="str">
        <f>IF(Q259="","",ABS(Q259-R257))</f>
        <v/>
      </c>
      <c r="T259" s="223" t="str">
        <f>IF(S259="","",RANK(S259,S256:S260))</f>
        <v/>
      </c>
      <c r="U259" s="224" t="str">
        <f t="shared" si="152"/>
        <v/>
      </c>
      <c r="V259" s="75"/>
      <c r="W259" s="225" t="str">
        <f>IF(B256="","",IF(N256=0,J257,IF(N256&lt;0.5,N257,IF(R256&lt;0.5,R257,"NV"))))</f>
        <v/>
      </c>
      <c r="X259" s="763"/>
      <c r="Y259" s="813"/>
      <c r="Z259" s="816"/>
    </row>
    <row r="260" spans="1:26" ht="15.75" thickBot="1" x14ac:dyDescent="0.3">
      <c r="A260" s="622"/>
      <c r="B260" s="1003"/>
      <c r="C260" s="825"/>
      <c r="D260" s="24" t="s">
        <v>6</v>
      </c>
      <c r="E260" s="389" t="str">
        <f>IF(F260&lt;&gt;"",E256,"")</f>
        <v/>
      </c>
      <c r="F260" s="295"/>
      <c r="G260" s="296"/>
      <c r="H260" s="335"/>
      <c r="I260" s="226" t="str">
        <f>IF(B256="","",IF(F260=999,999,IF(F260+G260+H260=0,"",(F260*60+G260+H260/100)+E260)))</f>
        <v/>
      </c>
      <c r="J260" s="76"/>
      <c r="K260" s="76" t="str">
        <f>IF(I260="","",ABS(I260-J257))</f>
        <v/>
      </c>
      <c r="L260" s="227" t="str">
        <f>IF(K260="","",RANK(K260,K256:K260))</f>
        <v/>
      </c>
      <c r="M260" s="228" t="str">
        <f t="shared" si="150"/>
        <v/>
      </c>
      <c r="N260" s="77"/>
      <c r="O260" s="77" t="str">
        <f>IF(M260="","",ABS(M260-N257))</f>
        <v/>
      </c>
      <c r="P260" s="229" t="str">
        <f>IF(O260="","",RANK(O260,O256:O260))</f>
        <v/>
      </c>
      <c r="Q260" s="230" t="str">
        <f t="shared" si="151"/>
        <v/>
      </c>
      <c r="R260" s="78"/>
      <c r="S260" s="78" t="str">
        <f>IF(Q260="","",ABS(Q260-R257))</f>
        <v/>
      </c>
      <c r="T260" s="231" t="str">
        <f>IF(S260="","",RANK(S260,S256:S260))</f>
        <v/>
      </c>
      <c r="U260" s="232" t="str">
        <f t="shared" si="152"/>
        <v/>
      </c>
      <c r="V260" s="79"/>
      <c r="W260" s="233" t="str">
        <f>IF(B256="","",IF(R256&lt;0.5,TRIMMEAN(I256:I260,0.4),IF(V256&lt;0.5,V257,"NV")))</f>
        <v/>
      </c>
      <c r="X260" s="811"/>
      <c r="Y260" s="814"/>
      <c r="Z260" s="817"/>
    </row>
    <row r="261" spans="1:26" x14ac:dyDescent="0.25">
      <c r="A261" s="626" t="str">
        <f>IF(B261="","",INDEX('Names And Totals'!$A$5:$A$104,MATCH('Head to Head'!B261,'Names And Totals'!$B$5:$B$104,0)))</f>
        <v/>
      </c>
      <c r="B261" s="999"/>
      <c r="C261" s="821" t="str">
        <f>IF(B261="","",IF(Y261="DQ","DQ",IF(Y261="TO","TO",IF(Y261="NV","NV",IF(Y261="","",RANK(Y261,$Y$6:$Y$501,0))))))</f>
        <v/>
      </c>
      <c r="D261" s="67" t="s">
        <v>7</v>
      </c>
      <c r="E261" s="342"/>
      <c r="F261" s="336"/>
      <c r="G261" s="333"/>
      <c r="H261" s="337"/>
      <c r="I261" s="263" t="str">
        <f>IF(B261="","",IF(F261=999,999,IF(F261+G261+H261=0,"",(F261*60+G261+H261/100)+E261)))</f>
        <v/>
      </c>
      <c r="J261" s="80" t="str">
        <f>IF(B261="","",MAX(I261:I265)-MIN(I261:I265))</f>
        <v/>
      </c>
      <c r="K261" s="80" t="str">
        <f>IF(I261="","",ABS(I261-J262))</f>
        <v/>
      </c>
      <c r="L261" s="214" t="str">
        <f>IF(K261="","",RANK(K261,K261:K265))</f>
        <v/>
      </c>
      <c r="M261" s="80" t="str">
        <f>IF(I261="","",IF(L261=1,"",I261))</f>
        <v/>
      </c>
      <c r="N261" s="82" t="str">
        <f>IF(B261="","",MAX(M261:M265)-MIN(M261:M265))</f>
        <v/>
      </c>
      <c r="O261" s="82" t="str">
        <f>IF(M261="","",ABS(M261-N262))</f>
        <v/>
      </c>
      <c r="P261" s="215" t="str">
        <f>IF(O261="","",RANK(O261,O261:O265))</f>
        <v/>
      </c>
      <c r="Q261" s="82" t="str">
        <f>IF(O261="","",IF(P261=1,"",I261))</f>
        <v/>
      </c>
      <c r="R261" s="83" t="str">
        <f>IF(B261="","",MAX(Q261:Q265)-MIN(Q261:Q265))</f>
        <v/>
      </c>
      <c r="S261" s="83" t="str">
        <f>IF(Q261="","",ABS(Q261-R262))</f>
        <v/>
      </c>
      <c r="T261" s="216" t="str">
        <f>IF(S261="","",RANK(S261,S261:S265))</f>
        <v/>
      </c>
      <c r="U261" s="83" t="str">
        <f>IF(T261="","",IF(T261=1,"",Q261))</f>
        <v/>
      </c>
      <c r="V261" s="84" t="str">
        <f>IF(B261="","",MAX(U261:U265)-MIN(U261:U265))</f>
        <v/>
      </c>
      <c r="W261" s="217" t="str">
        <f>IF(B261="","",I261)</f>
        <v/>
      </c>
      <c r="X261" s="614" t="str">
        <f>IF(B261="","",IF(Z261="DQ","DQ",IF(I261=999,"TO",IF(I261="","",IF(I262="",W261,IF(I263="",W262,IF(I264="",W263,IF(I265="",W264,W265))))))))</f>
        <v/>
      </c>
      <c r="Y261" s="818" t="str">
        <f>IF(B261="","",IF(Z261="DQ","DQ",IF(X261="TO","TO",IF(X261="","",IF(X261="NV","NV",IF((20-(X261-$Y$3))&gt;0,(20-(X261-$Y$3)),0))))))</f>
        <v/>
      </c>
      <c r="Z261" s="639"/>
    </row>
    <row r="262" spans="1:26" x14ac:dyDescent="0.25">
      <c r="A262" s="627"/>
      <c r="B262" s="997"/>
      <c r="C262" s="822"/>
      <c r="D262" s="21" t="s">
        <v>4</v>
      </c>
      <c r="E262" s="387" t="str">
        <f>IF(F262&lt;&gt;"",E261,"")</f>
        <v/>
      </c>
      <c r="F262" s="292"/>
      <c r="G262" s="293"/>
      <c r="H262" s="314"/>
      <c r="I262" s="234" t="str">
        <f>IF(B261="","",IF(F262=999,999,IF(F262+G262+H262=0,"",(F262*60+G262+H262/100)+E262)))</f>
        <v/>
      </c>
      <c r="J262" s="72" t="str">
        <f>IF(B261="","",AVERAGE(I261:I265))</f>
        <v/>
      </c>
      <c r="K262" s="72" t="str">
        <f>IF(I262="","",ABS(I262-J262))</f>
        <v/>
      </c>
      <c r="L262" s="219" t="str">
        <f>IF(K262="","",RANK(K262,K261:K265))</f>
        <v/>
      </c>
      <c r="M262" s="220" t="str">
        <f t="shared" ref="M262:M265" si="153">IF(I262="","",IF(L262=1,"",I262))</f>
        <v/>
      </c>
      <c r="N262" s="73" t="str">
        <f>IF(B261="","",AVERAGE(M261:M265))</f>
        <v/>
      </c>
      <c r="O262" s="73" t="str">
        <f>IF(M262="","",ABS(M262-N262))</f>
        <v/>
      </c>
      <c r="P262" s="221" t="str">
        <f>IF(O262="","",RANK(O262,O261:O265))</f>
        <v/>
      </c>
      <c r="Q262" s="222" t="str">
        <f t="shared" ref="Q262:Q265" si="154">IF(O262="","",IF(P262=1,"",I262))</f>
        <v/>
      </c>
      <c r="R262" s="74" t="str">
        <f>IF(B261="","",AVERAGE(Q261:Q265))</f>
        <v/>
      </c>
      <c r="S262" s="74" t="str">
        <f>IF(Q262="","",ABS(Q262-R262))</f>
        <v/>
      </c>
      <c r="T262" s="223" t="str">
        <f>IF(S262="","",RANK(S262,S261:S265))</f>
        <v/>
      </c>
      <c r="U262" s="224" t="str">
        <f t="shared" ref="U262:U265" si="155">IF(T262="","",IF(T262=1,"",Q262))</f>
        <v/>
      </c>
      <c r="V262" s="75" t="str">
        <f>IF(B261="","",AVERAGE(U261:U265))</f>
        <v/>
      </c>
      <c r="W262" s="225" t="str">
        <f>IF(B261="","",IF(J261&lt;0.5,J262,"NV"))</f>
        <v/>
      </c>
      <c r="X262" s="615"/>
      <c r="Y262" s="819"/>
      <c r="Z262" s="639"/>
    </row>
    <row r="263" spans="1:26" x14ac:dyDescent="0.25">
      <c r="A263" s="627"/>
      <c r="B263" s="997"/>
      <c r="C263" s="822"/>
      <c r="D263" s="21" t="s">
        <v>8</v>
      </c>
      <c r="E263" s="387" t="str">
        <f>IF(F263&lt;&gt;"",E261,"")</f>
        <v/>
      </c>
      <c r="F263" s="292"/>
      <c r="G263" s="293"/>
      <c r="H263" s="314"/>
      <c r="I263" s="234" t="str">
        <f>IF(B261="","",IF(F263=999,999,IF(F263+G263+H263=0,"",(F263*60+G263+H263/100)+E263)))</f>
        <v/>
      </c>
      <c r="J263" s="72"/>
      <c r="K263" s="72" t="str">
        <f>IF(I263="","",ABS(I263-J262))</f>
        <v/>
      </c>
      <c r="L263" s="219" t="str">
        <f>IF(K263="","",RANK(K263,K261:K265))</f>
        <v/>
      </c>
      <c r="M263" s="220" t="str">
        <f t="shared" si="153"/>
        <v/>
      </c>
      <c r="N263" s="73"/>
      <c r="O263" s="73" t="str">
        <f>IF(M263="","",ABS(M263-N262))</f>
        <v/>
      </c>
      <c r="P263" s="221" t="str">
        <f>IF(O263="","",RANK(O263,O261:O265))</f>
        <v/>
      </c>
      <c r="Q263" s="222" t="str">
        <f t="shared" si="154"/>
        <v/>
      </c>
      <c r="R263" s="74"/>
      <c r="S263" s="74" t="str">
        <f>IF(Q263="","",ABS(Q263-R262))</f>
        <v/>
      </c>
      <c r="T263" s="223" t="str">
        <f>IF(S263="","",RANK(S263,S261:S265))</f>
        <v/>
      </c>
      <c r="U263" s="224" t="str">
        <f t="shared" si="155"/>
        <v/>
      </c>
      <c r="V263" s="75"/>
      <c r="W263" s="225" t="str">
        <f>IF(B261="","",IF(J261&lt;0.5,J262,IF(N261&lt;0.5,N262,"NV")))</f>
        <v/>
      </c>
      <c r="X263" s="615"/>
      <c r="Y263" s="819"/>
      <c r="Z263" s="639"/>
    </row>
    <row r="264" spans="1:26" x14ac:dyDescent="0.25">
      <c r="A264" s="627"/>
      <c r="B264" s="997"/>
      <c r="C264" s="822"/>
      <c r="D264" s="21" t="s">
        <v>5</v>
      </c>
      <c r="E264" s="387" t="str">
        <f>IF(F264&lt;&gt;"",E261,"")</f>
        <v/>
      </c>
      <c r="F264" s="292"/>
      <c r="G264" s="293"/>
      <c r="H264" s="314"/>
      <c r="I264" s="234" t="str">
        <f>IF(B261="","",IF(F264=999,999,IF(F264+G264+H264=0,"",(F264*60+G264+H264/100)+E264)))</f>
        <v/>
      </c>
      <c r="J264" s="72"/>
      <c r="K264" s="72" t="str">
        <f>IF(I264="","",ABS(I264-J262))</f>
        <v/>
      </c>
      <c r="L264" s="219" t="str">
        <f>IF(K264="","",RANK(K264,K261:K265))</f>
        <v/>
      </c>
      <c r="M264" s="220" t="str">
        <f t="shared" si="153"/>
        <v/>
      </c>
      <c r="N264" s="73"/>
      <c r="O264" s="73" t="str">
        <f>IF(M264="","",ABS(M264-N262))</f>
        <v/>
      </c>
      <c r="P264" s="221" t="str">
        <f>IF(O264="","",RANK(O264,O261:O265))</f>
        <v/>
      </c>
      <c r="Q264" s="222" t="str">
        <f t="shared" si="154"/>
        <v/>
      </c>
      <c r="R264" s="74"/>
      <c r="S264" s="74" t="str">
        <f>IF(Q264="","",ABS(Q264-R262))</f>
        <v/>
      </c>
      <c r="T264" s="223" t="str">
        <f>IF(S264="","",RANK(S264,S261:S265))</f>
        <v/>
      </c>
      <c r="U264" s="224" t="str">
        <f t="shared" si="155"/>
        <v/>
      </c>
      <c r="V264" s="75"/>
      <c r="W264" s="225" t="str">
        <f>IF(B261="","",IF(N261=0,J262,IF(N261&lt;0.5,N262,IF(R261&lt;0.5,R262,"NV"))))</f>
        <v/>
      </c>
      <c r="X264" s="615"/>
      <c r="Y264" s="819"/>
      <c r="Z264" s="639"/>
    </row>
    <row r="265" spans="1:26" ht="15.75" thickBot="1" x14ac:dyDescent="0.3">
      <c r="A265" s="628"/>
      <c r="B265" s="1000"/>
      <c r="C265" s="823"/>
      <c r="D265" s="66" t="s">
        <v>6</v>
      </c>
      <c r="E265" s="235" t="str">
        <f>IF(F265&lt;&gt;"",E261,"")</f>
        <v/>
      </c>
      <c r="F265" s="338"/>
      <c r="G265" s="339"/>
      <c r="H265" s="340"/>
      <c r="I265" s="264" t="str">
        <f>IF(B261="","",IF(F265=999,999,IF(F265+G265+H265=0,"",(F265*60+G265+H265/100)+E265)))</f>
        <v/>
      </c>
      <c r="J265" s="76"/>
      <c r="K265" s="76" t="str">
        <f>IF(I265="","",ABS(I265-J262))</f>
        <v/>
      </c>
      <c r="L265" s="227" t="str">
        <f>IF(K265="","",RANK(K265,K261:K265))</f>
        <v/>
      </c>
      <c r="M265" s="228" t="str">
        <f t="shared" si="153"/>
        <v/>
      </c>
      <c r="N265" s="77"/>
      <c r="O265" s="77" t="str">
        <f>IF(M265="","",ABS(M265-N262))</f>
        <v/>
      </c>
      <c r="P265" s="229" t="str">
        <f>IF(O265="","",RANK(O265,O261:O265))</f>
        <v/>
      </c>
      <c r="Q265" s="230" t="str">
        <f t="shared" si="154"/>
        <v/>
      </c>
      <c r="R265" s="78"/>
      <c r="S265" s="78" t="str">
        <f>IF(Q265="","",ABS(Q265-R262))</f>
        <v/>
      </c>
      <c r="T265" s="231" t="str">
        <f>IF(S265="","",RANK(S265,S261:S265))</f>
        <v/>
      </c>
      <c r="U265" s="232" t="str">
        <f t="shared" si="155"/>
        <v/>
      </c>
      <c r="V265" s="79"/>
      <c r="W265" s="233" t="str">
        <f>IF(B261="","",IF(R261&lt;0.5,TRIMMEAN(I261:I265,0.4),IF(V261&lt;0.5,V262,"NV")))</f>
        <v/>
      </c>
      <c r="X265" s="616"/>
      <c r="Y265" s="820"/>
      <c r="Z265" s="639"/>
    </row>
    <row r="266" spans="1:26" x14ac:dyDescent="0.25">
      <c r="A266" s="830" t="str">
        <f>IF(B266="","",INDEX('Names And Totals'!$A$5:$A$104,MATCH('Head to Head'!B266,'Names And Totals'!$B$5:$B$104,0)))</f>
        <v/>
      </c>
      <c r="B266" s="1001"/>
      <c r="C266" s="824" t="str">
        <f>IF(B266="","",IF(Y266="DQ","DQ",IF(Y266="TO","TO",IF(Y266="NV","NV",IF(Y266="","",RANK(Y266,$Y$6:$Y$501,0))))))</f>
        <v/>
      </c>
      <c r="D266" s="23" t="s">
        <v>7</v>
      </c>
      <c r="E266" s="343"/>
      <c r="F266" s="324"/>
      <c r="G266" s="334"/>
      <c r="H266" s="325"/>
      <c r="I266" s="213" t="str">
        <f>IF(B266="","",IF(F266=999,999,IF(F266+G266+H266=0,"",(F266*60+G266+H266/100)+E266)))</f>
        <v/>
      </c>
      <c r="J266" s="80" t="str">
        <f>IF(B266="","",MAX(I266:I270)-MIN(I266:I270))</f>
        <v/>
      </c>
      <c r="K266" s="80" t="str">
        <f>IF(I266="","",ABS(I266-J267))</f>
        <v/>
      </c>
      <c r="L266" s="214" t="str">
        <f>IF(K266="","",RANK(K266,K266:K270))</f>
        <v/>
      </c>
      <c r="M266" s="80" t="str">
        <f>IF(I266="","",IF(L266=1,"",I266))</f>
        <v/>
      </c>
      <c r="N266" s="82" t="str">
        <f>IF(B266="","",MAX(M266:M270)-MIN(M266:M270))</f>
        <v/>
      </c>
      <c r="O266" s="82" t="str">
        <f>IF(M266="","",ABS(M266-N267))</f>
        <v/>
      </c>
      <c r="P266" s="215" t="str">
        <f>IF(O266="","",RANK(O266,O266:O270))</f>
        <v/>
      </c>
      <c r="Q266" s="82" t="str">
        <f>IF(O266="","",IF(P266=1,"",I266))</f>
        <v/>
      </c>
      <c r="R266" s="83" t="str">
        <f>IF(B266="","",MAX(Q266:Q270)-MIN(Q266:Q270))</f>
        <v/>
      </c>
      <c r="S266" s="83" t="str">
        <f>IF(Q266="","",ABS(Q266-R267))</f>
        <v/>
      </c>
      <c r="T266" s="216" t="str">
        <f>IF(S266="","",RANK(S266,S266:S270))</f>
        <v/>
      </c>
      <c r="U266" s="83" t="str">
        <f>IF(T266="","",IF(T266=1,"",Q266))</f>
        <v/>
      </c>
      <c r="V266" s="84" t="str">
        <f>IF(B266="","",MAX(U266:U270)-MIN(U266:U270))</f>
        <v/>
      </c>
      <c r="W266" s="217" t="str">
        <f>IF(B266="","",I266)</f>
        <v/>
      </c>
      <c r="X266" s="810" t="str">
        <f>IF(B266="","",IF(Z266="DQ","DQ",IF(I266=999,"TO",IF(I266="","",IF(I267="",W266,IF(I268="",W267,IF(I269="",W268,IF(I270="",W269,W270))))))))</f>
        <v/>
      </c>
      <c r="Y266" s="812" t="str">
        <f>IF(B266="","",IF(Z266="DQ","DQ",IF(X266="TO","TO",IF(X266="","",IF(X266="NV","NV",IF((20-(X266-$Y$3))&gt;0,(20-(X266-$Y$3)),0))))))</f>
        <v/>
      </c>
      <c r="Z266" s="815"/>
    </row>
    <row r="267" spans="1:26" x14ac:dyDescent="0.25">
      <c r="A267" s="621"/>
      <c r="B267" s="1002"/>
      <c r="C267" s="641"/>
      <c r="D267" s="18" t="s">
        <v>4</v>
      </c>
      <c r="E267" s="384" t="str">
        <f>IF(F267&lt;&gt;"",E266,"")</f>
        <v/>
      </c>
      <c r="F267" s="289"/>
      <c r="G267" s="290"/>
      <c r="H267" s="310"/>
      <c r="I267" s="218" t="str">
        <f>IF(B266="","",IF(F267=999,999,IF(F267+G267+H267=0,"",(F267*60+G267+H267/100)+E267)))</f>
        <v/>
      </c>
      <c r="J267" s="72" t="str">
        <f>IF(B266="","",AVERAGE(I266:I270))</f>
        <v/>
      </c>
      <c r="K267" s="72" t="str">
        <f>IF(I267="","",ABS(I267-J267))</f>
        <v/>
      </c>
      <c r="L267" s="219" t="str">
        <f>IF(K267="","",RANK(K267,K266:K270))</f>
        <v/>
      </c>
      <c r="M267" s="220" t="str">
        <f t="shared" ref="M267:M270" si="156">IF(I267="","",IF(L267=1,"",I267))</f>
        <v/>
      </c>
      <c r="N267" s="73" t="str">
        <f>IF(B266="","",AVERAGE(M266:M270))</f>
        <v/>
      </c>
      <c r="O267" s="73" t="str">
        <f>IF(M267="","",ABS(M267-N267))</f>
        <v/>
      </c>
      <c r="P267" s="221" t="str">
        <f>IF(O267="","",RANK(O267,O266:O270))</f>
        <v/>
      </c>
      <c r="Q267" s="222" t="str">
        <f t="shared" ref="Q267:Q270" si="157">IF(O267="","",IF(P267=1,"",I267))</f>
        <v/>
      </c>
      <c r="R267" s="74" t="str">
        <f>IF(B266="","",AVERAGE(Q266:Q270))</f>
        <v/>
      </c>
      <c r="S267" s="74" t="str">
        <f>IF(Q267="","",ABS(Q267-R267))</f>
        <v/>
      </c>
      <c r="T267" s="223" t="str">
        <f>IF(S267="","",RANK(S267,S266:S270))</f>
        <v/>
      </c>
      <c r="U267" s="224" t="str">
        <f t="shared" ref="U267:U270" si="158">IF(T267="","",IF(T267=1,"",Q267))</f>
        <v/>
      </c>
      <c r="V267" s="75" t="str">
        <f>IF(B266="","",AVERAGE(U266:U270))</f>
        <v/>
      </c>
      <c r="W267" s="225" t="str">
        <f>IF(B266="","",IF(J266&lt;0.5,J267,"NV"))</f>
        <v/>
      </c>
      <c r="X267" s="763"/>
      <c r="Y267" s="813"/>
      <c r="Z267" s="816"/>
    </row>
    <row r="268" spans="1:26" x14ac:dyDescent="0.25">
      <c r="A268" s="621"/>
      <c r="B268" s="1002"/>
      <c r="C268" s="641"/>
      <c r="D268" s="18" t="s">
        <v>8</v>
      </c>
      <c r="E268" s="384" t="str">
        <f>IF(F268&lt;&gt;"",E266,"")</f>
        <v/>
      </c>
      <c r="F268" s="289"/>
      <c r="G268" s="290"/>
      <c r="H268" s="310"/>
      <c r="I268" s="218" t="str">
        <f>IF(B266="","",IF(F268=999,999,IF(F268+G268+H268=0,"",(F268*60+G268+H268/100)+E268)))</f>
        <v/>
      </c>
      <c r="J268" s="72"/>
      <c r="K268" s="72" t="str">
        <f>IF(I268="","",ABS(I268-J267))</f>
        <v/>
      </c>
      <c r="L268" s="219" t="str">
        <f>IF(K268="","",RANK(K268,K266:K270))</f>
        <v/>
      </c>
      <c r="M268" s="220" t="str">
        <f t="shared" si="156"/>
        <v/>
      </c>
      <c r="N268" s="73"/>
      <c r="O268" s="73" t="str">
        <f>IF(M268="","",ABS(M268-N267))</f>
        <v/>
      </c>
      <c r="P268" s="221" t="str">
        <f>IF(O268="","",RANK(O268,O266:O270))</f>
        <v/>
      </c>
      <c r="Q268" s="222" t="str">
        <f t="shared" si="157"/>
        <v/>
      </c>
      <c r="R268" s="74"/>
      <c r="S268" s="74" t="str">
        <f>IF(Q268="","",ABS(Q268-R267))</f>
        <v/>
      </c>
      <c r="T268" s="223" t="str">
        <f>IF(S268="","",RANK(S268,S266:S270))</f>
        <v/>
      </c>
      <c r="U268" s="224" t="str">
        <f t="shared" si="158"/>
        <v/>
      </c>
      <c r="V268" s="75"/>
      <c r="W268" s="225" t="str">
        <f>IF(B266="","",IF(J266&lt;0.5,J267,IF(N266&lt;0.5,N267,"NV")))</f>
        <v/>
      </c>
      <c r="X268" s="763"/>
      <c r="Y268" s="813"/>
      <c r="Z268" s="816"/>
    </row>
    <row r="269" spans="1:26" x14ac:dyDescent="0.25">
      <c r="A269" s="621"/>
      <c r="B269" s="1002"/>
      <c r="C269" s="641"/>
      <c r="D269" s="18" t="s">
        <v>5</v>
      </c>
      <c r="E269" s="384" t="str">
        <f>IF(F269&lt;&gt;"",E266,"")</f>
        <v/>
      </c>
      <c r="F269" s="289"/>
      <c r="G269" s="290"/>
      <c r="H269" s="310"/>
      <c r="I269" s="218" t="str">
        <f>IF(B266="","",IF(F269=999,999,IF(F269+G269+H269=0,"",(F269*60+G269+H269/100)+E269)))</f>
        <v/>
      </c>
      <c r="J269" s="72"/>
      <c r="K269" s="72" t="str">
        <f>IF(I269="","",ABS(I269-J267))</f>
        <v/>
      </c>
      <c r="L269" s="219" t="str">
        <f>IF(K269="","",RANK(K269,K266:K270))</f>
        <v/>
      </c>
      <c r="M269" s="220" t="str">
        <f t="shared" si="156"/>
        <v/>
      </c>
      <c r="N269" s="73"/>
      <c r="O269" s="73" t="str">
        <f>IF(M269="","",ABS(M269-N267))</f>
        <v/>
      </c>
      <c r="P269" s="221" t="str">
        <f>IF(O269="","",RANK(O269,O266:O270))</f>
        <v/>
      </c>
      <c r="Q269" s="222" t="str">
        <f t="shared" si="157"/>
        <v/>
      </c>
      <c r="R269" s="74"/>
      <c r="S269" s="74" t="str">
        <f>IF(Q269="","",ABS(Q269-R267))</f>
        <v/>
      </c>
      <c r="T269" s="223" t="str">
        <f>IF(S269="","",RANK(S269,S266:S270))</f>
        <v/>
      </c>
      <c r="U269" s="224" t="str">
        <f t="shared" si="158"/>
        <v/>
      </c>
      <c r="V269" s="75"/>
      <c r="W269" s="225" t="str">
        <f>IF(B266="","",IF(N266=0,J267,IF(N266&lt;0.5,N267,IF(R266&lt;0.5,R267,"NV"))))</f>
        <v/>
      </c>
      <c r="X269" s="763"/>
      <c r="Y269" s="813"/>
      <c r="Z269" s="816"/>
    </row>
    <row r="270" spans="1:26" ht="15.75" thickBot="1" x14ac:dyDescent="0.3">
      <c r="A270" s="622"/>
      <c r="B270" s="1003"/>
      <c r="C270" s="825"/>
      <c r="D270" s="24" t="s">
        <v>6</v>
      </c>
      <c r="E270" s="389" t="str">
        <f>IF(F270&lt;&gt;"",E266,"")</f>
        <v/>
      </c>
      <c r="F270" s="295"/>
      <c r="G270" s="296"/>
      <c r="H270" s="335"/>
      <c r="I270" s="226" t="str">
        <f>IF(B266="","",IF(F270=999,999,IF(F270+G270+H270=0,"",(F270*60+G270+H270/100)+E270)))</f>
        <v/>
      </c>
      <c r="J270" s="76"/>
      <c r="K270" s="76" t="str">
        <f>IF(I270="","",ABS(I270-J267))</f>
        <v/>
      </c>
      <c r="L270" s="227" t="str">
        <f>IF(K270="","",RANK(K270,K266:K270))</f>
        <v/>
      </c>
      <c r="M270" s="228" t="str">
        <f t="shared" si="156"/>
        <v/>
      </c>
      <c r="N270" s="77"/>
      <c r="O270" s="77" t="str">
        <f>IF(M270="","",ABS(M270-N267))</f>
        <v/>
      </c>
      <c r="P270" s="229" t="str">
        <f>IF(O270="","",RANK(O270,O266:O270))</f>
        <v/>
      </c>
      <c r="Q270" s="230" t="str">
        <f t="shared" si="157"/>
        <v/>
      </c>
      <c r="R270" s="78"/>
      <c r="S270" s="78" t="str">
        <f>IF(Q270="","",ABS(Q270-R267))</f>
        <v/>
      </c>
      <c r="T270" s="231" t="str">
        <f>IF(S270="","",RANK(S270,S266:S270))</f>
        <v/>
      </c>
      <c r="U270" s="232" t="str">
        <f t="shared" si="158"/>
        <v/>
      </c>
      <c r="V270" s="79"/>
      <c r="W270" s="233" t="str">
        <f>IF(B266="","",IF(R266&lt;0.5,TRIMMEAN(I266:I270,0.4),IF(V266&lt;0.5,V267,"NV")))</f>
        <v/>
      </c>
      <c r="X270" s="811"/>
      <c r="Y270" s="814"/>
      <c r="Z270" s="817"/>
    </row>
    <row r="271" spans="1:26" x14ac:dyDescent="0.25">
      <c r="A271" s="626" t="str">
        <f>IF(B271="","",INDEX('Names And Totals'!$A$5:$A$104,MATCH('Head to Head'!B271,'Names And Totals'!$B$5:$B$104,0)))</f>
        <v/>
      </c>
      <c r="B271" s="999"/>
      <c r="C271" s="821" t="str">
        <f>IF(B271="","",IF(Y271="DQ","DQ",IF(Y271="TO","TO",IF(Y271="NV","NV",IF(Y271="","",RANK(Y271,$Y$6:$Y$501,0))))))</f>
        <v/>
      </c>
      <c r="D271" s="67" t="s">
        <v>7</v>
      </c>
      <c r="E271" s="342"/>
      <c r="F271" s="336"/>
      <c r="G271" s="333"/>
      <c r="H271" s="337"/>
      <c r="I271" s="263" t="str">
        <f>IF(B271="","",IF(F271=999,999,IF(F271+G271+H271=0,"",(F271*60+G271+H271/100)+E271)))</f>
        <v/>
      </c>
      <c r="J271" s="80" t="str">
        <f>IF(B271="","",MAX(I271:I275)-MIN(I271:I275))</f>
        <v/>
      </c>
      <c r="K271" s="80" t="str">
        <f>IF(I271="","",ABS(I271-J272))</f>
        <v/>
      </c>
      <c r="L271" s="214" t="str">
        <f>IF(K271="","",RANK(K271,K271:K275))</f>
        <v/>
      </c>
      <c r="M271" s="80" t="str">
        <f>IF(I271="","",IF(L271=1,"",I271))</f>
        <v/>
      </c>
      <c r="N271" s="82" t="str">
        <f>IF(B271="","",MAX(M271:M275)-MIN(M271:M275))</f>
        <v/>
      </c>
      <c r="O271" s="82" t="str">
        <f>IF(M271="","",ABS(M271-N272))</f>
        <v/>
      </c>
      <c r="P271" s="215" t="str">
        <f>IF(O271="","",RANK(O271,O271:O275))</f>
        <v/>
      </c>
      <c r="Q271" s="82" t="str">
        <f>IF(O271="","",IF(P271=1,"",I271))</f>
        <v/>
      </c>
      <c r="R271" s="83" t="str">
        <f>IF(B271="","",MAX(Q271:Q275)-MIN(Q271:Q275))</f>
        <v/>
      </c>
      <c r="S271" s="83" t="str">
        <f>IF(Q271="","",ABS(Q271-R272))</f>
        <v/>
      </c>
      <c r="T271" s="216" t="str">
        <f>IF(S271="","",RANK(S271,S271:S275))</f>
        <v/>
      </c>
      <c r="U271" s="83" t="str">
        <f>IF(T271="","",IF(T271=1,"",Q271))</f>
        <v/>
      </c>
      <c r="V271" s="84" t="str">
        <f>IF(B271="","",MAX(U271:U275)-MIN(U271:U275))</f>
        <v/>
      </c>
      <c r="W271" s="217" t="str">
        <f>IF(B271="","",I271)</f>
        <v/>
      </c>
      <c r="X271" s="614" t="str">
        <f>IF(B271="","",IF(Z271="DQ","DQ",IF(I271=999,"TO",IF(I271="","",IF(I272="",W271,IF(I273="",W272,IF(I274="",W273,IF(I275="",W274,W275))))))))</f>
        <v/>
      </c>
      <c r="Y271" s="818" t="str">
        <f>IF(B271="","",IF(Z271="DQ","DQ",IF(X271="TO","TO",IF(X271="","",IF(X271="NV","NV",IF((20-(X271-$Y$3))&gt;0,(20-(X271-$Y$3)),0))))))</f>
        <v/>
      </c>
      <c r="Z271" s="639"/>
    </row>
    <row r="272" spans="1:26" x14ac:dyDescent="0.25">
      <c r="A272" s="627"/>
      <c r="B272" s="997"/>
      <c r="C272" s="822"/>
      <c r="D272" s="21" t="s">
        <v>4</v>
      </c>
      <c r="E272" s="387" t="str">
        <f>IF(F272&lt;&gt;"",E271,"")</f>
        <v/>
      </c>
      <c r="F272" s="292"/>
      <c r="G272" s="293"/>
      <c r="H272" s="314"/>
      <c r="I272" s="234" t="str">
        <f>IF(B271="","",IF(F272=999,999,IF(F272+G272+H272=0,"",(F272*60+G272+H272/100)+E272)))</f>
        <v/>
      </c>
      <c r="J272" s="72" t="str">
        <f>IF(B271="","",AVERAGE(I271:I275))</f>
        <v/>
      </c>
      <c r="K272" s="72" t="str">
        <f>IF(I272="","",ABS(I272-J272))</f>
        <v/>
      </c>
      <c r="L272" s="219" t="str">
        <f>IF(K272="","",RANK(K272,K271:K275))</f>
        <v/>
      </c>
      <c r="M272" s="220" t="str">
        <f t="shared" ref="M272:M275" si="159">IF(I272="","",IF(L272=1,"",I272))</f>
        <v/>
      </c>
      <c r="N272" s="73" t="str">
        <f>IF(B271="","",AVERAGE(M271:M275))</f>
        <v/>
      </c>
      <c r="O272" s="73" t="str">
        <f>IF(M272="","",ABS(M272-N272))</f>
        <v/>
      </c>
      <c r="P272" s="221" t="str">
        <f>IF(O272="","",RANK(O272,O271:O275))</f>
        <v/>
      </c>
      <c r="Q272" s="222" t="str">
        <f t="shared" ref="Q272:Q275" si="160">IF(O272="","",IF(P272=1,"",I272))</f>
        <v/>
      </c>
      <c r="R272" s="74" t="str">
        <f>IF(B271="","",AVERAGE(Q271:Q275))</f>
        <v/>
      </c>
      <c r="S272" s="74" t="str">
        <f>IF(Q272="","",ABS(Q272-R272))</f>
        <v/>
      </c>
      <c r="T272" s="223" t="str">
        <f>IF(S272="","",RANK(S272,S271:S275))</f>
        <v/>
      </c>
      <c r="U272" s="224" t="str">
        <f t="shared" ref="U272:U275" si="161">IF(T272="","",IF(T272=1,"",Q272))</f>
        <v/>
      </c>
      <c r="V272" s="75" t="str">
        <f>IF(B271="","",AVERAGE(U271:U275))</f>
        <v/>
      </c>
      <c r="W272" s="225" t="str">
        <f>IF(B271="","",IF(J271&lt;0.5,J272,"NV"))</f>
        <v/>
      </c>
      <c r="X272" s="615"/>
      <c r="Y272" s="819"/>
      <c r="Z272" s="639"/>
    </row>
    <row r="273" spans="1:26" x14ac:dyDescent="0.25">
      <c r="A273" s="627"/>
      <c r="B273" s="997"/>
      <c r="C273" s="822"/>
      <c r="D273" s="21" t="s">
        <v>8</v>
      </c>
      <c r="E273" s="387" t="str">
        <f>IF(F273&lt;&gt;"",E271,"")</f>
        <v/>
      </c>
      <c r="F273" s="292"/>
      <c r="G273" s="293"/>
      <c r="H273" s="314"/>
      <c r="I273" s="234" t="str">
        <f>IF(B271="","",IF(F273=999,999,IF(F273+G273+H273=0,"",(F273*60+G273+H273/100)+E273)))</f>
        <v/>
      </c>
      <c r="J273" s="72"/>
      <c r="K273" s="72" t="str">
        <f>IF(I273="","",ABS(I273-J272))</f>
        <v/>
      </c>
      <c r="L273" s="219" t="str">
        <f>IF(K273="","",RANK(K273,K271:K275))</f>
        <v/>
      </c>
      <c r="M273" s="220" t="str">
        <f t="shared" si="159"/>
        <v/>
      </c>
      <c r="N273" s="73"/>
      <c r="O273" s="73" t="str">
        <f>IF(M273="","",ABS(M273-N272))</f>
        <v/>
      </c>
      <c r="P273" s="221" t="str">
        <f>IF(O273="","",RANK(O273,O271:O275))</f>
        <v/>
      </c>
      <c r="Q273" s="222" t="str">
        <f t="shared" si="160"/>
        <v/>
      </c>
      <c r="R273" s="74"/>
      <c r="S273" s="74" t="str">
        <f>IF(Q273="","",ABS(Q273-R272))</f>
        <v/>
      </c>
      <c r="T273" s="223" t="str">
        <f>IF(S273="","",RANK(S273,S271:S275))</f>
        <v/>
      </c>
      <c r="U273" s="224" t="str">
        <f t="shared" si="161"/>
        <v/>
      </c>
      <c r="V273" s="75"/>
      <c r="W273" s="225" t="str">
        <f>IF(B271="","",IF(J271&lt;0.5,J272,IF(N271&lt;0.5,N272,"NV")))</f>
        <v/>
      </c>
      <c r="X273" s="615"/>
      <c r="Y273" s="819"/>
      <c r="Z273" s="639"/>
    </row>
    <row r="274" spans="1:26" x14ac:dyDescent="0.25">
      <c r="A274" s="627"/>
      <c r="B274" s="997"/>
      <c r="C274" s="822"/>
      <c r="D274" s="21" t="s">
        <v>5</v>
      </c>
      <c r="E274" s="387" t="str">
        <f>IF(F274&lt;&gt;"",E271,"")</f>
        <v/>
      </c>
      <c r="F274" s="292"/>
      <c r="G274" s="293"/>
      <c r="H274" s="314"/>
      <c r="I274" s="234" t="str">
        <f>IF(B271="","",IF(F274=999,999,IF(F274+G274+H274=0,"",(F274*60+G274+H274/100)+E274)))</f>
        <v/>
      </c>
      <c r="J274" s="72"/>
      <c r="K274" s="72" t="str">
        <f>IF(I274="","",ABS(I274-J272))</f>
        <v/>
      </c>
      <c r="L274" s="219" t="str">
        <f>IF(K274="","",RANK(K274,K271:K275))</f>
        <v/>
      </c>
      <c r="M274" s="220" t="str">
        <f t="shared" si="159"/>
        <v/>
      </c>
      <c r="N274" s="73"/>
      <c r="O274" s="73" t="str">
        <f>IF(M274="","",ABS(M274-N272))</f>
        <v/>
      </c>
      <c r="P274" s="221" t="str">
        <f>IF(O274="","",RANK(O274,O271:O275))</f>
        <v/>
      </c>
      <c r="Q274" s="222" t="str">
        <f t="shared" si="160"/>
        <v/>
      </c>
      <c r="R274" s="74"/>
      <c r="S274" s="74" t="str">
        <f>IF(Q274="","",ABS(Q274-R272))</f>
        <v/>
      </c>
      <c r="T274" s="223" t="str">
        <f>IF(S274="","",RANK(S274,S271:S275))</f>
        <v/>
      </c>
      <c r="U274" s="224" t="str">
        <f t="shared" si="161"/>
        <v/>
      </c>
      <c r="V274" s="75"/>
      <c r="W274" s="225" t="str">
        <f>IF(B271="","",IF(N271=0,J272,IF(N271&lt;0.5,N272,IF(R271&lt;0.5,R272,"NV"))))</f>
        <v/>
      </c>
      <c r="X274" s="615"/>
      <c r="Y274" s="819"/>
      <c r="Z274" s="639"/>
    </row>
    <row r="275" spans="1:26" ht="15.75" thickBot="1" x14ac:dyDescent="0.3">
      <c r="A275" s="628"/>
      <c r="B275" s="1000"/>
      <c r="C275" s="823"/>
      <c r="D275" s="66" t="s">
        <v>6</v>
      </c>
      <c r="E275" s="235" t="str">
        <f>IF(F275&lt;&gt;"",E271,"")</f>
        <v/>
      </c>
      <c r="F275" s="338"/>
      <c r="G275" s="339"/>
      <c r="H275" s="340"/>
      <c r="I275" s="264" t="str">
        <f>IF(B271="","",IF(F275=999,999,IF(F275+G275+H275=0,"",(F275*60+G275+H275/100)+E275)))</f>
        <v/>
      </c>
      <c r="J275" s="76"/>
      <c r="K275" s="76" t="str">
        <f>IF(I275="","",ABS(I275-J272))</f>
        <v/>
      </c>
      <c r="L275" s="227" t="str">
        <f>IF(K275="","",RANK(K275,K271:K275))</f>
        <v/>
      </c>
      <c r="M275" s="228" t="str">
        <f t="shared" si="159"/>
        <v/>
      </c>
      <c r="N275" s="77"/>
      <c r="O275" s="77" t="str">
        <f>IF(M275="","",ABS(M275-N272))</f>
        <v/>
      </c>
      <c r="P275" s="229" t="str">
        <f>IF(O275="","",RANK(O275,O271:O275))</f>
        <v/>
      </c>
      <c r="Q275" s="230" t="str">
        <f t="shared" si="160"/>
        <v/>
      </c>
      <c r="R275" s="78"/>
      <c r="S275" s="78" t="str">
        <f>IF(Q275="","",ABS(Q275-R272))</f>
        <v/>
      </c>
      <c r="T275" s="231" t="str">
        <f>IF(S275="","",RANK(S275,S271:S275))</f>
        <v/>
      </c>
      <c r="U275" s="232" t="str">
        <f t="shared" si="161"/>
        <v/>
      </c>
      <c r="V275" s="79"/>
      <c r="W275" s="233" t="str">
        <f>IF(B271="","",IF(R271&lt;0.5,TRIMMEAN(I271:I275,0.4),IF(V271&lt;0.5,V272,"NV")))</f>
        <v/>
      </c>
      <c r="X275" s="616"/>
      <c r="Y275" s="820"/>
      <c r="Z275" s="639"/>
    </row>
    <row r="276" spans="1:26" x14ac:dyDescent="0.25">
      <c r="A276" s="830" t="str">
        <f>IF(B276="","",INDEX('Names And Totals'!$A$5:$A$104,MATCH('Head to Head'!B276,'Names And Totals'!$B$5:$B$104,0)))</f>
        <v/>
      </c>
      <c r="B276" s="1001"/>
      <c r="C276" s="824" t="str">
        <f>IF(B276="","",IF(Y276="DQ","DQ",IF(Y276="TO","TO",IF(Y276="NV","NV",IF(Y276="","",RANK(Y276,$Y$6:$Y$501,0))))))</f>
        <v/>
      </c>
      <c r="D276" s="23" t="s">
        <v>7</v>
      </c>
      <c r="E276" s="343"/>
      <c r="F276" s="324"/>
      <c r="G276" s="334"/>
      <c r="H276" s="325"/>
      <c r="I276" s="213" t="str">
        <f>IF(B276="","",IF(F276=999,999,IF(F276+G276+H276=0,"",(F276*60+G276+H276/100)+E276)))</f>
        <v/>
      </c>
      <c r="J276" s="80" t="str">
        <f>IF(B276="","",MAX(I276:I280)-MIN(I276:I280))</f>
        <v/>
      </c>
      <c r="K276" s="80" t="str">
        <f>IF(I276="","",ABS(I276-J277))</f>
        <v/>
      </c>
      <c r="L276" s="214" t="str">
        <f>IF(K276="","",RANK(K276,K276:K280))</f>
        <v/>
      </c>
      <c r="M276" s="80" t="str">
        <f>IF(I276="","",IF(L276=1,"",I276))</f>
        <v/>
      </c>
      <c r="N276" s="82" t="str">
        <f>IF(B276="","",MAX(M276:M280)-MIN(M276:M280))</f>
        <v/>
      </c>
      <c r="O276" s="82" t="str">
        <f>IF(M276="","",ABS(M276-N277))</f>
        <v/>
      </c>
      <c r="P276" s="215" t="str">
        <f>IF(O276="","",RANK(O276,O276:O280))</f>
        <v/>
      </c>
      <c r="Q276" s="82" t="str">
        <f>IF(O276="","",IF(P276=1,"",I276))</f>
        <v/>
      </c>
      <c r="R276" s="83" t="str">
        <f>IF(B276="","",MAX(Q276:Q280)-MIN(Q276:Q280))</f>
        <v/>
      </c>
      <c r="S276" s="83" t="str">
        <f>IF(Q276="","",ABS(Q276-R277))</f>
        <v/>
      </c>
      <c r="T276" s="216" t="str">
        <f>IF(S276="","",RANK(S276,S276:S280))</f>
        <v/>
      </c>
      <c r="U276" s="83" t="str">
        <f>IF(T276="","",IF(T276=1,"",Q276))</f>
        <v/>
      </c>
      <c r="V276" s="84" t="str">
        <f>IF(B276="","",MAX(U276:U280)-MIN(U276:U280))</f>
        <v/>
      </c>
      <c r="W276" s="217" t="str">
        <f>IF(B276="","",I276)</f>
        <v/>
      </c>
      <c r="X276" s="810" t="str">
        <f>IF(B276="","",IF(Z276="DQ","DQ",IF(I276=999,"TO",IF(I276="","",IF(I277="",W276,IF(I278="",W277,IF(I279="",W278,IF(I280="",W279,W280))))))))</f>
        <v/>
      </c>
      <c r="Y276" s="812" t="str">
        <f>IF(B276="","",IF(Z276="DQ","DQ",IF(X276="TO","TO",IF(X276="","",IF(X276="NV","NV",IF((20-(X276-$Y$3))&gt;0,(20-(X276-$Y$3)),0))))))</f>
        <v/>
      </c>
      <c r="Z276" s="815"/>
    </row>
    <row r="277" spans="1:26" x14ac:dyDescent="0.25">
      <c r="A277" s="621"/>
      <c r="B277" s="1002"/>
      <c r="C277" s="641"/>
      <c r="D277" s="18" t="s">
        <v>4</v>
      </c>
      <c r="E277" s="384" t="str">
        <f>IF(F277&lt;&gt;"",E276,"")</f>
        <v/>
      </c>
      <c r="F277" s="289"/>
      <c r="G277" s="290"/>
      <c r="H277" s="310"/>
      <c r="I277" s="218" t="str">
        <f>IF(B276="","",IF(F277=999,999,IF(F277+G277+H277=0,"",(F277*60+G277+H277/100)+E277)))</f>
        <v/>
      </c>
      <c r="J277" s="72" t="str">
        <f>IF(B276="","",AVERAGE(I276:I280))</f>
        <v/>
      </c>
      <c r="K277" s="72" t="str">
        <f>IF(I277="","",ABS(I277-J277))</f>
        <v/>
      </c>
      <c r="L277" s="219" t="str">
        <f>IF(K277="","",RANK(K277,K276:K280))</f>
        <v/>
      </c>
      <c r="M277" s="220" t="str">
        <f t="shared" ref="M277:M280" si="162">IF(I277="","",IF(L277=1,"",I277))</f>
        <v/>
      </c>
      <c r="N277" s="73" t="str">
        <f>IF(B276="","",AVERAGE(M276:M280))</f>
        <v/>
      </c>
      <c r="O277" s="73" t="str">
        <f>IF(M277="","",ABS(M277-N277))</f>
        <v/>
      </c>
      <c r="P277" s="221" t="str">
        <f>IF(O277="","",RANK(O277,O276:O280))</f>
        <v/>
      </c>
      <c r="Q277" s="222" t="str">
        <f t="shared" ref="Q277:Q280" si="163">IF(O277="","",IF(P277=1,"",I277))</f>
        <v/>
      </c>
      <c r="R277" s="74" t="str">
        <f>IF(B276="","",AVERAGE(Q276:Q280))</f>
        <v/>
      </c>
      <c r="S277" s="74" t="str">
        <f>IF(Q277="","",ABS(Q277-R277))</f>
        <v/>
      </c>
      <c r="T277" s="223" t="str">
        <f>IF(S277="","",RANK(S277,S276:S280))</f>
        <v/>
      </c>
      <c r="U277" s="224" t="str">
        <f t="shared" ref="U277:U280" si="164">IF(T277="","",IF(T277=1,"",Q277))</f>
        <v/>
      </c>
      <c r="V277" s="75" t="str">
        <f>IF(B276="","",AVERAGE(U276:U280))</f>
        <v/>
      </c>
      <c r="W277" s="225" t="str">
        <f>IF(B276="","",IF(J276&lt;0.5,J277,"NV"))</f>
        <v/>
      </c>
      <c r="X277" s="763"/>
      <c r="Y277" s="813"/>
      <c r="Z277" s="816"/>
    </row>
    <row r="278" spans="1:26" x14ac:dyDescent="0.25">
      <c r="A278" s="621"/>
      <c r="B278" s="1002"/>
      <c r="C278" s="641"/>
      <c r="D278" s="18" t="s">
        <v>8</v>
      </c>
      <c r="E278" s="384" t="str">
        <f>IF(F278&lt;&gt;"",E276,"")</f>
        <v/>
      </c>
      <c r="F278" s="289"/>
      <c r="G278" s="290"/>
      <c r="H278" s="310"/>
      <c r="I278" s="218" t="str">
        <f>IF(B276="","",IF(F278=999,999,IF(F278+G278+H278=0,"",(F278*60+G278+H278/100)+E278)))</f>
        <v/>
      </c>
      <c r="J278" s="72"/>
      <c r="K278" s="72" t="str">
        <f>IF(I278="","",ABS(I278-J277))</f>
        <v/>
      </c>
      <c r="L278" s="219" t="str">
        <f>IF(K278="","",RANK(K278,K276:K280))</f>
        <v/>
      </c>
      <c r="M278" s="220" t="str">
        <f t="shared" si="162"/>
        <v/>
      </c>
      <c r="N278" s="73"/>
      <c r="O278" s="73" t="str">
        <f>IF(M278="","",ABS(M278-N277))</f>
        <v/>
      </c>
      <c r="P278" s="221" t="str">
        <f>IF(O278="","",RANK(O278,O276:O280))</f>
        <v/>
      </c>
      <c r="Q278" s="222" t="str">
        <f t="shared" si="163"/>
        <v/>
      </c>
      <c r="R278" s="74"/>
      <c r="S278" s="74" t="str">
        <f>IF(Q278="","",ABS(Q278-R277))</f>
        <v/>
      </c>
      <c r="T278" s="223" t="str">
        <f>IF(S278="","",RANK(S278,S276:S280))</f>
        <v/>
      </c>
      <c r="U278" s="224" t="str">
        <f t="shared" si="164"/>
        <v/>
      </c>
      <c r="V278" s="75"/>
      <c r="W278" s="225" t="str">
        <f>IF(B276="","",IF(J276&lt;0.5,J277,IF(N276&lt;0.5,N277,"NV")))</f>
        <v/>
      </c>
      <c r="X278" s="763"/>
      <c r="Y278" s="813"/>
      <c r="Z278" s="816"/>
    </row>
    <row r="279" spans="1:26" x14ac:dyDescent="0.25">
      <c r="A279" s="621"/>
      <c r="B279" s="1002"/>
      <c r="C279" s="641"/>
      <c r="D279" s="18" t="s">
        <v>5</v>
      </c>
      <c r="E279" s="384" t="str">
        <f>IF(F279&lt;&gt;"",E276,"")</f>
        <v/>
      </c>
      <c r="F279" s="289"/>
      <c r="G279" s="290"/>
      <c r="H279" s="310"/>
      <c r="I279" s="218" t="str">
        <f>IF(B276="","",IF(F279=999,999,IF(F279+G279+H279=0,"",(F279*60+G279+H279/100)+E279)))</f>
        <v/>
      </c>
      <c r="J279" s="72"/>
      <c r="K279" s="72" t="str">
        <f>IF(I279="","",ABS(I279-J277))</f>
        <v/>
      </c>
      <c r="L279" s="219" t="str">
        <f>IF(K279="","",RANK(K279,K276:K280))</f>
        <v/>
      </c>
      <c r="M279" s="220" t="str">
        <f t="shared" si="162"/>
        <v/>
      </c>
      <c r="N279" s="73"/>
      <c r="O279" s="73" t="str">
        <f>IF(M279="","",ABS(M279-N277))</f>
        <v/>
      </c>
      <c r="P279" s="221" t="str">
        <f>IF(O279="","",RANK(O279,O276:O280))</f>
        <v/>
      </c>
      <c r="Q279" s="222" t="str">
        <f t="shared" si="163"/>
        <v/>
      </c>
      <c r="R279" s="74"/>
      <c r="S279" s="74" t="str">
        <f>IF(Q279="","",ABS(Q279-R277))</f>
        <v/>
      </c>
      <c r="T279" s="223" t="str">
        <f>IF(S279="","",RANK(S279,S276:S280))</f>
        <v/>
      </c>
      <c r="U279" s="224" t="str">
        <f t="shared" si="164"/>
        <v/>
      </c>
      <c r="V279" s="75"/>
      <c r="W279" s="225" t="str">
        <f>IF(B276="","",IF(N276=0,J277,IF(N276&lt;0.5,N277,IF(R276&lt;0.5,R277,"NV"))))</f>
        <v/>
      </c>
      <c r="X279" s="763"/>
      <c r="Y279" s="813"/>
      <c r="Z279" s="816"/>
    </row>
    <row r="280" spans="1:26" ht="15.75" thickBot="1" x14ac:dyDescent="0.3">
      <c r="A280" s="622"/>
      <c r="B280" s="1003"/>
      <c r="C280" s="825"/>
      <c r="D280" s="24" t="s">
        <v>6</v>
      </c>
      <c r="E280" s="389" t="str">
        <f>IF(F280&lt;&gt;"",E276,"")</f>
        <v/>
      </c>
      <c r="F280" s="295"/>
      <c r="G280" s="296"/>
      <c r="H280" s="335"/>
      <c r="I280" s="226" t="str">
        <f>IF(B276="","",IF(F280=999,999,IF(F280+G280+H280=0,"",(F280*60+G280+H280/100)+E280)))</f>
        <v/>
      </c>
      <c r="J280" s="76"/>
      <c r="K280" s="76" t="str">
        <f>IF(I280="","",ABS(I280-J277))</f>
        <v/>
      </c>
      <c r="L280" s="227" t="str">
        <f>IF(K280="","",RANK(K280,K276:K280))</f>
        <v/>
      </c>
      <c r="M280" s="228" t="str">
        <f t="shared" si="162"/>
        <v/>
      </c>
      <c r="N280" s="77"/>
      <c r="O280" s="77" t="str">
        <f>IF(M280="","",ABS(M280-N277))</f>
        <v/>
      </c>
      <c r="P280" s="229" t="str">
        <f>IF(O280="","",RANK(O280,O276:O280))</f>
        <v/>
      </c>
      <c r="Q280" s="230" t="str">
        <f t="shared" si="163"/>
        <v/>
      </c>
      <c r="R280" s="78"/>
      <c r="S280" s="78" t="str">
        <f>IF(Q280="","",ABS(Q280-R277))</f>
        <v/>
      </c>
      <c r="T280" s="231" t="str">
        <f>IF(S280="","",RANK(S280,S276:S280))</f>
        <v/>
      </c>
      <c r="U280" s="232" t="str">
        <f t="shared" si="164"/>
        <v/>
      </c>
      <c r="V280" s="79"/>
      <c r="W280" s="233" t="str">
        <f>IF(B276="","",IF(R276&lt;0.5,TRIMMEAN(I276:I280,0.4),IF(V276&lt;0.5,V277,"NV")))</f>
        <v/>
      </c>
      <c r="X280" s="811"/>
      <c r="Y280" s="814"/>
      <c r="Z280" s="817"/>
    </row>
    <row r="281" spans="1:26" x14ac:dyDescent="0.25">
      <c r="A281" s="626" t="str">
        <f>IF(B281="","",INDEX('Names And Totals'!$A$5:$A$104,MATCH('Head to Head'!B281,'Names And Totals'!$B$5:$B$104,0)))</f>
        <v/>
      </c>
      <c r="B281" s="999"/>
      <c r="C281" s="821" t="str">
        <f>IF(B281="","",IF(Y281="DQ","DQ",IF(Y281="TO","TO",IF(Y281="NV","NV",IF(Y281="","",RANK(Y281,$Y$6:$Y$501,0))))))</f>
        <v/>
      </c>
      <c r="D281" s="67" t="s">
        <v>7</v>
      </c>
      <c r="E281" s="342"/>
      <c r="F281" s="336"/>
      <c r="G281" s="333"/>
      <c r="H281" s="337"/>
      <c r="I281" s="263" t="str">
        <f>IF(B281="","",IF(F281=999,999,IF(F281+G281+H281=0,"",(F281*60+G281+H281/100)+E281)))</f>
        <v/>
      </c>
      <c r="J281" s="80" t="str">
        <f>IF(B281="","",MAX(I281:I285)-MIN(I281:I285))</f>
        <v/>
      </c>
      <c r="K281" s="80" t="str">
        <f>IF(I281="","",ABS(I281-J282))</f>
        <v/>
      </c>
      <c r="L281" s="214" t="str">
        <f>IF(K281="","",RANK(K281,K281:K285))</f>
        <v/>
      </c>
      <c r="M281" s="80" t="str">
        <f>IF(I281="","",IF(L281=1,"",I281))</f>
        <v/>
      </c>
      <c r="N281" s="82" t="str">
        <f>IF(B281="","",MAX(M281:M285)-MIN(M281:M285))</f>
        <v/>
      </c>
      <c r="O281" s="82" t="str">
        <f>IF(M281="","",ABS(M281-N282))</f>
        <v/>
      </c>
      <c r="P281" s="215" t="str">
        <f>IF(O281="","",RANK(O281,O281:O285))</f>
        <v/>
      </c>
      <c r="Q281" s="82" t="str">
        <f>IF(O281="","",IF(P281=1,"",I281))</f>
        <v/>
      </c>
      <c r="R281" s="83" t="str">
        <f>IF(B281="","",MAX(Q281:Q285)-MIN(Q281:Q285))</f>
        <v/>
      </c>
      <c r="S281" s="83" t="str">
        <f>IF(Q281="","",ABS(Q281-R282))</f>
        <v/>
      </c>
      <c r="T281" s="216" t="str">
        <f>IF(S281="","",RANK(S281,S281:S285))</f>
        <v/>
      </c>
      <c r="U281" s="83" t="str">
        <f>IF(T281="","",IF(T281=1,"",Q281))</f>
        <v/>
      </c>
      <c r="V281" s="84" t="str">
        <f>IF(B281="","",MAX(U281:U285)-MIN(U281:U285))</f>
        <v/>
      </c>
      <c r="W281" s="217" t="str">
        <f>IF(B281="","",I281)</f>
        <v/>
      </c>
      <c r="X281" s="614" t="str">
        <f>IF(B281="","",IF(Z281="DQ","DQ",IF(I281=999,"TO",IF(I281="","",IF(I282="",W281,IF(I283="",W282,IF(I284="",W283,IF(I285="",W284,W285))))))))</f>
        <v/>
      </c>
      <c r="Y281" s="818" t="str">
        <f>IF(B281="","",IF(Z281="DQ","DQ",IF(X281="TO","TO",IF(X281="","",IF(X281="NV","NV",IF((20-(X281-$Y$3))&gt;0,(20-(X281-$Y$3)),0))))))</f>
        <v/>
      </c>
      <c r="Z281" s="639"/>
    </row>
    <row r="282" spans="1:26" x14ac:dyDescent="0.25">
      <c r="A282" s="627"/>
      <c r="B282" s="997"/>
      <c r="C282" s="822"/>
      <c r="D282" s="21" t="s">
        <v>4</v>
      </c>
      <c r="E282" s="387" t="str">
        <f>IF(F282&lt;&gt;"",E281,"")</f>
        <v/>
      </c>
      <c r="F282" s="292"/>
      <c r="G282" s="293"/>
      <c r="H282" s="314"/>
      <c r="I282" s="234" t="str">
        <f>IF(B281="","",IF(F282=999,999,IF(F282+G282+H282=0,"",(F282*60+G282+H282/100)+E282)))</f>
        <v/>
      </c>
      <c r="J282" s="72" t="str">
        <f>IF(B281="","",AVERAGE(I281:I285))</f>
        <v/>
      </c>
      <c r="K282" s="72" t="str">
        <f>IF(I282="","",ABS(I282-J282))</f>
        <v/>
      </c>
      <c r="L282" s="219" t="str">
        <f>IF(K282="","",RANK(K282,K281:K285))</f>
        <v/>
      </c>
      <c r="M282" s="220" t="str">
        <f t="shared" ref="M282:M285" si="165">IF(I282="","",IF(L282=1,"",I282))</f>
        <v/>
      </c>
      <c r="N282" s="73" t="str">
        <f>IF(B281="","",AVERAGE(M281:M285))</f>
        <v/>
      </c>
      <c r="O282" s="73" t="str">
        <f>IF(M282="","",ABS(M282-N282))</f>
        <v/>
      </c>
      <c r="P282" s="221" t="str">
        <f>IF(O282="","",RANK(O282,O281:O285))</f>
        <v/>
      </c>
      <c r="Q282" s="222" t="str">
        <f t="shared" ref="Q282:Q285" si="166">IF(O282="","",IF(P282=1,"",I282))</f>
        <v/>
      </c>
      <c r="R282" s="74" t="str">
        <f>IF(B281="","",AVERAGE(Q281:Q285))</f>
        <v/>
      </c>
      <c r="S282" s="74" t="str">
        <f>IF(Q282="","",ABS(Q282-R282))</f>
        <v/>
      </c>
      <c r="T282" s="223" t="str">
        <f>IF(S282="","",RANK(S282,S281:S285))</f>
        <v/>
      </c>
      <c r="U282" s="224" t="str">
        <f t="shared" ref="U282:U285" si="167">IF(T282="","",IF(T282=1,"",Q282))</f>
        <v/>
      </c>
      <c r="V282" s="75" t="str">
        <f>IF(B281="","",AVERAGE(U281:U285))</f>
        <v/>
      </c>
      <c r="W282" s="225" t="str">
        <f>IF(B281="","",IF(J281&lt;0.5,J282,"NV"))</f>
        <v/>
      </c>
      <c r="X282" s="615"/>
      <c r="Y282" s="819"/>
      <c r="Z282" s="639"/>
    </row>
    <row r="283" spans="1:26" x14ac:dyDescent="0.25">
      <c r="A283" s="627"/>
      <c r="B283" s="997"/>
      <c r="C283" s="822"/>
      <c r="D283" s="21" t="s">
        <v>8</v>
      </c>
      <c r="E283" s="387" t="str">
        <f>IF(F283&lt;&gt;"",E281,"")</f>
        <v/>
      </c>
      <c r="F283" s="292"/>
      <c r="G283" s="293"/>
      <c r="H283" s="314"/>
      <c r="I283" s="234" t="str">
        <f>IF(B281="","",IF(F283=999,999,IF(F283+G283+H283=0,"",(F283*60+G283+H283/100)+E283)))</f>
        <v/>
      </c>
      <c r="J283" s="72"/>
      <c r="K283" s="72" t="str">
        <f>IF(I283="","",ABS(I283-J282))</f>
        <v/>
      </c>
      <c r="L283" s="219" t="str">
        <f>IF(K283="","",RANK(K283,K281:K285))</f>
        <v/>
      </c>
      <c r="M283" s="220" t="str">
        <f t="shared" si="165"/>
        <v/>
      </c>
      <c r="N283" s="73"/>
      <c r="O283" s="73" t="str">
        <f>IF(M283="","",ABS(M283-N282))</f>
        <v/>
      </c>
      <c r="P283" s="221" t="str">
        <f>IF(O283="","",RANK(O283,O281:O285))</f>
        <v/>
      </c>
      <c r="Q283" s="222" t="str">
        <f t="shared" si="166"/>
        <v/>
      </c>
      <c r="R283" s="74"/>
      <c r="S283" s="74" t="str">
        <f>IF(Q283="","",ABS(Q283-R282))</f>
        <v/>
      </c>
      <c r="T283" s="223" t="str">
        <f>IF(S283="","",RANK(S283,S281:S285))</f>
        <v/>
      </c>
      <c r="U283" s="224" t="str">
        <f t="shared" si="167"/>
        <v/>
      </c>
      <c r="V283" s="75"/>
      <c r="W283" s="225" t="str">
        <f>IF(B281="","",IF(J281&lt;0.5,J282,IF(N281&lt;0.5,N282,"NV")))</f>
        <v/>
      </c>
      <c r="X283" s="615"/>
      <c r="Y283" s="819"/>
      <c r="Z283" s="639"/>
    </row>
    <row r="284" spans="1:26" x14ac:dyDescent="0.25">
      <c r="A284" s="627"/>
      <c r="B284" s="997"/>
      <c r="C284" s="822"/>
      <c r="D284" s="21" t="s">
        <v>5</v>
      </c>
      <c r="E284" s="387" t="str">
        <f>IF(F284&lt;&gt;"",E281,"")</f>
        <v/>
      </c>
      <c r="F284" s="292"/>
      <c r="G284" s="293"/>
      <c r="H284" s="314"/>
      <c r="I284" s="234" t="str">
        <f>IF(B281="","",IF(F284=999,999,IF(F284+G284+H284=0,"",(F284*60+G284+H284/100)+E284)))</f>
        <v/>
      </c>
      <c r="J284" s="72"/>
      <c r="K284" s="72" t="str">
        <f>IF(I284="","",ABS(I284-J282))</f>
        <v/>
      </c>
      <c r="L284" s="219" t="str">
        <f>IF(K284="","",RANK(K284,K281:K285))</f>
        <v/>
      </c>
      <c r="M284" s="220" t="str">
        <f t="shared" si="165"/>
        <v/>
      </c>
      <c r="N284" s="73"/>
      <c r="O284" s="73" t="str">
        <f>IF(M284="","",ABS(M284-N282))</f>
        <v/>
      </c>
      <c r="P284" s="221" t="str">
        <f>IF(O284="","",RANK(O284,O281:O285))</f>
        <v/>
      </c>
      <c r="Q284" s="222" t="str">
        <f t="shared" si="166"/>
        <v/>
      </c>
      <c r="R284" s="74"/>
      <c r="S284" s="74" t="str">
        <f>IF(Q284="","",ABS(Q284-R282))</f>
        <v/>
      </c>
      <c r="T284" s="223" t="str">
        <f>IF(S284="","",RANK(S284,S281:S285))</f>
        <v/>
      </c>
      <c r="U284" s="224" t="str">
        <f t="shared" si="167"/>
        <v/>
      </c>
      <c r="V284" s="75"/>
      <c r="W284" s="225" t="str">
        <f>IF(B281="","",IF(N281=0,J282,IF(N281&lt;0.5,N282,IF(R281&lt;0.5,R282,"NV"))))</f>
        <v/>
      </c>
      <c r="X284" s="615"/>
      <c r="Y284" s="819"/>
      <c r="Z284" s="639"/>
    </row>
    <row r="285" spans="1:26" ht="15.75" thickBot="1" x14ac:dyDescent="0.3">
      <c r="A285" s="628"/>
      <c r="B285" s="1000"/>
      <c r="C285" s="823"/>
      <c r="D285" s="66" t="s">
        <v>6</v>
      </c>
      <c r="E285" s="235" t="str">
        <f>IF(F285&lt;&gt;"",E281,"")</f>
        <v/>
      </c>
      <c r="F285" s="338"/>
      <c r="G285" s="339"/>
      <c r="H285" s="340"/>
      <c r="I285" s="264" t="str">
        <f>IF(B281="","",IF(F285=999,999,IF(F285+G285+H285=0,"",(F285*60+G285+H285/100)+E285)))</f>
        <v/>
      </c>
      <c r="J285" s="76"/>
      <c r="K285" s="76" t="str">
        <f>IF(I285="","",ABS(I285-J282))</f>
        <v/>
      </c>
      <c r="L285" s="227" t="str">
        <f>IF(K285="","",RANK(K285,K281:K285))</f>
        <v/>
      </c>
      <c r="M285" s="228" t="str">
        <f t="shared" si="165"/>
        <v/>
      </c>
      <c r="N285" s="77"/>
      <c r="O285" s="77" t="str">
        <f>IF(M285="","",ABS(M285-N282))</f>
        <v/>
      </c>
      <c r="P285" s="229" t="str">
        <f>IF(O285="","",RANK(O285,O281:O285))</f>
        <v/>
      </c>
      <c r="Q285" s="230" t="str">
        <f t="shared" si="166"/>
        <v/>
      </c>
      <c r="R285" s="78"/>
      <c r="S285" s="78" t="str">
        <f>IF(Q285="","",ABS(Q285-R282))</f>
        <v/>
      </c>
      <c r="T285" s="231" t="str">
        <f>IF(S285="","",RANK(S285,S281:S285))</f>
        <v/>
      </c>
      <c r="U285" s="232" t="str">
        <f t="shared" si="167"/>
        <v/>
      </c>
      <c r="V285" s="79"/>
      <c r="W285" s="233" t="str">
        <f>IF(B281="","",IF(R281&lt;0.5,TRIMMEAN(I281:I285,0.4),IF(V281&lt;0.5,V282,"NV")))</f>
        <v/>
      </c>
      <c r="X285" s="616"/>
      <c r="Y285" s="820"/>
      <c r="Z285" s="639"/>
    </row>
    <row r="286" spans="1:26" x14ac:dyDescent="0.25">
      <c r="A286" s="830" t="str">
        <f>IF(B286="","",INDEX('Names And Totals'!$A$5:$A$104,MATCH('Head to Head'!B286,'Names And Totals'!$B$5:$B$104,0)))</f>
        <v/>
      </c>
      <c r="B286" s="1001"/>
      <c r="C286" s="824" t="str">
        <f>IF(B286="","",IF(Y286="DQ","DQ",IF(Y286="TO","TO",IF(Y286="NV","NV",IF(Y286="","",RANK(Y286,$Y$6:$Y$501,0))))))</f>
        <v/>
      </c>
      <c r="D286" s="23" t="s">
        <v>7</v>
      </c>
      <c r="E286" s="343"/>
      <c r="F286" s="324"/>
      <c r="G286" s="334"/>
      <c r="H286" s="325"/>
      <c r="I286" s="213" t="str">
        <f>IF(B286="","",IF(F286=999,999,IF(F286+G286+H286=0,"",(F286*60+G286+H286/100)+E286)))</f>
        <v/>
      </c>
      <c r="J286" s="80" t="str">
        <f>IF(B286="","",MAX(I286:I290)-MIN(I286:I290))</f>
        <v/>
      </c>
      <c r="K286" s="80" t="str">
        <f>IF(I286="","",ABS(I286-J287))</f>
        <v/>
      </c>
      <c r="L286" s="214" t="str">
        <f>IF(K286="","",RANK(K286,K286:K290))</f>
        <v/>
      </c>
      <c r="M286" s="80" t="str">
        <f>IF(I286="","",IF(L286=1,"",I286))</f>
        <v/>
      </c>
      <c r="N286" s="82" t="str">
        <f>IF(B286="","",MAX(M286:M290)-MIN(M286:M290))</f>
        <v/>
      </c>
      <c r="O286" s="82" t="str">
        <f>IF(M286="","",ABS(M286-N287))</f>
        <v/>
      </c>
      <c r="P286" s="215" t="str">
        <f>IF(O286="","",RANK(O286,O286:O290))</f>
        <v/>
      </c>
      <c r="Q286" s="82" t="str">
        <f>IF(O286="","",IF(P286=1,"",I286))</f>
        <v/>
      </c>
      <c r="R286" s="83" t="str">
        <f>IF(B286="","",MAX(Q286:Q290)-MIN(Q286:Q290))</f>
        <v/>
      </c>
      <c r="S286" s="83" t="str">
        <f>IF(Q286="","",ABS(Q286-R287))</f>
        <v/>
      </c>
      <c r="T286" s="216" t="str">
        <f>IF(S286="","",RANK(S286,S286:S290))</f>
        <v/>
      </c>
      <c r="U286" s="83" t="str">
        <f>IF(T286="","",IF(T286=1,"",Q286))</f>
        <v/>
      </c>
      <c r="V286" s="84" t="str">
        <f>IF(B286="","",MAX(U286:U290)-MIN(U286:U290))</f>
        <v/>
      </c>
      <c r="W286" s="217" t="str">
        <f>IF(B286="","",I286)</f>
        <v/>
      </c>
      <c r="X286" s="810" t="str">
        <f>IF(B286="","",IF(Z286="DQ","DQ",IF(I286=999,"TO",IF(I286="","",IF(I287="",W286,IF(I288="",W287,IF(I289="",W288,IF(I290="",W289,W290))))))))</f>
        <v/>
      </c>
      <c r="Y286" s="812" t="str">
        <f>IF(B286="","",IF(Z286="DQ","DQ",IF(X286="TO","TO",IF(X286="","",IF(X286="NV","NV",IF((20-(X286-$Y$3))&gt;0,(20-(X286-$Y$3)),0))))))</f>
        <v/>
      </c>
      <c r="Z286" s="815"/>
    </row>
    <row r="287" spans="1:26" x14ac:dyDescent="0.25">
      <c r="A287" s="621"/>
      <c r="B287" s="1002"/>
      <c r="C287" s="641"/>
      <c r="D287" s="18" t="s">
        <v>4</v>
      </c>
      <c r="E287" s="384" t="str">
        <f>IF(F287&lt;&gt;"",E286,"")</f>
        <v/>
      </c>
      <c r="F287" s="289"/>
      <c r="G287" s="290"/>
      <c r="H287" s="310"/>
      <c r="I287" s="218" t="str">
        <f>IF(B286="","",IF(F287=999,999,IF(F287+G287+H287=0,"",(F287*60+G287+H287/100)+E287)))</f>
        <v/>
      </c>
      <c r="J287" s="72" t="str">
        <f>IF(B286="","",AVERAGE(I286:I290))</f>
        <v/>
      </c>
      <c r="K287" s="72" t="str">
        <f>IF(I287="","",ABS(I287-J287))</f>
        <v/>
      </c>
      <c r="L287" s="219" t="str">
        <f>IF(K287="","",RANK(K287,K286:K290))</f>
        <v/>
      </c>
      <c r="M287" s="220" t="str">
        <f t="shared" ref="M287:M290" si="168">IF(I287="","",IF(L287=1,"",I287))</f>
        <v/>
      </c>
      <c r="N287" s="73" t="str">
        <f>IF(B286="","",AVERAGE(M286:M290))</f>
        <v/>
      </c>
      <c r="O287" s="73" t="str">
        <f>IF(M287="","",ABS(M287-N287))</f>
        <v/>
      </c>
      <c r="P287" s="221" t="str">
        <f>IF(O287="","",RANK(O287,O286:O290))</f>
        <v/>
      </c>
      <c r="Q287" s="222" t="str">
        <f t="shared" ref="Q287:Q290" si="169">IF(O287="","",IF(P287=1,"",I287))</f>
        <v/>
      </c>
      <c r="R287" s="74" t="str">
        <f>IF(B286="","",AVERAGE(Q286:Q290))</f>
        <v/>
      </c>
      <c r="S287" s="74" t="str">
        <f>IF(Q287="","",ABS(Q287-R287))</f>
        <v/>
      </c>
      <c r="T287" s="223" t="str">
        <f>IF(S287="","",RANK(S287,S286:S290))</f>
        <v/>
      </c>
      <c r="U287" s="224" t="str">
        <f t="shared" ref="U287:U290" si="170">IF(T287="","",IF(T287=1,"",Q287))</f>
        <v/>
      </c>
      <c r="V287" s="75" t="str">
        <f>IF(B286="","",AVERAGE(U286:U290))</f>
        <v/>
      </c>
      <c r="W287" s="225" t="str">
        <f>IF(B286="","",IF(J286&lt;0.5,J287,"NV"))</f>
        <v/>
      </c>
      <c r="X287" s="763"/>
      <c r="Y287" s="813"/>
      <c r="Z287" s="816"/>
    </row>
    <row r="288" spans="1:26" x14ac:dyDescent="0.25">
      <c r="A288" s="621"/>
      <c r="B288" s="1002"/>
      <c r="C288" s="641"/>
      <c r="D288" s="18" t="s">
        <v>8</v>
      </c>
      <c r="E288" s="384" t="str">
        <f>IF(F288&lt;&gt;"",E286,"")</f>
        <v/>
      </c>
      <c r="F288" s="289"/>
      <c r="G288" s="290"/>
      <c r="H288" s="310"/>
      <c r="I288" s="218" t="str">
        <f>IF(B286="","",IF(F288=999,999,IF(F288+G288+H288=0,"",(F288*60+G288+H288/100)+E288)))</f>
        <v/>
      </c>
      <c r="J288" s="72"/>
      <c r="K288" s="72" t="str">
        <f>IF(I288="","",ABS(I288-J287))</f>
        <v/>
      </c>
      <c r="L288" s="219" t="str">
        <f>IF(K288="","",RANK(K288,K286:K290))</f>
        <v/>
      </c>
      <c r="M288" s="220" t="str">
        <f t="shared" si="168"/>
        <v/>
      </c>
      <c r="N288" s="73"/>
      <c r="O288" s="73" t="str">
        <f>IF(M288="","",ABS(M288-N287))</f>
        <v/>
      </c>
      <c r="P288" s="221" t="str">
        <f>IF(O288="","",RANK(O288,O286:O290))</f>
        <v/>
      </c>
      <c r="Q288" s="222" t="str">
        <f t="shared" si="169"/>
        <v/>
      </c>
      <c r="R288" s="74"/>
      <c r="S288" s="74" t="str">
        <f>IF(Q288="","",ABS(Q288-R287))</f>
        <v/>
      </c>
      <c r="T288" s="223" t="str">
        <f>IF(S288="","",RANK(S288,S286:S290))</f>
        <v/>
      </c>
      <c r="U288" s="224" t="str">
        <f t="shared" si="170"/>
        <v/>
      </c>
      <c r="V288" s="75"/>
      <c r="W288" s="225" t="str">
        <f>IF(B286="","",IF(J286&lt;0.5,J287,IF(N286&lt;0.5,N287,"NV")))</f>
        <v/>
      </c>
      <c r="X288" s="763"/>
      <c r="Y288" s="813"/>
      <c r="Z288" s="816"/>
    </row>
    <row r="289" spans="1:26" x14ac:dyDescent="0.25">
      <c r="A289" s="621"/>
      <c r="B289" s="1002"/>
      <c r="C289" s="641"/>
      <c r="D289" s="18" t="s">
        <v>5</v>
      </c>
      <c r="E289" s="384" t="str">
        <f>IF(F289&lt;&gt;"",E286,"")</f>
        <v/>
      </c>
      <c r="F289" s="289"/>
      <c r="G289" s="290"/>
      <c r="H289" s="310"/>
      <c r="I289" s="218" t="str">
        <f>IF(B286="","",IF(F289=999,999,IF(F289+G289+H289=0,"",(F289*60+G289+H289/100)+E289)))</f>
        <v/>
      </c>
      <c r="J289" s="72"/>
      <c r="K289" s="72" t="str">
        <f>IF(I289="","",ABS(I289-J287))</f>
        <v/>
      </c>
      <c r="L289" s="219" t="str">
        <f>IF(K289="","",RANK(K289,K286:K290))</f>
        <v/>
      </c>
      <c r="M289" s="220" t="str">
        <f t="shared" si="168"/>
        <v/>
      </c>
      <c r="N289" s="73"/>
      <c r="O289" s="73" t="str">
        <f>IF(M289="","",ABS(M289-N287))</f>
        <v/>
      </c>
      <c r="P289" s="221" t="str">
        <f>IF(O289="","",RANK(O289,O286:O290))</f>
        <v/>
      </c>
      <c r="Q289" s="222" t="str">
        <f t="shared" si="169"/>
        <v/>
      </c>
      <c r="R289" s="74"/>
      <c r="S289" s="74" t="str">
        <f>IF(Q289="","",ABS(Q289-R287))</f>
        <v/>
      </c>
      <c r="T289" s="223" t="str">
        <f>IF(S289="","",RANK(S289,S286:S290))</f>
        <v/>
      </c>
      <c r="U289" s="224" t="str">
        <f t="shared" si="170"/>
        <v/>
      </c>
      <c r="V289" s="75"/>
      <c r="W289" s="225" t="str">
        <f>IF(B286="","",IF(N286=0,J287,IF(N286&lt;0.5,N287,IF(R286&lt;0.5,R287,"NV"))))</f>
        <v/>
      </c>
      <c r="X289" s="763"/>
      <c r="Y289" s="813"/>
      <c r="Z289" s="816"/>
    </row>
    <row r="290" spans="1:26" ht="15.75" thickBot="1" x14ac:dyDescent="0.3">
      <c r="A290" s="622"/>
      <c r="B290" s="1003"/>
      <c r="C290" s="825"/>
      <c r="D290" s="24" t="s">
        <v>6</v>
      </c>
      <c r="E290" s="389" t="str">
        <f>IF(F290&lt;&gt;"",E286,"")</f>
        <v/>
      </c>
      <c r="F290" s="295"/>
      <c r="G290" s="296"/>
      <c r="H290" s="335"/>
      <c r="I290" s="226" t="str">
        <f>IF(B286="","",IF(F290=999,999,IF(F290+G290+H290=0,"",(F290*60+G290+H290/100)+E290)))</f>
        <v/>
      </c>
      <c r="J290" s="76"/>
      <c r="K290" s="76" t="str">
        <f>IF(I290="","",ABS(I290-J287))</f>
        <v/>
      </c>
      <c r="L290" s="227" t="str">
        <f>IF(K290="","",RANK(K290,K286:K290))</f>
        <v/>
      </c>
      <c r="M290" s="228" t="str">
        <f t="shared" si="168"/>
        <v/>
      </c>
      <c r="N290" s="77"/>
      <c r="O290" s="77" t="str">
        <f>IF(M290="","",ABS(M290-N287))</f>
        <v/>
      </c>
      <c r="P290" s="229" t="str">
        <f>IF(O290="","",RANK(O290,O286:O290))</f>
        <v/>
      </c>
      <c r="Q290" s="230" t="str">
        <f t="shared" si="169"/>
        <v/>
      </c>
      <c r="R290" s="78"/>
      <c r="S290" s="78" t="str">
        <f>IF(Q290="","",ABS(Q290-R287))</f>
        <v/>
      </c>
      <c r="T290" s="231" t="str">
        <f>IF(S290="","",RANK(S290,S286:S290))</f>
        <v/>
      </c>
      <c r="U290" s="232" t="str">
        <f t="shared" si="170"/>
        <v/>
      </c>
      <c r="V290" s="79"/>
      <c r="W290" s="233" t="str">
        <f>IF(B286="","",IF(R286&lt;0.5,TRIMMEAN(I286:I290,0.4),IF(V286&lt;0.5,V287,"NV")))</f>
        <v/>
      </c>
      <c r="X290" s="811"/>
      <c r="Y290" s="814"/>
      <c r="Z290" s="817"/>
    </row>
    <row r="291" spans="1:26" x14ac:dyDescent="0.25">
      <c r="A291" s="626" t="str">
        <f>IF(B291="","",INDEX('Names And Totals'!$A$5:$A$104,MATCH('Head to Head'!B291,'Names And Totals'!$B$5:$B$104,0)))</f>
        <v/>
      </c>
      <c r="B291" s="999"/>
      <c r="C291" s="821" t="str">
        <f>IF(B291="","",IF(Y291="DQ","DQ",IF(Y291="TO","TO",IF(Y291="NV","NV",IF(Y291="","",RANK(Y291,$Y$6:$Y$501,0))))))</f>
        <v/>
      </c>
      <c r="D291" s="67" t="s">
        <v>7</v>
      </c>
      <c r="E291" s="342"/>
      <c r="F291" s="336"/>
      <c r="G291" s="333"/>
      <c r="H291" s="337"/>
      <c r="I291" s="263" t="str">
        <f>IF(B291="","",IF(F291=999,999,IF(F291+G291+H291=0,"",(F291*60+G291+H291/100)+E291)))</f>
        <v/>
      </c>
      <c r="J291" s="80" t="str">
        <f>IF(B291="","",MAX(I291:I295)-MIN(I291:I295))</f>
        <v/>
      </c>
      <c r="K291" s="80" t="str">
        <f>IF(I291="","",ABS(I291-J292))</f>
        <v/>
      </c>
      <c r="L291" s="214" t="str">
        <f>IF(K291="","",RANK(K291,K291:K295))</f>
        <v/>
      </c>
      <c r="M291" s="80" t="str">
        <f>IF(I291="","",IF(L291=1,"",I291))</f>
        <v/>
      </c>
      <c r="N291" s="82" t="str">
        <f>IF(B291="","",MAX(M291:M295)-MIN(M291:M295))</f>
        <v/>
      </c>
      <c r="O291" s="82" t="str">
        <f>IF(M291="","",ABS(M291-N292))</f>
        <v/>
      </c>
      <c r="P291" s="215" t="str">
        <f>IF(O291="","",RANK(O291,O291:O295))</f>
        <v/>
      </c>
      <c r="Q291" s="82" t="str">
        <f>IF(O291="","",IF(P291=1,"",I291))</f>
        <v/>
      </c>
      <c r="R291" s="83" t="str">
        <f>IF(B291="","",MAX(Q291:Q295)-MIN(Q291:Q295))</f>
        <v/>
      </c>
      <c r="S291" s="83" t="str">
        <f>IF(Q291="","",ABS(Q291-R292))</f>
        <v/>
      </c>
      <c r="T291" s="216" t="str">
        <f>IF(S291="","",RANK(S291,S291:S295))</f>
        <v/>
      </c>
      <c r="U291" s="83" t="str">
        <f>IF(T291="","",IF(T291=1,"",Q291))</f>
        <v/>
      </c>
      <c r="V291" s="84" t="str">
        <f>IF(B291="","",MAX(U291:U295)-MIN(U291:U295))</f>
        <v/>
      </c>
      <c r="W291" s="217" t="str">
        <f>IF(B291="","",I291)</f>
        <v/>
      </c>
      <c r="X291" s="614" t="str">
        <f>IF(B291="","",IF(Z291="DQ","DQ",IF(I291=999,"TO",IF(I291="","",IF(I292="",W291,IF(I293="",W292,IF(I294="",W293,IF(I295="",W294,W295))))))))</f>
        <v/>
      </c>
      <c r="Y291" s="818" t="str">
        <f>IF(B291="","",IF(Z291="DQ","DQ",IF(X291="TO","TO",IF(X291="","",IF(X291="NV","NV",IF((20-(X291-$Y$3))&gt;0,(20-(X291-$Y$3)),0))))))</f>
        <v/>
      </c>
      <c r="Z291" s="639"/>
    </row>
    <row r="292" spans="1:26" x14ac:dyDescent="0.25">
      <c r="A292" s="627"/>
      <c r="B292" s="997"/>
      <c r="C292" s="822"/>
      <c r="D292" s="21" t="s">
        <v>4</v>
      </c>
      <c r="E292" s="387" t="str">
        <f>IF(F292&lt;&gt;"",E291,"")</f>
        <v/>
      </c>
      <c r="F292" s="292"/>
      <c r="G292" s="293"/>
      <c r="H292" s="314"/>
      <c r="I292" s="234" t="str">
        <f>IF(B291="","",IF(F292=999,999,IF(F292+G292+H292=0,"",(F292*60+G292+H292/100)+E292)))</f>
        <v/>
      </c>
      <c r="J292" s="72" t="str">
        <f>IF(B291="","",AVERAGE(I291:I295))</f>
        <v/>
      </c>
      <c r="K292" s="72" t="str">
        <f>IF(I292="","",ABS(I292-J292))</f>
        <v/>
      </c>
      <c r="L292" s="219" t="str">
        <f>IF(K292="","",RANK(K292,K291:K295))</f>
        <v/>
      </c>
      <c r="M292" s="220" t="str">
        <f t="shared" ref="M292:M295" si="171">IF(I292="","",IF(L292=1,"",I292))</f>
        <v/>
      </c>
      <c r="N292" s="73" t="str">
        <f>IF(B291="","",AVERAGE(M291:M295))</f>
        <v/>
      </c>
      <c r="O292" s="73" t="str">
        <f>IF(M292="","",ABS(M292-N292))</f>
        <v/>
      </c>
      <c r="P292" s="221" t="str">
        <f>IF(O292="","",RANK(O292,O291:O295))</f>
        <v/>
      </c>
      <c r="Q292" s="222" t="str">
        <f t="shared" ref="Q292:Q295" si="172">IF(O292="","",IF(P292=1,"",I292))</f>
        <v/>
      </c>
      <c r="R292" s="74" t="str">
        <f>IF(B291="","",AVERAGE(Q291:Q295))</f>
        <v/>
      </c>
      <c r="S292" s="74" t="str">
        <f>IF(Q292="","",ABS(Q292-R292))</f>
        <v/>
      </c>
      <c r="T292" s="223" t="str">
        <f>IF(S292="","",RANK(S292,S291:S295))</f>
        <v/>
      </c>
      <c r="U292" s="224" t="str">
        <f t="shared" ref="U292:U295" si="173">IF(T292="","",IF(T292=1,"",Q292))</f>
        <v/>
      </c>
      <c r="V292" s="75" t="str">
        <f>IF(B291="","",AVERAGE(U291:U295))</f>
        <v/>
      </c>
      <c r="W292" s="225" t="str">
        <f>IF(B291="","",IF(J291&lt;0.5,J292,"NV"))</f>
        <v/>
      </c>
      <c r="X292" s="615"/>
      <c r="Y292" s="819"/>
      <c r="Z292" s="639"/>
    </row>
    <row r="293" spans="1:26" x14ac:dyDescent="0.25">
      <c r="A293" s="627"/>
      <c r="B293" s="997"/>
      <c r="C293" s="822"/>
      <c r="D293" s="21" t="s">
        <v>8</v>
      </c>
      <c r="E293" s="387" t="str">
        <f>IF(F293&lt;&gt;"",E291,"")</f>
        <v/>
      </c>
      <c r="F293" s="292"/>
      <c r="G293" s="293"/>
      <c r="H293" s="314"/>
      <c r="I293" s="234" t="str">
        <f>IF(B291="","",IF(F293=999,999,IF(F293+G293+H293=0,"",(F293*60+G293+H293/100)+E293)))</f>
        <v/>
      </c>
      <c r="J293" s="72"/>
      <c r="K293" s="72" t="str">
        <f>IF(I293="","",ABS(I293-J292))</f>
        <v/>
      </c>
      <c r="L293" s="219" t="str">
        <f>IF(K293="","",RANK(K293,K291:K295))</f>
        <v/>
      </c>
      <c r="M293" s="220" t="str">
        <f t="shared" si="171"/>
        <v/>
      </c>
      <c r="N293" s="73"/>
      <c r="O293" s="73" t="str">
        <f>IF(M293="","",ABS(M293-N292))</f>
        <v/>
      </c>
      <c r="P293" s="221" t="str">
        <f>IF(O293="","",RANK(O293,O291:O295))</f>
        <v/>
      </c>
      <c r="Q293" s="222" t="str">
        <f t="shared" si="172"/>
        <v/>
      </c>
      <c r="R293" s="74"/>
      <c r="S293" s="74" t="str">
        <f>IF(Q293="","",ABS(Q293-R292))</f>
        <v/>
      </c>
      <c r="T293" s="223" t="str">
        <f>IF(S293="","",RANK(S293,S291:S295))</f>
        <v/>
      </c>
      <c r="U293" s="224" t="str">
        <f t="shared" si="173"/>
        <v/>
      </c>
      <c r="V293" s="75"/>
      <c r="W293" s="225" t="str">
        <f>IF(B291="","",IF(J291&lt;0.5,J292,IF(N291&lt;0.5,N292,"NV")))</f>
        <v/>
      </c>
      <c r="X293" s="615"/>
      <c r="Y293" s="819"/>
      <c r="Z293" s="639"/>
    </row>
    <row r="294" spans="1:26" x14ac:dyDescent="0.25">
      <c r="A294" s="627"/>
      <c r="B294" s="997"/>
      <c r="C294" s="822"/>
      <c r="D294" s="21" t="s">
        <v>5</v>
      </c>
      <c r="E294" s="387" t="str">
        <f>IF(F294&lt;&gt;"",E291,"")</f>
        <v/>
      </c>
      <c r="F294" s="292"/>
      <c r="G294" s="293"/>
      <c r="H294" s="314"/>
      <c r="I294" s="234" t="str">
        <f>IF(B291="","",IF(F294=999,999,IF(F294+G294+H294=0,"",(F294*60+G294+H294/100)+E294)))</f>
        <v/>
      </c>
      <c r="J294" s="72"/>
      <c r="K294" s="72" t="str">
        <f>IF(I294="","",ABS(I294-J292))</f>
        <v/>
      </c>
      <c r="L294" s="219" t="str">
        <f>IF(K294="","",RANK(K294,K291:K295))</f>
        <v/>
      </c>
      <c r="M294" s="220" t="str">
        <f t="shared" si="171"/>
        <v/>
      </c>
      <c r="N294" s="73"/>
      <c r="O294" s="73" t="str">
        <f>IF(M294="","",ABS(M294-N292))</f>
        <v/>
      </c>
      <c r="P294" s="221" t="str">
        <f>IF(O294="","",RANK(O294,O291:O295))</f>
        <v/>
      </c>
      <c r="Q294" s="222" t="str">
        <f t="shared" si="172"/>
        <v/>
      </c>
      <c r="R294" s="74"/>
      <c r="S294" s="74" t="str">
        <f>IF(Q294="","",ABS(Q294-R292))</f>
        <v/>
      </c>
      <c r="T294" s="223" t="str">
        <f>IF(S294="","",RANK(S294,S291:S295))</f>
        <v/>
      </c>
      <c r="U294" s="224" t="str">
        <f t="shared" si="173"/>
        <v/>
      </c>
      <c r="V294" s="75"/>
      <c r="W294" s="225" t="str">
        <f>IF(B291="","",IF(N291=0,J292,IF(N291&lt;0.5,N292,IF(R291&lt;0.5,R292,"NV"))))</f>
        <v/>
      </c>
      <c r="X294" s="615"/>
      <c r="Y294" s="819"/>
      <c r="Z294" s="639"/>
    </row>
    <row r="295" spans="1:26" ht="15.75" thickBot="1" x14ac:dyDescent="0.3">
      <c r="A295" s="628"/>
      <c r="B295" s="1000"/>
      <c r="C295" s="823"/>
      <c r="D295" s="66" t="s">
        <v>6</v>
      </c>
      <c r="E295" s="235" t="str">
        <f>IF(F295&lt;&gt;"",E291,"")</f>
        <v/>
      </c>
      <c r="F295" s="338"/>
      <c r="G295" s="339"/>
      <c r="H295" s="340"/>
      <c r="I295" s="264" t="str">
        <f>IF(B291="","",IF(F295=999,999,IF(F295+G295+H295=0,"",(F295*60+G295+H295/100)+E295)))</f>
        <v/>
      </c>
      <c r="J295" s="76"/>
      <c r="K295" s="76" t="str">
        <f>IF(I295="","",ABS(I295-J292))</f>
        <v/>
      </c>
      <c r="L295" s="227" t="str">
        <f>IF(K295="","",RANK(K295,K291:K295))</f>
        <v/>
      </c>
      <c r="M295" s="228" t="str">
        <f t="shared" si="171"/>
        <v/>
      </c>
      <c r="N295" s="77"/>
      <c r="O295" s="77" t="str">
        <f>IF(M295="","",ABS(M295-N292))</f>
        <v/>
      </c>
      <c r="P295" s="229" t="str">
        <f>IF(O295="","",RANK(O295,O291:O295))</f>
        <v/>
      </c>
      <c r="Q295" s="230" t="str">
        <f t="shared" si="172"/>
        <v/>
      </c>
      <c r="R295" s="78"/>
      <c r="S295" s="78" t="str">
        <f>IF(Q295="","",ABS(Q295-R292))</f>
        <v/>
      </c>
      <c r="T295" s="231" t="str">
        <f>IF(S295="","",RANK(S295,S291:S295))</f>
        <v/>
      </c>
      <c r="U295" s="232" t="str">
        <f t="shared" si="173"/>
        <v/>
      </c>
      <c r="V295" s="79"/>
      <c r="W295" s="233" t="str">
        <f>IF(B291="","",IF(R291&lt;0.5,TRIMMEAN(I291:I295,0.4),IF(V291&lt;0.5,V292,"NV")))</f>
        <v/>
      </c>
      <c r="X295" s="616"/>
      <c r="Y295" s="820"/>
      <c r="Z295" s="639"/>
    </row>
    <row r="296" spans="1:26" x14ac:dyDescent="0.25">
      <c r="A296" s="830" t="str">
        <f>IF(B296="","",INDEX('Names And Totals'!$A$5:$A$104,MATCH('Head to Head'!B296,'Names And Totals'!$B$5:$B$104,0)))</f>
        <v/>
      </c>
      <c r="B296" s="1001"/>
      <c r="C296" s="824" t="str">
        <f>IF(B296="","",IF(Y296="DQ","DQ",IF(Y296="TO","TO",IF(Y296="NV","NV",IF(Y296="","",RANK(Y296,$Y$6:$Y$501,0))))))</f>
        <v/>
      </c>
      <c r="D296" s="23" t="s">
        <v>7</v>
      </c>
      <c r="E296" s="343"/>
      <c r="F296" s="324"/>
      <c r="G296" s="334"/>
      <c r="H296" s="325"/>
      <c r="I296" s="213" t="str">
        <f>IF(B296="","",IF(F296=999,999,IF(F296+G296+H296=0,"",(F296*60+G296+H296/100)+E296)))</f>
        <v/>
      </c>
      <c r="J296" s="80" t="str">
        <f>IF(B296="","",MAX(I296:I300)-MIN(I296:I300))</f>
        <v/>
      </c>
      <c r="K296" s="80" t="str">
        <f>IF(I296="","",ABS(I296-J297))</f>
        <v/>
      </c>
      <c r="L296" s="214" t="str">
        <f>IF(K296="","",RANK(K296,K296:K300))</f>
        <v/>
      </c>
      <c r="M296" s="80" t="str">
        <f>IF(I296="","",IF(L296=1,"",I296))</f>
        <v/>
      </c>
      <c r="N296" s="82" t="str">
        <f>IF(B296="","",MAX(M296:M300)-MIN(M296:M300))</f>
        <v/>
      </c>
      <c r="O296" s="82" t="str">
        <f>IF(M296="","",ABS(M296-N297))</f>
        <v/>
      </c>
      <c r="P296" s="215" t="str">
        <f>IF(O296="","",RANK(O296,O296:O300))</f>
        <v/>
      </c>
      <c r="Q296" s="82" t="str">
        <f>IF(O296="","",IF(P296=1,"",I296))</f>
        <v/>
      </c>
      <c r="R296" s="83" t="str">
        <f>IF(B296="","",MAX(Q296:Q300)-MIN(Q296:Q300))</f>
        <v/>
      </c>
      <c r="S296" s="83" t="str">
        <f>IF(Q296="","",ABS(Q296-R297))</f>
        <v/>
      </c>
      <c r="T296" s="216" t="str">
        <f>IF(S296="","",RANK(S296,S296:S300))</f>
        <v/>
      </c>
      <c r="U296" s="83" t="str">
        <f>IF(T296="","",IF(T296=1,"",Q296))</f>
        <v/>
      </c>
      <c r="V296" s="84" t="str">
        <f>IF(B296="","",MAX(U296:U300)-MIN(U296:U300))</f>
        <v/>
      </c>
      <c r="W296" s="217" t="str">
        <f>IF(B296="","",I296)</f>
        <v/>
      </c>
      <c r="X296" s="810" t="str">
        <f>IF(B296="","",IF(Z296="DQ","DQ",IF(I296=999,"TO",IF(I296="","",IF(I297="",W296,IF(I298="",W297,IF(I299="",W298,IF(I300="",W299,W300))))))))</f>
        <v/>
      </c>
      <c r="Y296" s="812" t="str">
        <f>IF(B296="","",IF(Z296="DQ","DQ",IF(X296="TO","TO",IF(X296="","",IF(X296="NV","NV",IF((20-(X296-$Y$3))&gt;0,(20-(X296-$Y$3)),0))))))</f>
        <v/>
      </c>
      <c r="Z296" s="815"/>
    </row>
    <row r="297" spans="1:26" x14ac:dyDescent="0.25">
      <c r="A297" s="621"/>
      <c r="B297" s="1002"/>
      <c r="C297" s="641"/>
      <c r="D297" s="18" t="s">
        <v>4</v>
      </c>
      <c r="E297" s="384" t="str">
        <f>IF(F297&lt;&gt;"",E296,"")</f>
        <v/>
      </c>
      <c r="F297" s="289"/>
      <c r="G297" s="290"/>
      <c r="H297" s="310"/>
      <c r="I297" s="218" t="str">
        <f>IF(B296="","",IF(F297=999,999,IF(F297+G297+H297=0,"",(F297*60+G297+H297/100)+E297)))</f>
        <v/>
      </c>
      <c r="J297" s="72" t="str">
        <f>IF(B296="","",AVERAGE(I296:I300))</f>
        <v/>
      </c>
      <c r="K297" s="72" t="str">
        <f>IF(I297="","",ABS(I297-J297))</f>
        <v/>
      </c>
      <c r="L297" s="219" t="str">
        <f>IF(K297="","",RANK(K297,K296:K300))</f>
        <v/>
      </c>
      <c r="M297" s="220" t="str">
        <f t="shared" ref="M297:M300" si="174">IF(I297="","",IF(L297=1,"",I297))</f>
        <v/>
      </c>
      <c r="N297" s="73" t="str">
        <f>IF(B296="","",AVERAGE(M296:M300))</f>
        <v/>
      </c>
      <c r="O297" s="73" t="str">
        <f>IF(M297="","",ABS(M297-N297))</f>
        <v/>
      </c>
      <c r="P297" s="221" t="str">
        <f>IF(O297="","",RANK(O297,O296:O300))</f>
        <v/>
      </c>
      <c r="Q297" s="222" t="str">
        <f t="shared" ref="Q297:Q300" si="175">IF(O297="","",IF(P297=1,"",I297))</f>
        <v/>
      </c>
      <c r="R297" s="74" t="str">
        <f>IF(B296="","",AVERAGE(Q296:Q300))</f>
        <v/>
      </c>
      <c r="S297" s="74" t="str">
        <f>IF(Q297="","",ABS(Q297-R297))</f>
        <v/>
      </c>
      <c r="T297" s="223" t="str">
        <f>IF(S297="","",RANK(S297,S296:S300))</f>
        <v/>
      </c>
      <c r="U297" s="224" t="str">
        <f t="shared" ref="U297:U300" si="176">IF(T297="","",IF(T297=1,"",Q297))</f>
        <v/>
      </c>
      <c r="V297" s="75" t="str">
        <f>IF(B296="","",AVERAGE(U296:U300))</f>
        <v/>
      </c>
      <c r="W297" s="225" t="str">
        <f>IF(B296="","",IF(J296&lt;0.5,J297,"NV"))</f>
        <v/>
      </c>
      <c r="X297" s="763"/>
      <c r="Y297" s="813"/>
      <c r="Z297" s="816"/>
    </row>
    <row r="298" spans="1:26" x14ac:dyDescent="0.25">
      <c r="A298" s="621"/>
      <c r="B298" s="1002"/>
      <c r="C298" s="641"/>
      <c r="D298" s="18" t="s">
        <v>8</v>
      </c>
      <c r="E298" s="384" t="str">
        <f>IF(F298&lt;&gt;"",E296,"")</f>
        <v/>
      </c>
      <c r="F298" s="289"/>
      <c r="G298" s="290"/>
      <c r="H298" s="310"/>
      <c r="I298" s="218" t="str">
        <f>IF(B296="","",IF(F298=999,999,IF(F298+G298+H298=0,"",(F298*60+G298+H298/100)+E298)))</f>
        <v/>
      </c>
      <c r="J298" s="72"/>
      <c r="K298" s="72" t="str">
        <f>IF(I298="","",ABS(I298-J297))</f>
        <v/>
      </c>
      <c r="L298" s="219" t="str">
        <f>IF(K298="","",RANK(K298,K296:K300))</f>
        <v/>
      </c>
      <c r="M298" s="220" t="str">
        <f t="shared" si="174"/>
        <v/>
      </c>
      <c r="N298" s="73"/>
      <c r="O298" s="73" t="str">
        <f>IF(M298="","",ABS(M298-N297))</f>
        <v/>
      </c>
      <c r="P298" s="221" t="str">
        <f>IF(O298="","",RANK(O298,O296:O300))</f>
        <v/>
      </c>
      <c r="Q298" s="222" t="str">
        <f t="shared" si="175"/>
        <v/>
      </c>
      <c r="R298" s="74"/>
      <c r="S298" s="74" t="str">
        <f>IF(Q298="","",ABS(Q298-R297))</f>
        <v/>
      </c>
      <c r="T298" s="223" t="str">
        <f>IF(S298="","",RANK(S298,S296:S300))</f>
        <v/>
      </c>
      <c r="U298" s="224" t="str">
        <f t="shared" si="176"/>
        <v/>
      </c>
      <c r="V298" s="75"/>
      <c r="W298" s="225" t="str">
        <f>IF(B296="","",IF(J296&lt;0.5,J297,IF(N296&lt;0.5,N297,"NV")))</f>
        <v/>
      </c>
      <c r="X298" s="763"/>
      <c r="Y298" s="813"/>
      <c r="Z298" s="816"/>
    </row>
    <row r="299" spans="1:26" x14ac:dyDescent="0.25">
      <c r="A299" s="621"/>
      <c r="B299" s="1002"/>
      <c r="C299" s="641"/>
      <c r="D299" s="18" t="s">
        <v>5</v>
      </c>
      <c r="E299" s="384" t="str">
        <f>IF(F299&lt;&gt;"",E296,"")</f>
        <v/>
      </c>
      <c r="F299" s="289"/>
      <c r="G299" s="290"/>
      <c r="H299" s="310"/>
      <c r="I299" s="218" t="str">
        <f>IF(B296="","",IF(F299=999,999,IF(F299+G299+H299=0,"",(F299*60+G299+H299/100)+E299)))</f>
        <v/>
      </c>
      <c r="J299" s="72"/>
      <c r="K299" s="72" t="str">
        <f>IF(I299="","",ABS(I299-J297))</f>
        <v/>
      </c>
      <c r="L299" s="219" t="str">
        <f>IF(K299="","",RANK(K299,K296:K300))</f>
        <v/>
      </c>
      <c r="M299" s="220" t="str">
        <f t="shared" si="174"/>
        <v/>
      </c>
      <c r="N299" s="73"/>
      <c r="O299" s="73" t="str">
        <f>IF(M299="","",ABS(M299-N297))</f>
        <v/>
      </c>
      <c r="P299" s="221" t="str">
        <f>IF(O299="","",RANK(O299,O296:O300))</f>
        <v/>
      </c>
      <c r="Q299" s="222" t="str">
        <f t="shared" si="175"/>
        <v/>
      </c>
      <c r="R299" s="74"/>
      <c r="S299" s="74" t="str">
        <f>IF(Q299="","",ABS(Q299-R297))</f>
        <v/>
      </c>
      <c r="T299" s="223" t="str">
        <f>IF(S299="","",RANK(S299,S296:S300))</f>
        <v/>
      </c>
      <c r="U299" s="224" t="str">
        <f t="shared" si="176"/>
        <v/>
      </c>
      <c r="V299" s="75"/>
      <c r="W299" s="225" t="str">
        <f>IF(B296="","",IF(N296=0,J297,IF(N296&lt;0.5,N297,IF(R296&lt;0.5,R297,"NV"))))</f>
        <v/>
      </c>
      <c r="X299" s="763"/>
      <c r="Y299" s="813"/>
      <c r="Z299" s="816"/>
    </row>
    <row r="300" spans="1:26" ht="15.75" thickBot="1" x14ac:dyDescent="0.3">
      <c r="A300" s="622"/>
      <c r="B300" s="1003"/>
      <c r="C300" s="825"/>
      <c r="D300" s="24" t="s">
        <v>6</v>
      </c>
      <c r="E300" s="389" t="str">
        <f>IF(F300&lt;&gt;"",E296,"")</f>
        <v/>
      </c>
      <c r="F300" s="295"/>
      <c r="G300" s="296"/>
      <c r="H300" s="335"/>
      <c r="I300" s="226" t="str">
        <f>IF(B296="","",IF(F300=999,999,IF(F300+G300+H300=0,"",(F300*60+G300+H300/100)+E300)))</f>
        <v/>
      </c>
      <c r="J300" s="76"/>
      <c r="K300" s="76" t="str">
        <f>IF(I300="","",ABS(I300-J297))</f>
        <v/>
      </c>
      <c r="L300" s="227" t="str">
        <f>IF(K300="","",RANK(K300,K296:K300))</f>
        <v/>
      </c>
      <c r="M300" s="228" t="str">
        <f t="shared" si="174"/>
        <v/>
      </c>
      <c r="N300" s="77"/>
      <c r="O300" s="77" t="str">
        <f>IF(M300="","",ABS(M300-N297))</f>
        <v/>
      </c>
      <c r="P300" s="229" t="str">
        <f>IF(O300="","",RANK(O300,O296:O300))</f>
        <v/>
      </c>
      <c r="Q300" s="230" t="str">
        <f t="shared" si="175"/>
        <v/>
      </c>
      <c r="R300" s="78"/>
      <c r="S300" s="78" t="str">
        <f>IF(Q300="","",ABS(Q300-R297))</f>
        <v/>
      </c>
      <c r="T300" s="231" t="str">
        <f>IF(S300="","",RANK(S300,S296:S300))</f>
        <v/>
      </c>
      <c r="U300" s="232" t="str">
        <f t="shared" si="176"/>
        <v/>
      </c>
      <c r="V300" s="79"/>
      <c r="W300" s="233" t="str">
        <f>IF(B296="","",IF(R296&lt;0.5,TRIMMEAN(I296:I300,0.4),IF(V296&lt;0.5,V297,"NV")))</f>
        <v/>
      </c>
      <c r="X300" s="811"/>
      <c r="Y300" s="814"/>
      <c r="Z300" s="817"/>
    </row>
    <row r="301" spans="1:26" x14ac:dyDescent="0.25">
      <c r="A301" s="626" t="str">
        <f>IF(B301="","",INDEX('Names And Totals'!$A$5:$A$104,MATCH('Head to Head'!B301,'Names And Totals'!$B$5:$B$104,0)))</f>
        <v/>
      </c>
      <c r="B301" s="999"/>
      <c r="C301" s="821" t="str">
        <f>IF(B301="","",IF(Y301="DQ","DQ",IF(Y301="TO","TO",IF(Y301="NV","NV",IF(Y301="","",RANK(Y301,$Y$6:$Y$501,0))))))</f>
        <v/>
      </c>
      <c r="D301" s="67" t="s">
        <v>7</v>
      </c>
      <c r="E301" s="342"/>
      <c r="F301" s="336"/>
      <c r="G301" s="333"/>
      <c r="H301" s="337"/>
      <c r="I301" s="263" t="str">
        <f>IF(B301="","",IF(F301=999,999,IF(F301+G301+H301=0,"",(F301*60+G301+H301/100)+E301)))</f>
        <v/>
      </c>
      <c r="J301" s="80" t="str">
        <f>IF(B301="","",MAX(I301:I305)-MIN(I301:I305))</f>
        <v/>
      </c>
      <c r="K301" s="80" t="str">
        <f>IF(I301="","",ABS(I301-J302))</f>
        <v/>
      </c>
      <c r="L301" s="214" t="str">
        <f>IF(K301="","",RANK(K301,K301:K305))</f>
        <v/>
      </c>
      <c r="M301" s="80" t="str">
        <f>IF(I301="","",IF(L301=1,"",I301))</f>
        <v/>
      </c>
      <c r="N301" s="82" t="str">
        <f>IF(B301="","",MAX(M301:M305)-MIN(M301:M305))</f>
        <v/>
      </c>
      <c r="O301" s="82" t="str">
        <f>IF(M301="","",ABS(M301-N302))</f>
        <v/>
      </c>
      <c r="P301" s="215" t="str">
        <f>IF(O301="","",RANK(O301,O301:O305))</f>
        <v/>
      </c>
      <c r="Q301" s="82" t="str">
        <f>IF(O301="","",IF(P301=1,"",I301))</f>
        <v/>
      </c>
      <c r="R301" s="83" t="str">
        <f>IF(B301="","",MAX(Q301:Q305)-MIN(Q301:Q305))</f>
        <v/>
      </c>
      <c r="S301" s="83" t="str">
        <f>IF(Q301="","",ABS(Q301-R302))</f>
        <v/>
      </c>
      <c r="T301" s="216" t="str">
        <f>IF(S301="","",RANK(S301,S301:S305))</f>
        <v/>
      </c>
      <c r="U301" s="83" t="str">
        <f>IF(T301="","",IF(T301=1,"",Q301))</f>
        <v/>
      </c>
      <c r="V301" s="84" t="str">
        <f>IF(B301="","",MAX(U301:U305)-MIN(U301:U305))</f>
        <v/>
      </c>
      <c r="W301" s="217" t="str">
        <f>IF(B301="","",I301)</f>
        <v/>
      </c>
      <c r="X301" s="614" t="str">
        <f>IF(B301="","",IF(Z301="DQ","DQ",IF(I301=999,"TO",IF(I301="","",IF(I302="",W301,IF(I303="",W302,IF(I304="",W303,IF(I305="",W304,W305))))))))</f>
        <v/>
      </c>
      <c r="Y301" s="818" t="str">
        <f>IF(B301="","",IF(Z301="DQ","DQ",IF(X301="TO","TO",IF(X301="","",IF(X301="NV","NV",IF((20-(X301-$Y$3))&gt;0,(20-(X301-$Y$3)),0))))))</f>
        <v/>
      </c>
      <c r="Z301" s="639"/>
    </row>
    <row r="302" spans="1:26" x14ac:dyDescent="0.25">
      <c r="A302" s="627"/>
      <c r="B302" s="997"/>
      <c r="C302" s="822"/>
      <c r="D302" s="21" t="s">
        <v>4</v>
      </c>
      <c r="E302" s="387" t="str">
        <f>IF(F302&lt;&gt;"",E301,"")</f>
        <v/>
      </c>
      <c r="F302" s="292"/>
      <c r="G302" s="293"/>
      <c r="H302" s="314"/>
      <c r="I302" s="234" t="str">
        <f>IF(B301="","",IF(F302=999,999,IF(F302+G302+H302=0,"",(F302*60+G302+H302/100)+E302)))</f>
        <v/>
      </c>
      <c r="J302" s="72" t="str">
        <f>IF(B301="","",AVERAGE(I301:I305))</f>
        <v/>
      </c>
      <c r="K302" s="72" t="str">
        <f>IF(I302="","",ABS(I302-J302))</f>
        <v/>
      </c>
      <c r="L302" s="219" t="str">
        <f>IF(K302="","",RANK(K302,K301:K305))</f>
        <v/>
      </c>
      <c r="M302" s="220" t="str">
        <f t="shared" ref="M302:M305" si="177">IF(I302="","",IF(L302=1,"",I302))</f>
        <v/>
      </c>
      <c r="N302" s="73" t="str">
        <f>IF(B301="","",AVERAGE(M301:M305))</f>
        <v/>
      </c>
      <c r="O302" s="73" t="str">
        <f>IF(M302="","",ABS(M302-N302))</f>
        <v/>
      </c>
      <c r="P302" s="221" t="str">
        <f>IF(O302="","",RANK(O302,O301:O305))</f>
        <v/>
      </c>
      <c r="Q302" s="222" t="str">
        <f t="shared" ref="Q302:Q305" si="178">IF(O302="","",IF(P302=1,"",I302))</f>
        <v/>
      </c>
      <c r="R302" s="74" t="str">
        <f>IF(B301="","",AVERAGE(Q301:Q305))</f>
        <v/>
      </c>
      <c r="S302" s="74" t="str">
        <f>IF(Q302="","",ABS(Q302-R302))</f>
        <v/>
      </c>
      <c r="T302" s="223" t="str">
        <f>IF(S302="","",RANK(S302,S301:S305))</f>
        <v/>
      </c>
      <c r="U302" s="224" t="str">
        <f t="shared" ref="U302:U305" si="179">IF(T302="","",IF(T302=1,"",Q302))</f>
        <v/>
      </c>
      <c r="V302" s="75" t="str">
        <f>IF(B301="","",AVERAGE(U301:U305))</f>
        <v/>
      </c>
      <c r="W302" s="225" t="str">
        <f>IF(B301="","",IF(J301&lt;0.5,J302,"NV"))</f>
        <v/>
      </c>
      <c r="X302" s="615"/>
      <c r="Y302" s="819"/>
      <c r="Z302" s="639"/>
    </row>
    <row r="303" spans="1:26" x14ac:dyDescent="0.25">
      <c r="A303" s="627"/>
      <c r="B303" s="997"/>
      <c r="C303" s="822"/>
      <c r="D303" s="21" t="s">
        <v>8</v>
      </c>
      <c r="E303" s="387" t="str">
        <f>IF(F303&lt;&gt;"",E301,"")</f>
        <v/>
      </c>
      <c r="F303" s="292"/>
      <c r="G303" s="293"/>
      <c r="H303" s="314"/>
      <c r="I303" s="234" t="str">
        <f>IF(B301="","",IF(F303=999,999,IF(F303+G303+H303=0,"",(F303*60+G303+H303/100)+E303)))</f>
        <v/>
      </c>
      <c r="J303" s="72"/>
      <c r="K303" s="72" t="str">
        <f>IF(I303="","",ABS(I303-J302))</f>
        <v/>
      </c>
      <c r="L303" s="219" t="str">
        <f>IF(K303="","",RANK(K303,K301:K305))</f>
        <v/>
      </c>
      <c r="M303" s="220" t="str">
        <f t="shared" si="177"/>
        <v/>
      </c>
      <c r="N303" s="73"/>
      <c r="O303" s="73" t="str">
        <f>IF(M303="","",ABS(M303-N302))</f>
        <v/>
      </c>
      <c r="P303" s="221" t="str">
        <f>IF(O303="","",RANK(O303,O301:O305))</f>
        <v/>
      </c>
      <c r="Q303" s="222" t="str">
        <f t="shared" si="178"/>
        <v/>
      </c>
      <c r="R303" s="74"/>
      <c r="S303" s="74" t="str">
        <f>IF(Q303="","",ABS(Q303-R302))</f>
        <v/>
      </c>
      <c r="T303" s="223" t="str">
        <f>IF(S303="","",RANK(S303,S301:S305))</f>
        <v/>
      </c>
      <c r="U303" s="224" t="str">
        <f t="shared" si="179"/>
        <v/>
      </c>
      <c r="V303" s="75"/>
      <c r="W303" s="225" t="str">
        <f>IF(B301="","",IF(J301&lt;0.5,J302,IF(N301&lt;0.5,N302,"NV")))</f>
        <v/>
      </c>
      <c r="X303" s="615"/>
      <c r="Y303" s="819"/>
      <c r="Z303" s="639"/>
    </row>
    <row r="304" spans="1:26" x14ac:dyDescent="0.25">
      <c r="A304" s="627"/>
      <c r="B304" s="997"/>
      <c r="C304" s="822"/>
      <c r="D304" s="21" t="s">
        <v>5</v>
      </c>
      <c r="E304" s="387" t="str">
        <f>IF(F304&lt;&gt;"",E301,"")</f>
        <v/>
      </c>
      <c r="F304" s="292"/>
      <c r="G304" s="293"/>
      <c r="H304" s="314"/>
      <c r="I304" s="234" t="str">
        <f>IF(B301="","",IF(F304=999,999,IF(F304+G304+H304=0,"",(F304*60+G304+H304/100)+E304)))</f>
        <v/>
      </c>
      <c r="J304" s="72"/>
      <c r="K304" s="72" t="str">
        <f>IF(I304="","",ABS(I304-J302))</f>
        <v/>
      </c>
      <c r="L304" s="219" t="str">
        <f>IF(K304="","",RANK(K304,K301:K305))</f>
        <v/>
      </c>
      <c r="M304" s="220" t="str">
        <f t="shared" si="177"/>
        <v/>
      </c>
      <c r="N304" s="73"/>
      <c r="O304" s="73" t="str">
        <f>IF(M304="","",ABS(M304-N302))</f>
        <v/>
      </c>
      <c r="P304" s="221" t="str">
        <f>IF(O304="","",RANK(O304,O301:O305))</f>
        <v/>
      </c>
      <c r="Q304" s="222" t="str">
        <f t="shared" si="178"/>
        <v/>
      </c>
      <c r="R304" s="74"/>
      <c r="S304" s="74" t="str">
        <f>IF(Q304="","",ABS(Q304-R302))</f>
        <v/>
      </c>
      <c r="T304" s="223" t="str">
        <f>IF(S304="","",RANK(S304,S301:S305))</f>
        <v/>
      </c>
      <c r="U304" s="224" t="str">
        <f t="shared" si="179"/>
        <v/>
      </c>
      <c r="V304" s="75"/>
      <c r="W304" s="225" t="str">
        <f>IF(B301="","",IF(N301=0,J302,IF(N301&lt;0.5,N302,IF(R301&lt;0.5,R302,"NV"))))</f>
        <v/>
      </c>
      <c r="X304" s="615"/>
      <c r="Y304" s="819"/>
      <c r="Z304" s="639"/>
    </row>
    <row r="305" spans="1:26" ht="15.75" thickBot="1" x14ac:dyDescent="0.3">
      <c r="A305" s="628"/>
      <c r="B305" s="1000"/>
      <c r="C305" s="823"/>
      <c r="D305" s="66" t="s">
        <v>6</v>
      </c>
      <c r="E305" s="235" t="str">
        <f>IF(F305&lt;&gt;"",E301,"")</f>
        <v/>
      </c>
      <c r="F305" s="338"/>
      <c r="G305" s="339"/>
      <c r="H305" s="340"/>
      <c r="I305" s="264" t="str">
        <f>IF(B301="","",IF(F305=999,999,IF(F305+G305+H305=0,"",(F305*60+G305+H305/100)+E305)))</f>
        <v/>
      </c>
      <c r="J305" s="76"/>
      <c r="K305" s="76" t="str">
        <f>IF(I305="","",ABS(I305-J302))</f>
        <v/>
      </c>
      <c r="L305" s="227" t="str">
        <f>IF(K305="","",RANK(K305,K301:K305))</f>
        <v/>
      </c>
      <c r="M305" s="228" t="str">
        <f t="shared" si="177"/>
        <v/>
      </c>
      <c r="N305" s="77"/>
      <c r="O305" s="77" t="str">
        <f>IF(M305="","",ABS(M305-N302))</f>
        <v/>
      </c>
      <c r="P305" s="229" t="str">
        <f>IF(O305="","",RANK(O305,O301:O305))</f>
        <v/>
      </c>
      <c r="Q305" s="230" t="str">
        <f t="shared" si="178"/>
        <v/>
      </c>
      <c r="R305" s="78"/>
      <c r="S305" s="78" t="str">
        <f>IF(Q305="","",ABS(Q305-R302))</f>
        <v/>
      </c>
      <c r="T305" s="231" t="str">
        <f>IF(S305="","",RANK(S305,S301:S305))</f>
        <v/>
      </c>
      <c r="U305" s="232" t="str">
        <f t="shared" si="179"/>
        <v/>
      </c>
      <c r="V305" s="79"/>
      <c r="W305" s="233" t="str">
        <f>IF(B301="","",IF(R301&lt;0.5,TRIMMEAN(I301:I305,0.4),IF(V301&lt;0.5,V302,"NV")))</f>
        <v/>
      </c>
      <c r="X305" s="616"/>
      <c r="Y305" s="820"/>
      <c r="Z305" s="639"/>
    </row>
    <row r="306" spans="1:26" x14ac:dyDescent="0.25">
      <c r="A306" s="830" t="str">
        <f>IF(B306="","",INDEX('Names And Totals'!$A$5:$A$104,MATCH('Head to Head'!B306,'Names And Totals'!$B$5:$B$104,0)))</f>
        <v/>
      </c>
      <c r="B306" s="1001"/>
      <c r="C306" s="824" t="str">
        <f>IF(B306="","",IF(Y306="DQ","DQ",IF(Y306="TO","TO",IF(Y306="NV","NV",IF(Y306="","",RANK(Y306,$Y$6:$Y$501,0))))))</f>
        <v/>
      </c>
      <c r="D306" s="23" t="s">
        <v>7</v>
      </c>
      <c r="E306" s="343"/>
      <c r="F306" s="324"/>
      <c r="G306" s="334"/>
      <c r="H306" s="325"/>
      <c r="I306" s="213" t="str">
        <f>IF(B306="","",IF(F306=999,999,IF(F306+G306+H306=0,"",(F306*60+G306+H306/100)+E306)))</f>
        <v/>
      </c>
      <c r="J306" s="80" t="str">
        <f>IF(B306="","",MAX(I306:I310)-MIN(I306:I310))</f>
        <v/>
      </c>
      <c r="K306" s="80" t="str">
        <f>IF(I306="","",ABS(I306-J307))</f>
        <v/>
      </c>
      <c r="L306" s="214" t="str">
        <f>IF(K306="","",RANK(K306,K306:K310))</f>
        <v/>
      </c>
      <c r="M306" s="80" t="str">
        <f>IF(I306="","",IF(L306=1,"",I306))</f>
        <v/>
      </c>
      <c r="N306" s="82" t="str">
        <f>IF(B306="","",MAX(M306:M310)-MIN(M306:M310))</f>
        <v/>
      </c>
      <c r="O306" s="82" t="str">
        <f>IF(M306="","",ABS(M306-N307))</f>
        <v/>
      </c>
      <c r="P306" s="215" t="str">
        <f>IF(O306="","",RANK(O306,O306:O310))</f>
        <v/>
      </c>
      <c r="Q306" s="82" t="str">
        <f>IF(O306="","",IF(P306=1,"",I306))</f>
        <v/>
      </c>
      <c r="R306" s="83" t="str">
        <f>IF(B306="","",MAX(Q306:Q310)-MIN(Q306:Q310))</f>
        <v/>
      </c>
      <c r="S306" s="83" t="str">
        <f>IF(Q306="","",ABS(Q306-R307))</f>
        <v/>
      </c>
      <c r="T306" s="216" t="str">
        <f>IF(S306="","",RANK(S306,S306:S310))</f>
        <v/>
      </c>
      <c r="U306" s="83" t="str">
        <f>IF(T306="","",IF(T306=1,"",Q306))</f>
        <v/>
      </c>
      <c r="V306" s="84" t="str">
        <f>IF(B306="","",MAX(U306:U310)-MIN(U306:U310))</f>
        <v/>
      </c>
      <c r="W306" s="217" t="str">
        <f>IF(B306="","",I306)</f>
        <v/>
      </c>
      <c r="X306" s="810" t="str">
        <f>IF(B306="","",IF(Z306="DQ","DQ",IF(I306=999,"TO",IF(I306="","",IF(I307="",W306,IF(I308="",W307,IF(I309="",W308,IF(I310="",W309,W310))))))))</f>
        <v/>
      </c>
      <c r="Y306" s="812" t="str">
        <f>IF(B306="","",IF(Z306="DQ","DQ",IF(X306="TO","TO",IF(X306="","",IF(X306="NV","NV",IF((20-(X306-$Y$3))&gt;0,(20-(X306-$Y$3)),0))))))</f>
        <v/>
      </c>
      <c r="Z306" s="815"/>
    </row>
    <row r="307" spans="1:26" x14ac:dyDescent="0.25">
      <c r="A307" s="621"/>
      <c r="B307" s="1002"/>
      <c r="C307" s="641"/>
      <c r="D307" s="18" t="s">
        <v>4</v>
      </c>
      <c r="E307" s="384" t="str">
        <f>IF(F307&lt;&gt;"",E306,"")</f>
        <v/>
      </c>
      <c r="F307" s="289"/>
      <c r="G307" s="290"/>
      <c r="H307" s="310"/>
      <c r="I307" s="218" t="str">
        <f>IF(B306="","",IF(F307=999,999,IF(F307+G307+H307=0,"",(F307*60+G307+H307/100)+E307)))</f>
        <v/>
      </c>
      <c r="J307" s="72" t="str">
        <f>IF(B306="","",AVERAGE(I306:I310))</f>
        <v/>
      </c>
      <c r="K307" s="72" t="str">
        <f>IF(I307="","",ABS(I307-J307))</f>
        <v/>
      </c>
      <c r="L307" s="219" t="str">
        <f>IF(K307="","",RANK(K307,K306:K310))</f>
        <v/>
      </c>
      <c r="M307" s="220" t="str">
        <f t="shared" ref="M307:M310" si="180">IF(I307="","",IF(L307=1,"",I307))</f>
        <v/>
      </c>
      <c r="N307" s="73" t="str">
        <f>IF(B306="","",AVERAGE(M306:M310))</f>
        <v/>
      </c>
      <c r="O307" s="73" t="str">
        <f>IF(M307="","",ABS(M307-N307))</f>
        <v/>
      </c>
      <c r="P307" s="221" t="str">
        <f>IF(O307="","",RANK(O307,O306:O310))</f>
        <v/>
      </c>
      <c r="Q307" s="222" t="str">
        <f t="shared" ref="Q307:Q310" si="181">IF(O307="","",IF(P307=1,"",I307))</f>
        <v/>
      </c>
      <c r="R307" s="74" t="str">
        <f>IF(B306="","",AVERAGE(Q306:Q310))</f>
        <v/>
      </c>
      <c r="S307" s="74" t="str">
        <f>IF(Q307="","",ABS(Q307-R307))</f>
        <v/>
      </c>
      <c r="T307" s="223" t="str">
        <f>IF(S307="","",RANK(S307,S306:S310))</f>
        <v/>
      </c>
      <c r="U307" s="224" t="str">
        <f t="shared" ref="U307:U310" si="182">IF(T307="","",IF(T307=1,"",Q307))</f>
        <v/>
      </c>
      <c r="V307" s="75" t="str">
        <f>IF(B306="","",AVERAGE(U306:U310))</f>
        <v/>
      </c>
      <c r="W307" s="225" t="str">
        <f>IF(B306="","",IF(J306&lt;0.5,J307,"NV"))</f>
        <v/>
      </c>
      <c r="X307" s="763"/>
      <c r="Y307" s="813"/>
      <c r="Z307" s="816"/>
    </row>
    <row r="308" spans="1:26" x14ac:dyDescent="0.25">
      <c r="A308" s="621"/>
      <c r="B308" s="1002"/>
      <c r="C308" s="641"/>
      <c r="D308" s="18" t="s">
        <v>8</v>
      </c>
      <c r="E308" s="384" t="str">
        <f>IF(F308&lt;&gt;"",E306,"")</f>
        <v/>
      </c>
      <c r="F308" s="289"/>
      <c r="G308" s="290"/>
      <c r="H308" s="310"/>
      <c r="I308" s="218" t="str">
        <f>IF(B306="","",IF(F308=999,999,IF(F308+G308+H308=0,"",(F308*60+G308+H308/100)+E308)))</f>
        <v/>
      </c>
      <c r="J308" s="72"/>
      <c r="K308" s="72" t="str">
        <f>IF(I308="","",ABS(I308-J307))</f>
        <v/>
      </c>
      <c r="L308" s="219" t="str">
        <f>IF(K308="","",RANK(K308,K306:K310))</f>
        <v/>
      </c>
      <c r="M308" s="220" t="str">
        <f t="shared" si="180"/>
        <v/>
      </c>
      <c r="N308" s="73"/>
      <c r="O308" s="73" t="str">
        <f>IF(M308="","",ABS(M308-N307))</f>
        <v/>
      </c>
      <c r="P308" s="221" t="str">
        <f>IF(O308="","",RANK(O308,O306:O310))</f>
        <v/>
      </c>
      <c r="Q308" s="222" t="str">
        <f t="shared" si="181"/>
        <v/>
      </c>
      <c r="R308" s="74"/>
      <c r="S308" s="74" t="str">
        <f>IF(Q308="","",ABS(Q308-R307))</f>
        <v/>
      </c>
      <c r="T308" s="223" t="str">
        <f>IF(S308="","",RANK(S308,S306:S310))</f>
        <v/>
      </c>
      <c r="U308" s="224" t="str">
        <f t="shared" si="182"/>
        <v/>
      </c>
      <c r="V308" s="75"/>
      <c r="W308" s="225" t="str">
        <f>IF(B306="","",IF(J306&lt;0.5,J307,IF(N306&lt;0.5,N307,"NV")))</f>
        <v/>
      </c>
      <c r="X308" s="763"/>
      <c r="Y308" s="813"/>
      <c r="Z308" s="816"/>
    </row>
    <row r="309" spans="1:26" x14ac:dyDescent="0.25">
      <c r="A309" s="621"/>
      <c r="B309" s="1002"/>
      <c r="C309" s="641"/>
      <c r="D309" s="18" t="s">
        <v>5</v>
      </c>
      <c r="E309" s="384" t="str">
        <f>IF(F309&lt;&gt;"",E306,"")</f>
        <v/>
      </c>
      <c r="F309" s="289"/>
      <c r="G309" s="290"/>
      <c r="H309" s="310"/>
      <c r="I309" s="218" t="str">
        <f>IF(B306="","",IF(F309=999,999,IF(F309+G309+H309=0,"",(F309*60+G309+H309/100)+E309)))</f>
        <v/>
      </c>
      <c r="J309" s="72"/>
      <c r="K309" s="72" t="str">
        <f>IF(I309="","",ABS(I309-J307))</f>
        <v/>
      </c>
      <c r="L309" s="219" t="str">
        <f>IF(K309="","",RANK(K309,K306:K310))</f>
        <v/>
      </c>
      <c r="M309" s="220" t="str">
        <f t="shared" si="180"/>
        <v/>
      </c>
      <c r="N309" s="73"/>
      <c r="O309" s="73" t="str">
        <f>IF(M309="","",ABS(M309-N307))</f>
        <v/>
      </c>
      <c r="P309" s="221" t="str">
        <f>IF(O309="","",RANK(O309,O306:O310))</f>
        <v/>
      </c>
      <c r="Q309" s="222" t="str">
        <f t="shared" si="181"/>
        <v/>
      </c>
      <c r="R309" s="74"/>
      <c r="S309" s="74" t="str">
        <f>IF(Q309="","",ABS(Q309-R307))</f>
        <v/>
      </c>
      <c r="T309" s="223" t="str">
        <f>IF(S309="","",RANK(S309,S306:S310))</f>
        <v/>
      </c>
      <c r="U309" s="224" t="str">
        <f t="shared" si="182"/>
        <v/>
      </c>
      <c r="V309" s="75"/>
      <c r="W309" s="225" t="str">
        <f>IF(B306="","",IF(N306=0,J307,IF(N306&lt;0.5,N307,IF(R306&lt;0.5,R307,"NV"))))</f>
        <v/>
      </c>
      <c r="X309" s="763"/>
      <c r="Y309" s="813"/>
      <c r="Z309" s="816"/>
    </row>
    <row r="310" spans="1:26" ht="15.75" thickBot="1" x14ac:dyDescent="0.3">
      <c r="A310" s="622"/>
      <c r="B310" s="1003"/>
      <c r="C310" s="825"/>
      <c r="D310" s="24" t="s">
        <v>6</v>
      </c>
      <c r="E310" s="389" t="str">
        <f>IF(F310&lt;&gt;"",E306,"")</f>
        <v/>
      </c>
      <c r="F310" s="295"/>
      <c r="G310" s="296"/>
      <c r="H310" s="335"/>
      <c r="I310" s="226" t="str">
        <f>IF(B306="","",IF(F310=999,999,IF(F310+G310+H310=0,"",(F310*60+G310+H310/100)+E310)))</f>
        <v/>
      </c>
      <c r="J310" s="76"/>
      <c r="K310" s="76" t="str">
        <f>IF(I310="","",ABS(I310-J307))</f>
        <v/>
      </c>
      <c r="L310" s="227" t="str">
        <f>IF(K310="","",RANK(K310,K306:K310))</f>
        <v/>
      </c>
      <c r="M310" s="228" t="str">
        <f t="shared" si="180"/>
        <v/>
      </c>
      <c r="N310" s="77"/>
      <c r="O310" s="77" t="str">
        <f>IF(M310="","",ABS(M310-N307))</f>
        <v/>
      </c>
      <c r="P310" s="229" t="str">
        <f>IF(O310="","",RANK(O310,O306:O310))</f>
        <v/>
      </c>
      <c r="Q310" s="230" t="str">
        <f t="shared" si="181"/>
        <v/>
      </c>
      <c r="R310" s="78"/>
      <c r="S310" s="78" t="str">
        <f>IF(Q310="","",ABS(Q310-R307))</f>
        <v/>
      </c>
      <c r="T310" s="231" t="str">
        <f>IF(S310="","",RANK(S310,S306:S310))</f>
        <v/>
      </c>
      <c r="U310" s="232" t="str">
        <f t="shared" si="182"/>
        <v/>
      </c>
      <c r="V310" s="79"/>
      <c r="W310" s="233" t="str">
        <f>IF(B306="","",IF(R306&lt;0.5,TRIMMEAN(I306:I310,0.4),IF(V306&lt;0.5,V307,"NV")))</f>
        <v/>
      </c>
      <c r="X310" s="811"/>
      <c r="Y310" s="814"/>
      <c r="Z310" s="817"/>
    </row>
    <row r="311" spans="1:26" x14ac:dyDescent="0.25">
      <c r="A311" s="626" t="str">
        <f>IF(B311="","",INDEX('Names And Totals'!$A$5:$A$104,MATCH('Head to Head'!B311,'Names And Totals'!$B$5:$B$104,0)))</f>
        <v/>
      </c>
      <c r="B311" s="999"/>
      <c r="C311" s="821" t="str">
        <f>IF(B311="","",IF(Y311="DQ","DQ",IF(Y311="TO","TO",IF(Y311="NV","NV",IF(Y311="","",RANK(Y311,$Y$6:$Y$501,0))))))</f>
        <v/>
      </c>
      <c r="D311" s="67" t="s">
        <v>7</v>
      </c>
      <c r="E311" s="342"/>
      <c r="F311" s="336"/>
      <c r="G311" s="333"/>
      <c r="H311" s="337"/>
      <c r="I311" s="263" t="str">
        <f>IF(B311="","",IF(F311=999,999,IF(F311+G311+H311=0,"",(F311*60+G311+H311/100)+E311)))</f>
        <v/>
      </c>
      <c r="J311" s="80" t="str">
        <f>IF(B311="","",MAX(I311:I315)-MIN(I311:I315))</f>
        <v/>
      </c>
      <c r="K311" s="80" t="str">
        <f>IF(I311="","",ABS(I311-J312))</f>
        <v/>
      </c>
      <c r="L311" s="214" t="str">
        <f>IF(K311="","",RANK(K311,K311:K315))</f>
        <v/>
      </c>
      <c r="M311" s="80" t="str">
        <f>IF(I311="","",IF(L311=1,"",I311))</f>
        <v/>
      </c>
      <c r="N311" s="82" t="str">
        <f>IF(B311="","",MAX(M311:M315)-MIN(M311:M315))</f>
        <v/>
      </c>
      <c r="O311" s="82" t="str">
        <f>IF(M311="","",ABS(M311-N312))</f>
        <v/>
      </c>
      <c r="P311" s="215" t="str">
        <f>IF(O311="","",RANK(O311,O311:O315))</f>
        <v/>
      </c>
      <c r="Q311" s="82" t="str">
        <f>IF(O311="","",IF(P311=1,"",I311))</f>
        <v/>
      </c>
      <c r="R311" s="83" t="str">
        <f>IF(B311="","",MAX(Q311:Q315)-MIN(Q311:Q315))</f>
        <v/>
      </c>
      <c r="S311" s="83" t="str">
        <f>IF(Q311="","",ABS(Q311-R312))</f>
        <v/>
      </c>
      <c r="T311" s="216" t="str">
        <f>IF(S311="","",RANK(S311,S311:S315))</f>
        <v/>
      </c>
      <c r="U311" s="83" t="str">
        <f>IF(T311="","",IF(T311=1,"",Q311))</f>
        <v/>
      </c>
      <c r="V311" s="84" t="str">
        <f>IF(B311="","",MAX(U311:U315)-MIN(U311:U315))</f>
        <v/>
      </c>
      <c r="W311" s="217" t="str">
        <f>IF(B311="","",I311)</f>
        <v/>
      </c>
      <c r="X311" s="614" t="str">
        <f>IF(B311="","",IF(Z311="DQ","DQ",IF(I311=999,"TO",IF(I311="","",IF(I312="",W311,IF(I313="",W312,IF(I314="",W313,IF(I315="",W314,W315))))))))</f>
        <v/>
      </c>
      <c r="Y311" s="818" t="str">
        <f>IF(B311="","",IF(Z311="DQ","DQ",IF(X311="TO","TO",IF(X311="","",IF(X311="NV","NV",IF((20-(X311-$Y$3))&gt;0,(20-(X311-$Y$3)),0))))))</f>
        <v/>
      </c>
      <c r="Z311" s="639"/>
    </row>
    <row r="312" spans="1:26" x14ac:dyDescent="0.25">
      <c r="A312" s="627"/>
      <c r="B312" s="997"/>
      <c r="C312" s="822"/>
      <c r="D312" s="21" t="s">
        <v>4</v>
      </c>
      <c r="E312" s="387" t="str">
        <f>IF(F312&lt;&gt;"",E311,"")</f>
        <v/>
      </c>
      <c r="F312" s="292"/>
      <c r="G312" s="293"/>
      <c r="H312" s="314"/>
      <c r="I312" s="234" t="str">
        <f>IF(B311="","",IF(F312=999,999,IF(F312+G312+H312=0,"",(F312*60+G312+H312/100)+E312)))</f>
        <v/>
      </c>
      <c r="J312" s="72" t="str">
        <f>IF(B311="","",AVERAGE(I311:I315))</f>
        <v/>
      </c>
      <c r="K312" s="72" t="str">
        <f>IF(I312="","",ABS(I312-J312))</f>
        <v/>
      </c>
      <c r="L312" s="219" t="str">
        <f>IF(K312="","",RANK(K312,K311:K315))</f>
        <v/>
      </c>
      <c r="M312" s="220" t="str">
        <f t="shared" ref="M312:M315" si="183">IF(I312="","",IF(L312=1,"",I312))</f>
        <v/>
      </c>
      <c r="N312" s="73" t="str">
        <f>IF(B311="","",AVERAGE(M311:M315))</f>
        <v/>
      </c>
      <c r="O312" s="73" t="str">
        <f>IF(M312="","",ABS(M312-N312))</f>
        <v/>
      </c>
      <c r="P312" s="221" t="str">
        <f>IF(O312="","",RANK(O312,O311:O315))</f>
        <v/>
      </c>
      <c r="Q312" s="222" t="str">
        <f t="shared" ref="Q312:Q315" si="184">IF(O312="","",IF(P312=1,"",I312))</f>
        <v/>
      </c>
      <c r="R312" s="74" t="str">
        <f>IF(B311="","",AVERAGE(Q311:Q315))</f>
        <v/>
      </c>
      <c r="S312" s="74" t="str">
        <f>IF(Q312="","",ABS(Q312-R312))</f>
        <v/>
      </c>
      <c r="T312" s="223" t="str">
        <f>IF(S312="","",RANK(S312,S311:S315))</f>
        <v/>
      </c>
      <c r="U312" s="224" t="str">
        <f t="shared" ref="U312:U315" si="185">IF(T312="","",IF(T312=1,"",Q312))</f>
        <v/>
      </c>
      <c r="V312" s="75" t="str">
        <f>IF(B311="","",AVERAGE(U311:U315))</f>
        <v/>
      </c>
      <c r="W312" s="225" t="str">
        <f>IF(B311="","",IF(J311&lt;0.5,J312,"NV"))</f>
        <v/>
      </c>
      <c r="X312" s="615"/>
      <c r="Y312" s="819"/>
      <c r="Z312" s="639"/>
    </row>
    <row r="313" spans="1:26" x14ac:dyDescent="0.25">
      <c r="A313" s="627"/>
      <c r="B313" s="997"/>
      <c r="C313" s="822"/>
      <c r="D313" s="21" t="s">
        <v>8</v>
      </c>
      <c r="E313" s="387" t="str">
        <f>IF(F313&lt;&gt;"",E311,"")</f>
        <v/>
      </c>
      <c r="F313" s="292"/>
      <c r="G313" s="293"/>
      <c r="H313" s="314"/>
      <c r="I313" s="234" t="str">
        <f>IF(B311="","",IF(F313=999,999,IF(F313+G313+H313=0,"",(F313*60+G313+H313/100)+E313)))</f>
        <v/>
      </c>
      <c r="J313" s="72"/>
      <c r="K313" s="72" t="str">
        <f>IF(I313="","",ABS(I313-J312))</f>
        <v/>
      </c>
      <c r="L313" s="219" t="str">
        <f>IF(K313="","",RANK(K313,K311:K315))</f>
        <v/>
      </c>
      <c r="M313" s="220" t="str">
        <f t="shared" si="183"/>
        <v/>
      </c>
      <c r="N313" s="73"/>
      <c r="O313" s="73" t="str">
        <f>IF(M313="","",ABS(M313-N312))</f>
        <v/>
      </c>
      <c r="P313" s="221" t="str">
        <f>IF(O313="","",RANK(O313,O311:O315))</f>
        <v/>
      </c>
      <c r="Q313" s="222" t="str">
        <f t="shared" si="184"/>
        <v/>
      </c>
      <c r="R313" s="74"/>
      <c r="S313" s="74" t="str">
        <f>IF(Q313="","",ABS(Q313-R312))</f>
        <v/>
      </c>
      <c r="T313" s="223" t="str">
        <f>IF(S313="","",RANK(S313,S311:S315))</f>
        <v/>
      </c>
      <c r="U313" s="224" t="str">
        <f t="shared" si="185"/>
        <v/>
      </c>
      <c r="V313" s="75"/>
      <c r="W313" s="225" t="str">
        <f>IF(B311="","",IF(J311&lt;0.5,J312,IF(N311&lt;0.5,N312,"NV")))</f>
        <v/>
      </c>
      <c r="X313" s="615"/>
      <c r="Y313" s="819"/>
      <c r="Z313" s="639"/>
    </row>
    <row r="314" spans="1:26" x14ac:dyDescent="0.25">
      <c r="A314" s="627"/>
      <c r="B314" s="997"/>
      <c r="C314" s="822"/>
      <c r="D314" s="21" t="s">
        <v>5</v>
      </c>
      <c r="E314" s="387" t="str">
        <f>IF(F314&lt;&gt;"",E311,"")</f>
        <v/>
      </c>
      <c r="F314" s="292"/>
      <c r="G314" s="293"/>
      <c r="H314" s="314"/>
      <c r="I314" s="234" t="str">
        <f>IF(B311="","",IF(F314=999,999,IF(F314+G314+H314=0,"",(F314*60+G314+H314/100)+E314)))</f>
        <v/>
      </c>
      <c r="J314" s="72"/>
      <c r="K314" s="72" t="str">
        <f>IF(I314="","",ABS(I314-J312))</f>
        <v/>
      </c>
      <c r="L314" s="219" t="str">
        <f>IF(K314="","",RANK(K314,K311:K315))</f>
        <v/>
      </c>
      <c r="M314" s="220" t="str">
        <f t="shared" si="183"/>
        <v/>
      </c>
      <c r="N314" s="73"/>
      <c r="O314" s="73" t="str">
        <f>IF(M314="","",ABS(M314-N312))</f>
        <v/>
      </c>
      <c r="P314" s="221" t="str">
        <f>IF(O314="","",RANK(O314,O311:O315))</f>
        <v/>
      </c>
      <c r="Q314" s="222" t="str">
        <f t="shared" si="184"/>
        <v/>
      </c>
      <c r="R314" s="74"/>
      <c r="S314" s="74" t="str">
        <f>IF(Q314="","",ABS(Q314-R312))</f>
        <v/>
      </c>
      <c r="T314" s="223" t="str">
        <f>IF(S314="","",RANK(S314,S311:S315))</f>
        <v/>
      </c>
      <c r="U314" s="224" t="str">
        <f t="shared" si="185"/>
        <v/>
      </c>
      <c r="V314" s="75"/>
      <c r="W314" s="225" t="str">
        <f>IF(B311="","",IF(N311=0,J312,IF(N311&lt;0.5,N312,IF(R311&lt;0.5,R312,"NV"))))</f>
        <v/>
      </c>
      <c r="X314" s="615"/>
      <c r="Y314" s="819"/>
      <c r="Z314" s="639"/>
    </row>
    <row r="315" spans="1:26" ht="15.75" thickBot="1" x14ac:dyDescent="0.3">
      <c r="A315" s="628"/>
      <c r="B315" s="1000"/>
      <c r="C315" s="823"/>
      <c r="D315" s="66" t="s">
        <v>6</v>
      </c>
      <c r="E315" s="235" t="str">
        <f>IF(F315&lt;&gt;"",E311,"")</f>
        <v/>
      </c>
      <c r="F315" s="338"/>
      <c r="G315" s="339"/>
      <c r="H315" s="340"/>
      <c r="I315" s="264" t="str">
        <f>IF(B311="","",IF(F315=999,999,IF(F315+G315+H315=0,"",(F315*60+G315+H315/100)+E315)))</f>
        <v/>
      </c>
      <c r="J315" s="76"/>
      <c r="K315" s="76" t="str">
        <f>IF(I315="","",ABS(I315-J312))</f>
        <v/>
      </c>
      <c r="L315" s="227" t="str">
        <f>IF(K315="","",RANK(K315,K311:K315))</f>
        <v/>
      </c>
      <c r="M315" s="228" t="str">
        <f t="shared" si="183"/>
        <v/>
      </c>
      <c r="N315" s="77"/>
      <c r="O315" s="77" t="str">
        <f>IF(M315="","",ABS(M315-N312))</f>
        <v/>
      </c>
      <c r="P315" s="229" t="str">
        <f>IF(O315="","",RANK(O315,O311:O315))</f>
        <v/>
      </c>
      <c r="Q315" s="230" t="str">
        <f t="shared" si="184"/>
        <v/>
      </c>
      <c r="R315" s="78"/>
      <c r="S315" s="78" t="str">
        <f>IF(Q315="","",ABS(Q315-R312))</f>
        <v/>
      </c>
      <c r="T315" s="231" t="str">
        <f>IF(S315="","",RANK(S315,S311:S315))</f>
        <v/>
      </c>
      <c r="U315" s="232" t="str">
        <f t="shared" si="185"/>
        <v/>
      </c>
      <c r="V315" s="79"/>
      <c r="W315" s="233" t="str">
        <f>IF(B311="","",IF(R311&lt;0.5,TRIMMEAN(I311:I315,0.4),IF(V311&lt;0.5,V312,"NV")))</f>
        <v/>
      </c>
      <c r="X315" s="616"/>
      <c r="Y315" s="820"/>
      <c r="Z315" s="639"/>
    </row>
    <row r="316" spans="1:26" x14ac:dyDescent="0.25">
      <c r="A316" s="830" t="str">
        <f>IF(B316="","",INDEX('Names And Totals'!$A$5:$A$104,MATCH('Head to Head'!B316,'Names And Totals'!$B$5:$B$104,0)))</f>
        <v/>
      </c>
      <c r="B316" s="1001"/>
      <c r="C316" s="824" t="str">
        <f>IF(B316="","",IF(Y316="DQ","DQ",IF(Y316="TO","TO",IF(Y316="NV","NV",IF(Y316="","",RANK(Y316,$Y$6:$Y$501,0))))))</f>
        <v/>
      </c>
      <c r="D316" s="23" t="s">
        <v>7</v>
      </c>
      <c r="E316" s="343"/>
      <c r="F316" s="324"/>
      <c r="G316" s="334"/>
      <c r="H316" s="325"/>
      <c r="I316" s="213" t="str">
        <f>IF(B316="","",IF(F316=999,999,IF(F316+G316+H316=0,"",(F316*60+G316+H316/100)+E316)))</f>
        <v/>
      </c>
      <c r="J316" s="80" t="str">
        <f>IF(B316="","",MAX(I316:I320)-MIN(I316:I320))</f>
        <v/>
      </c>
      <c r="K316" s="80" t="str">
        <f>IF(I316="","",ABS(I316-J317))</f>
        <v/>
      </c>
      <c r="L316" s="214" t="str">
        <f>IF(K316="","",RANK(K316,K316:K320))</f>
        <v/>
      </c>
      <c r="M316" s="80" t="str">
        <f>IF(I316="","",IF(L316=1,"",I316))</f>
        <v/>
      </c>
      <c r="N316" s="82" t="str">
        <f>IF(B316="","",MAX(M316:M320)-MIN(M316:M320))</f>
        <v/>
      </c>
      <c r="O316" s="82" t="str">
        <f>IF(M316="","",ABS(M316-N317))</f>
        <v/>
      </c>
      <c r="P316" s="215" t="str">
        <f>IF(O316="","",RANK(O316,O316:O320))</f>
        <v/>
      </c>
      <c r="Q316" s="82" t="str">
        <f>IF(O316="","",IF(P316=1,"",I316))</f>
        <v/>
      </c>
      <c r="R316" s="83" t="str">
        <f>IF(B316="","",MAX(Q316:Q320)-MIN(Q316:Q320))</f>
        <v/>
      </c>
      <c r="S316" s="83" t="str">
        <f>IF(Q316="","",ABS(Q316-R317))</f>
        <v/>
      </c>
      <c r="T316" s="216" t="str">
        <f>IF(S316="","",RANK(S316,S316:S320))</f>
        <v/>
      </c>
      <c r="U316" s="83" t="str">
        <f>IF(T316="","",IF(T316=1,"",Q316))</f>
        <v/>
      </c>
      <c r="V316" s="84" t="str">
        <f>IF(B316="","",MAX(U316:U320)-MIN(U316:U320))</f>
        <v/>
      </c>
      <c r="W316" s="217" t="str">
        <f>IF(B316="","",I316)</f>
        <v/>
      </c>
      <c r="X316" s="810" t="str">
        <f>IF(B316="","",IF(Z316="DQ","DQ",IF(I316=999,"TO",IF(I316="","",IF(I317="",W316,IF(I318="",W317,IF(I319="",W318,IF(I320="",W319,W320))))))))</f>
        <v/>
      </c>
      <c r="Y316" s="812" t="str">
        <f>IF(B316="","",IF(Z316="DQ","DQ",IF(X316="TO","TO",IF(X316="","",IF(X316="NV","NV",IF((20-(X316-$Y$3))&gt;0,(20-(X316-$Y$3)),0))))))</f>
        <v/>
      </c>
      <c r="Z316" s="815"/>
    </row>
    <row r="317" spans="1:26" x14ac:dyDescent="0.25">
      <c r="A317" s="621"/>
      <c r="B317" s="1002"/>
      <c r="C317" s="641"/>
      <c r="D317" s="18" t="s">
        <v>4</v>
      </c>
      <c r="E317" s="384" t="str">
        <f>IF(F317&lt;&gt;"",E316,"")</f>
        <v/>
      </c>
      <c r="F317" s="289"/>
      <c r="G317" s="290"/>
      <c r="H317" s="310"/>
      <c r="I317" s="218" t="str">
        <f>IF(B316="","",IF(F317=999,999,IF(F317+G317+H317=0,"",(F317*60+G317+H317/100)+E317)))</f>
        <v/>
      </c>
      <c r="J317" s="72" t="str">
        <f>IF(B316="","",AVERAGE(I316:I320))</f>
        <v/>
      </c>
      <c r="K317" s="72" t="str">
        <f>IF(I317="","",ABS(I317-J317))</f>
        <v/>
      </c>
      <c r="L317" s="219" t="str">
        <f>IF(K317="","",RANK(K317,K316:K320))</f>
        <v/>
      </c>
      <c r="M317" s="220" t="str">
        <f t="shared" ref="M317:M320" si="186">IF(I317="","",IF(L317=1,"",I317))</f>
        <v/>
      </c>
      <c r="N317" s="73" t="str">
        <f>IF(B316="","",AVERAGE(M316:M320))</f>
        <v/>
      </c>
      <c r="O317" s="73" t="str">
        <f>IF(M317="","",ABS(M317-N317))</f>
        <v/>
      </c>
      <c r="P317" s="221" t="str">
        <f>IF(O317="","",RANK(O317,O316:O320))</f>
        <v/>
      </c>
      <c r="Q317" s="222" t="str">
        <f t="shared" ref="Q317:Q320" si="187">IF(O317="","",IF(P317=1,"",I317))</f>
        <v/>
      </c>
      <c r="R317" s="74" t="str">
        <f>IF(B316="","",AVERAGE(Q316:Q320))</f>
        <v/>
      </c>
      <c r="S317" s="74" t="str">
        <f>IF(Q317="","",ABS(Q317-R317))</f>
        <v/>
      </c>
      <c r="T317" s="223" t="str">
        <f>IF(S317="","",RANK(S317,S316:S320))</f>
        <v/>
      </c>
      <c r="U317" s="224" t="str">
        <f t="shared" ref="U317:U320" si="188">IF(T317="","",IF(T317=1,"",Q317))</f>
        <v/>
      </c>
      <c r="V317" s="75" t="str">
        <f>IF(B316="","",AVERAGE(U316:U320))</f>
        <v/>
      </c>
      <c r="W317" s="225" t="str">
        <f>IF(B316="","",IF(J316&lt;0.5,J317,"NV"))</f>
        <v/>
      </c>
      <c r="X317" s="763"/>
      <c r="Y317" s="813"/>
      <c r="Z317" s="816"/>
    </row>
    <row r="318" spans="1:26" x14ac:dyDescent="0.25">
      <c r="A318" s="621"/>
      <c r="B318" s="1002"/>
      <c r="C318" s="641"/>
      <c r="D318" s="18" t="s">
        <v>8</v>
      </c>
      <c r="E318" s="384" t="str">
        <f>IF(F318&lt;&gt;"",E316,"")</f>
        <v/>
      </c>
      <c r="F318" s="289"/>
      <c r="G318" s="290"/>
      <c r="H318" s="310"/>
      <c r="I318" s="218" t="str">
        <f>IF(B316="","",IF(F318=999,999,IF(F318+G318+H318=0,"",(F318*60+G318+H318/100)+E318)))</f>
        <v/>
      </c>
      <c r="J318" s="72"/>
      <c r="K318" s="72" t="str">
        <f>IF(I318="","",ABS(I318-J317))</f>
        <v/>
      </c>
      <c r="L318" s="219" t="str">
        <f>IF(K318="","",RANK(K318,K316:K320))</f>
        <v/>
      </c>
      <c r="M318" s="220" t="str">
        <f t="shared" si="186"/>
        <v/>
      </c>
      <c r="N318" s="73"/>
      <c r="O318" s="73" t="str">
        <f>IF(M318="","",ABS(M318-N317))</f>
        <v/>
      </c>
      <c r="P318" s="221" t="str">
        <f>IF(O318="","",RANK(O318,O316:O320))</f>
        <v/>
      </c>
      <c r="Q318" s="222" t="str">
        <f t="shared" si="187"/>
        <v/>
      </c>
      <c r="R318" s="74"/>
      <c r="S318" s="74" t="str">
        <f>IF(Q318="","",ABS(Q318-R317))</f>
        <v/>
      </c>
      <c r="T318" s="223" t="str">
        <f>IF(S318="","",RANK(S318,S316:S320))</f>
        <v/>
      </c>
      <c r="U318" s="224" t="str">
        <f t="shared" si="188"/>
        <v/>
      </c>
      <c r="V318" s="75"/>
      <c r="W318" s="225" t="str">
        <f>IF(B316="","",IF(J316&lt;0.5,J317,IF(N316&lt;0.5,N317,"NV")))</f>
        <v/>
      </c>
      <c r="X318" s="763"/>
      <c r="Y318" s="813"/>
      <c r="Z318" s="816"/>
    </row>
    <row r="319" spans="1:26" x14ac:dyDescent="0.25">
      <c r="A319" s="621"/>
      <c r="B319" s="1002"/>
      <c r="C319" s="641"/>
      <c r="D319" s="18" t="s">
        <v>5</v>
      </c>
      <c r="E319" s="384" t="str">
        <f>IF(F319&lt;&gt;"",E316,"")</f>
        <v/>
      </c>
      <c r="F319" s="289"/>
      <c r="G319" s="290"/>
      <c r="H319" s="310"/>
      <c r="I319" s="218" t="str">
        <f>IF(B316="","",IF(F319=999,999,IF(F319+G319+H319=0,"",(F319*60+G319+H319/100)+E319)))</f>
        <v/>
      </c>
      <c r="J319" s="72"/>
      <c r="K319" s="72" t="str">
        <f>IF(I319="","",ABS(I319-J317))</f>
        <v/>
      </c>
      <c r="L319" s="219" t="str">
        <f>IF(K319="","",RANK(K319,K316:K320))</f>
        <v/>
      </c>
      <c r="M319" s="220" t="str">
        <f t="shared" si="186"/>
        <v/>
      </c>
      <c r="N319" s="73"/>
      <c r="O319" s="73" t="str">
        <f>IF(M319="","",ABS(M319-N317))</f>
        <v/>
      </c>
      <c r="P319" s="221" t="str">
        <f>IF(O319="","",RANK(O319,O316:O320))</f>
        <v/>
      </c>
      <c r="Q319" s="222" t="str">
        <f t="shared" si="187"/>
        <v/>
      </c>
      <c r="R319" s="74"/>
      <c r="S319" s="74" t="str">
        <f>IF(Q319="","",ABS(Q319-R317))</f>
        <v/>
      </c>
      <c r="T319" s="223" t="str">
        <f>IF(S319="","",RANK(S319,S316:S320))</f>
        <v/>
      </c>
      <c r="U319" s="224" t="str">
        <f t="shared" si="188"/>
        <v/>
      </c>
      <c r="V319" s="75"/>
      <c r="W319" s="225" t="str">
        <f>IF(B316="","",IF(N316=0,J317,IF(N316&lt;0.5,N317,IF(R316&lt;0.5,R317,"NV"))))</f>
        <v/>
      </c>
      <c r="X319" s="763"/>
      <c r="Y319" s="813"/>
      <c r="Z319" s="816"/>
    </row>
    <row r="320" spans="1:26" ht="15.75" thickBot="1" x14ac:dyDescent="0.3">
      <c r="A320" s="622"/>
      <c r="B320" s="1003"/>
      <c r="C320" s="825"/>
      <c r="D320" s="24" t="s">
        <v>6</v>
      </c>
      <c r="E320" s="389" t="str">
        <f>IF(F320&lt;&gt;"",E316,"")</f>
        <v/>
      </c>
      <c r="F320" s="295"/>
      <c r="G320" s="296"/>
      <c r="H320" s="335"/>
      <c r="I320" s="226" t="str">
        <f>IF(B316="","",IF(F320=999,999,IF(F320+G320+H320=0,"",(F320*60+G320+H320/100)+E320)))</f>
        <v/>
      </c>
      <c r="J320" s="76"/>
      <c r="K320" s="76" t="str">
        <f>IF(I320="","",ABS(I320-J317))</f>
        <v/>
      </c>
      <c r="L320" s="227" t="str">
        <f>IF(K320="","",RANK(K320,K316:K320))</f>
        <v/>
      </c>
      <c r="M320" s="228" t="str">
        <f t="shared" si="186"/>
        <v/>
      </c>
      <c r="N320" s="77"/>
      <c r="O320" s="77" t="str">
        <f>IF(M320="","",ABS(M320-N317))</f>
        <v/>
      </c>
      <c r="P320" s="229" t="str">
        <f>IF(O320="","",RANK(O320,O316:O320))</f>
        <v/>
      </c>
      <c r="Q320" s="230" t="str">
        <f t="shared" si="187"/>
        <v/>
      </c>
      <c r="R320" s="78"/>
      <c r="S320" s="78" t="str">
        <f>IF(Q320="","",ABS(Q320-R317))</f>
        <v/>
      </c>
      <c r="T320" s="231" t="str">
        <f>IF(S320="","",RANK(S320,S316:S320))</f>
        <v/>
      </c>
      <c r="U320" s="232" t="str">
        <f t="shared" si="188"/>
        <v/>
      </c>
      <c r="V320" s="79"/>
      <c r="W320" s="233" t="str">
        <f>IF(B316="","",IF(R316&lt;0.5,TRIMMEAN(I316:I320,0.4),IF(V316&lt;0.5,V317,"NV")))</f>
        <v/>
      </c>
      <c r="X320" s="811"/>
      <c r="Y320" s="814"/>
      <c r="Z320" s="817"/>
    </row>
    <row r="321" spans="1:26" x14ac:dyDescent="0.25">
      <c r="A321" s="626" t="str">
        <f>IF(B321="","",INDEX('Names And Totals'!$A$5:$A$104,MATCH('Head to Head'!B321,'Names And Totals'!$B$5:$B$104,0)))</f>
        <v/>
      </c>
      <c r="B321" s="999"/>
      <c r="C321" s="821" t="str">
        <f>IF(B321="","",IF(Y321="DQ","DQ",IF(Y321="TO","TO",IF(Y321="NV","NV",IF(Y321="","",RANK(Y321,$Y$6:$Y$501,0))))))</f>
        <v/>
      </c>
      <c r="D321" s="67" t="s">
        <v>7</v>
      </c>
      <c r="E321" s="342"/>
      <c r="F321" s="336"/>
      <c r="G321" s="333"/>
      <c r="H321" s="337"/>
      <c r="I321" s="263" t="str">
        <f>IF(B321="","",IF(F321=999,999,IF(F321+G321+H321=0,"",(F321*60+G321+H321/100)+E321)))</f>
        <v/>
      </c>
      <c r="J321" s="80" t="str">
        <f>IF(B321="","",MAX(I321:I325)-MIN(I321:I325))</f>
        <v/>
      </c>
      <c r="K321" s="80" t="str">
        <f>IF(I321="","",ABS(I321-J322))</f>
        <v/>
      </c>
      <c r="L321" s="214" t="str">
        <f>IF(K321="","",RANK(K321,K321:K325))</f>
        <v/>
      </c>
      <c r="M321" s="80" t="str">
        <f>IF(I321="","",IF(L321=1,"",I321))</f>
        <v/>
      </c>
      <c r="N321" s="82" t="str">
        <f>IF(B321="","",MAX(M321:M325)-MIN(M321:M325))</f>
        <v/>
      </c>
      <c r="O321" s="82" t="str">
        <f>IF(M321="","",ABS(M321-N322))</f>
        <v/>
      </c>
      <c r="P321" s="215" t="str">
        <f>IF(O321="","",RANK(O321,O321:O325))</f>
        <v/>
      </c>
      <c r="Q321" s="82" t="str">
        <f>IF(O321="","",IF(P321=1,"",I321))</f>
        <v/>
      </c>
      <c r="R321" s="83" t="str">
        <f>IF(B321="","",MAX(Q321:Q325)-MIN(Q321:Q325))</f>
        <v/>
      </c>
      <c r="S321" s="83" t="str">
        <f>IF(Q321="","",ABS(Q321-R322))</f>
        <v/>
      </c>
      <c r="T321" s="216" t="str">
        <f>IF(S321="","",RANK(S321,S321:S325))</f>
        <v/>
      </c>
      <c r="U321" s="83" t="str">
        <f>IF(T321="","",IF(T321=1,"",Q321))</f>
        <v/>
      </c>
      <c r="V321" s="84" t="str">
        <f>IF(B321="","",MAX(U321:U325)-MIN(U321:U325))</f>
        <v/>
      </c>
      <c r="W321" s="217" t="str">
        <f>IF(B321="","",I321)</f>
        <v/>
      </c>
      <c r="X321" s="614" t="str">
        <f>IF(B321="","",IF(Z321="DQ","DQ",IF(I321=999,"TO",IF(I321="","",IF(I322="",W321,IF(I323="",W322,IF(I324="",W323,IF(I325="",W324,W325))))))))</f>
        <v/>
      </c>
      <c r="Y321" s="818" t="str">
        <f>IF(B321="","",IF(Z321="DQ","DQ",IF(X321="TO","TO",IF(X321="","",IF(X321="NV","NV",IF((20-(X321-$Y$3))&gt;0,(20-(X321-$Y$3)),0))))))</f>
        <v/>
      </c>
      <c r="Z321" s="639"/>
    </row>
    <row r="322" spans="1:26" x14ac:dyDescent="0.25">
      <c r="A322" s="627"/>
      <c r="B322" s="997"/>
      <c r="C322" s="822"/>
      <c r="D322" s="21" t="s">
        <v>4</v>
      </c>
      <c r="E322" s="387" t="str">
        <f>IF(F322&lt;&gt;"",E321,"")</f>
        <v/>
      </c>
      <c r="F322" s="292"/>
      <c r="G322" s="293"/>
      <c r="H322" s="314"/>
      <c r="I322" s="234" t="str">
        <f>IF(B321="","",IF(F322=999,999,IF(F322+G322+H322=0,"",(F322*60+G322+H322/100)+E322)))</f>
        <v/>
      </c>
      <c r="J322" s="72" t="str">
        <f>IF(B321="","",AVERAGE(I321:I325))</f>
        <v/>
      </c>
      <c r="K322" s="72" t="str">
        <f>IF(I322="","",ABS(I322-J322))</f>
        <v/>
      </c>
      <c r="L322" s="219" t="str">
        <f>IF(K322="","",RANK(K322,K321:K325))</f>
        <v/>
      </c>
      <c r="M322" s="220" t="str">
        <f t="shared" ref="M322:M325" si="189">IF(I322="","",IF(L322=1,"",I322))</f>
        <v/>
      </c>
      <c r="N322" s="73" t="str">
        <f>IF(B321="","",AVERAGE(M321:M325))</f>
        <v/>
      </c>
      <c r="O322" s="73" t="str">
        <f>IF(M322="","",ABS(M322-N322))</f>
        <v/>
      </c>
      <c r="P322" s="221" t="str">
        <f>IF(O322="","",RANK(O322,O321:O325))</f>
        <v/>
      </c>
      <c r="Q322" s="222" t="str">
        <f t="shared" ref="Q322:Q325" si="190">IF(O322="","",IF(P322=1,"",I322))</f>
        <v/>
      </c>
      <c r="R322" s="74" t="str">
        <f>IF(B321="","",AVERAGE(Q321:Q325))</f>
        <v/>
      </c>
      <c r="S322" s="74" t="str">
        <f>IF(Q322="","",ABS(Q322-R322))</f>
        <v/>
      </c>
      <c r="T322" s="223" t="str">
        <f>IF(S322="","",RANK(S322,S321:S325))</f>
        <v/>
      </c>
      <c r="U322" s="224" t="str">
        <f t="shared" ref="U322:U325" si="191">IF(T322="","",IF(T322=1,"",Q322))</f>
        <v/>
      </c>
      <c r="V322" s="75" t="str">
        <f>IF(B321="","",AVERAGE(U321:U325))</f>
        <v/>
      </c>
      <c r="W322" s="225" t="str">
        <f>IF(B321="","",IF(J321&lt;0.5,J322,"NV"))</f>
        <v/>
      </c>
      <c r="X322" s="615"/>
      <c r="Y322" s="819"/>
      <c r="Z322" s="639"/>
    </row>
    <row r="323" spans="1:26" x14ac:dyDescent="0.25">
      <c r="A323" s="627"/>
      <c r="B323" s="997"/>
      <c r="C323" s="822"/>
      <c r="D323" s="21" t="s">
        <v>8</v>
      </c>
      <c r="E323" s="387" t="str">
        <f>IF(F323&lt;&gt;"",E321,"")</f>
        <v/>
      </c>
      <c r="F323" s="292"/>
      <c r="G323" s="293"/>
      <c r="H323" s="314"/>
      <c r="I323" s="234" t="str">
        <f>IF(B321="","",IF(F323=999,999,IF(F323+G323+H323=0,"",(F323*60+G323+H323/100)+E323)))</f>
        <v/>
      </c>
      <c r="J323" s="72"/>
      <c r="K323" s="72" t="str">
        <f>IF(I323="","",ABS(I323-J322))</f>
        <v/>
      </c>
      <c r="L323" s="219" t="str">
        <f>IF(K323="","",RANK(K323,K321:K325))</f>
        <v/>
      </c>
      <c r="M323" s="220" t="str">
        <f t="shared" si="189"/>
        <v/>
      </c>
      <c r="N323" s="73"/>
      <c r="O323" s="73" t="str">
        <f>IF(M323="","",ABS(M323-N322))</f>
        <v/>
      </c>
      <c r="P323" s="221" t="str">
        <f>IF(O323="","",RANK(O323,O321:O325))</f>
        <v/>
      </c>
      <c r="Q323" s="222" t="str">
        <f t="shared" si="190"/>
        <v/>
      </c>
      <c r="R323" s="74"/>
      <c r="S323" s="74" t="str">
        <f>IF(Q323="","",ABS(Q323-R322))</f>
        <v/>
      </c>
      <c r="T323" s="223" t="str">
        <f>IF(S323="","",RANK(S323,S321:S325))</f>
        <v/>
      </c>
      <c r="U323" s="224" t="str">
        <f t="shared" si="191"/>
        <v/>
      </c>
      <c r="V323" s="75"/>
      <c r="W323" s="225" t="str">
        <f>IF(B321="","",IF(J321&lt;0.5,J322,IF(N321&lt;0.5,N322,"NV")))</f>
        <v/>
      </c>
      <c r="X323" s="615"/>
      <c r="Y323" s="819"/>
      <c r="Z323" s="639"/>
    </row>
    <row r="324" spans="1:26" x14ac:dyDescent="0.25">
      <c r="A324" s="627"/>
      <c r="B324" s="997"/>
      <c r="C324" s="822"/>
      <c r="D324" s="21" t="s">
        <v>5</v>
      </c>
      <c r="E324" s="387" t="str">
        <f>IF(F324&lt;&gt;"",E321,"")</f>
        <v/>
      </c>
      <c r="F324" s="292"/>
      <c r="G324" s="293"/>
      <c r="H324" s="314"/>
      <c r="I324" s="234" t="str">
        <f>IF(B321="","",IF(F324=999,999,IF(F324+G324+H324=0,"",(F324*60+G324+H324/100)+E324)))</f>
        <v/>
      </c>
      <c r="J324" s="72"/>
      <c r="K324" s="72" t="str">
        <f>IF(I324="","",ABS(I324-J322))</f>
        <v/>
      </c>
      <c r="L324" s="219" t="str">
        <f>IF(K324="","",RANK(K324,K321:K325))</f>
        <v/>
      </c>
      <c r="M324" s="220" t="str">
        <f t="shared" si="189"/>
        <v/>
      </c>
      <c r="N324" s="73"/>
      <c r="O324" s="73" t="str">
        <f>IF(M324="","",ABS(M324-N322))</f>
        <v/>
      </c>
      <c r="P324" s="221" t="str">
        <f>IF(O324="","",RANK(O324,O321:O325))</f>
        <v/>
      </c>
      <c r="Q324" s="222" t="str">
        <f t="shared" si="190"/>
        <v/>
      </c>
      <c r="R324" s="74"/>
      <c r="S324" s="74" t="str">
        <f>IF(Q324="","",ABS(Q324-R322))</f>
        <v/>
      </c>
      <c r="T324" s="223" t="str">
        <f>IF(S324="","",RANK(S324,S321:S325))</f>
        <v/>
      </c>
      <c r="U324" s="224" t="str">
        <f t="shared" si="191"/>
        <v/>
      </c>
      <c r="V324" s="75"/>
      <c r="W324" s="225" t="str">
        <f>IF(B321="","",IF(N321=0,J322,IF(N321&lt;0.5,N322,IF(R321&lt;0.5,R322,"NV"))))</f>
        <v/>
      </c>
      <c r="X324" s="615"/>
      <c r="Y324" s="819"/>
      <c r="Z324" s="639"/>
    </row>
    <row r="325" spans="1:26" ht="15.75" thickBot="1" x14ac:dyDescent="0.3">
      <c r="A325" s="628"/>
      <c r="B325" s="1000"/>
      <c r="C325" s="823"/>
      <c r="D325" s="66" t="s">
        <v>6</v>
      </c>
      <c r="E325" s="235" t="str">
        <f>IF(F325&lt;&gt;"",E321,"")</f>
        <v/>
      </c>
      <c r="F325" s="338"/>
      <c r="G325" s="339"/>
      <c r="H325" s="340"/>
      <c r="I325" s="264" t="str">
        <f>IF(B321="","",IF(F325=999,999,IF(F325+G325+H325=0,"",(F325*60+G325+H325/100)+E325)))</f>
        <v/>
      </c>
      <c r="J325" s="76"/>
      <c r="K325" s="76" t="str">
        <f>IF(I325="","",ABS(I325-J322))</f>
        <v/>
      </c>
      <c r="L325" s="227" t="str">
        <f>IF(K325="","",RANK(K325,K321:K325))</f>
        <v/>
      </c>
      <c r="M325" s="228" t="str">
        <f t="shared" si="189"/>
        <v/>
      </c>
      <c r="N325" s="77"/>
      <c r="O325" s="77" t="str">
        <f>IF(M325="","",ABS(M325-N322))</f>
        <v/>
      </c>
      <c r="P325" s="229" t="str">
        <f>IF(O325="","",RANK(O325,O321:O325))</f>
        <v/>
      </c>
      <c r="Q325" s="230" t="str">
        <f t="shared" si="190"/>
        <v/>
      </c>
      <c r="R325" s="78"/>
      <c r="S325" s="78" t="str">
        <f>IF(Q325="","",ABS(Q325-R322))</f>
        <v/>
      </c>
      <c r="T325" s="231" t="str">
        <f>IF(S325="","",RANK(S325,S321:S325))</f>
        <v/>
      </c>
      <c r="U325" s="232" t="str">
        <f t="shared" si="191"/>
        <v/>
      </c>
      <c r="V325" s="79"/>
      <c r="W325" s="233" t="str">
        <f>IF(B321="","",IF(R321&lt;0.5,TRIMMEAN(I321:I325,0.4),IF(V321&lt;0.5,V322,"NV")))</f>
        <v/>
      </c>
      <c r="X325" s="616"/>
      <c r="Y325" s="820"/>
      <c r="Z325" s="639"/>
    </row>
    <row r="326" spans="1:26" x14ac:dyDescent="0.25">
      <c r="A326" s="830" t="str">
        <f>IF(B326="","",INDEX('Names And Totals'!$A$5:$A$104,MATCH('Head to Head'!B326,'Names And Totals'!$B$5:$B$104,0)))</f>
        <v/>
      </c>
      <c r="B326" s="1001"/>
      <c r="C326" s="824" t="str">
        <f>IF(B326="","",IF(Y326="DQ","DQ",IF(Y326="TO","TO",IF(Y326="NV","NV",IF(Y326="","",RANK(Y326,$Y$6:$Y$501,0))))))</f>
        <v/>
      </c>
      <c r="D326" s="23" t="s">
        <v>7</v>
      </c>
      <c r="E326" s="343"/>
      <c r="F326" s="324"/>
      <c r="G326" s="334"/>
      <c r="H326" s="325"/>
      <c r="I326" s="213" t="str">
        <f>IF(B326="","",IF(F326=999,999,IF(F326+G326+H326=0,"",(F326*60+G326+H326/100)+E326)))</f>
        <v/>
      </c>
      <c r="J326" s="80" t="str">
        <f>IF(B326="","",MAX(I326:I330)-MIN(I326:I330))</f>
        <v/>
      </c>
      <c r="K326" s="80" t="str">
        <f>IF(I326="","",ABS(I326-J327))</f>
        <v/>
      </c>
      <c r="L326" s="214" t="str">
        <f>IF(K326="","",RANK(K326,K326:K330))</f>
        <v/>
      </c>
      <c r="M326" s="80" t="str">
        <f>IF(I326="","",IF(L326=1,"",I326))</f>
        <v/>
      </c>
      <c r="N326" s="82" t="str">
        <f>IF(B326="","",MAX(M326:M330)-MIN(M326:M330))</f>
        <v/>
      </c>
      <c r="O326" s="82" t="str">
        <f>IF(M326="","",ABS(M326-N327))</f>
        <v/>
      </c>
      <c r="P326" s="215" t="str">
        <f>IF(O326="","",RANK(O326,O326:O330))</f>
        <v/>
      </c>
      <c r="Q326" s="82" t="str">
        <f>IF(O326="","",IF(P326=1,"",I326))</f>
        <v/>
      </c>
      <c r="R326" s="83" t="str">
        <f>IF(B326="","",MAX(Q326:Q330)-MIN(Q326:Q330))</f>
        <v/>
      </c>
      <c r="S326" s="83" t="str">
        <f>IF(Q326="","",ABS(Q326-R327))</f>
        <v/>
      </c>
      <c r="T326" s="216" t="str">
        <f>IF(S326="","",RANK(S326,S326:S330))</f>
        <v/>
      </c>
      <c r="U326" s="83" t="str">
        <f>IF(T326="","",IF(T326=1,"",Q326))</f>
        <v/>
      </c>
      <c r="V326" s="84" t="str">
        <f>IF(B326="","",MAX(U326:U330)-MIN(U326:U330))</f>
        <v/>
      </c>
      <c r="W326" s="217" t="str">
        <f>IF(B326="","",I326)</f>
        <v/>
      </c>
      <c r="X326" s="810" t="str">
        <f>IF(B326="","",IF(Z326="DQ","DQ",IF(I326=999,"TO",IF(I326="","",IF(I327="",W326,IF(I328="",W327,IF(I329="",W328,IF(I330="",W329,W330))))))))</f>
        <v/>
      </c>
      <c r="Y326" s="812" t="str">
        <f>IF(B326="","",IF(Z326="DQ","DQ",IF(X326="TO","TO",IF(X326="","",IF(X326="NV","NV",IF((20-(X326-$Y$3))&gt;0,(20-(X326-$Y$3)),0))))))</f>
        <v/>
      </c>
      <c r="Z326" s="815"/>
    </row>
    <row r="327" spans="1:26" x14ac:dyDescent="0.25">
      <c r="A327" s="621"/>
      <c r="B327" s="1002"/>
      <c r="C327" s="641"/>
      <c r="D327" s="18" t="s">
        <v>4</v>
      </c>
      <c r="E327" s="384" t="str">
        <f>IF(F327&lt;&gt;"",E326,"")</f>
        <v/>
      </c>
      <c r="F327" s="289"/>
      <c r="G327" s="290"/>
      <c r="H327" s="310"/>
      <c r="I327" s="218" t="str">
        <f>IF(B326="","",IF(F327=999,999,IF(F327+G327+H327=0,"",(F327*60+G327+H327/100)+E327)))</f>
        <v/>
      </c>
      <c r="J327" s="72" t="str">
        <f>IF(B326="","",AVERAGE(I326:I330))</f>
        <v/>
      </c>
      <c r="K327" s="72" t="str">
        <f>IF(I327="","",ABS(I327-J327))</f>
        <v/>
      </c>
      <c r="L327" s="219" t="str">
        <f>IF(K327="","",RANK(K327,K326:K330))</f>
        <v/>
      </c>
      <c r="M327" s="220" t="str">
        <f t="shared" ref="M327:M330" si="192">IF(I327="","",IF(L327=1,"",I327))</f>
        <v/>
      </c>
      <c r="N327" s="73" t="str">
        <f>IF(B326="","",AVERAGE(M326:M330))</f>
        <v/>
      </c>
      <c r="O327" s="73" t="str">
        <f>IF(M327="","",ABS(M327-N327))</f>
        <v/>
      </c>
      <c r="P327" s="221" t="str">
        <f>IF(O327="","",RANK(O327,O326:O330))</f>
        <v/>
      </c>
      <c r="Q327" s="222" t="str">
        <f t="shared" ref="Q327:Q330" si="193">IF(O327="","",IF(P327=1,"",I327))</f>
        <v/>
      </c>
      <c r="R327" s="74" t="str">
        <f>IF(B326="","",AVERAGE(Q326:Q330))</f>
        <v/>
      </c>
      <c r="S327" s="74" t="str">
        <f>IF(Q327="","",ABS(Q327-R327))</f>
        <v/>
      </c>
      <c r="T327" s="223" t="str">
        <f>IF(S327="","",RANK(S327,S326:S330))</f>
        <v/>
      </c>
      <c r="U327" s="224" t="str">
        <f t="shared" ref="U327:U330" si="194">IF(T327="","",IF(T327=1,"",Q327))</f>
        <v/>
      </c>
      <c r="V327" s="75" t="str">
        <f>IF(B326="","",AVERAGE(U326:U330))</f>
        <v/>
      </c>
      <c r="W327" s="225" t="str">
        <f>IF(B326="","",IF(J326&lt;0.5,J327,"NV"))</f>
        <v/>
      </c>
      <c r="X327" s="763"/>
      <c r="Y327" s="813"/>
      <c r="Z327" s="816"/>
    </row>
    <row r="328" spans="1:26" x14ac:dyDescent="0.25">
      <c r="A328" s="621"/>
      <c r="B328" s="1002"/>
      <c r="C328" s="641"/>
      <c r="D328" s="18" t="s">
        <v>8</v>
      </c>
      <c r="E328" s="384" t="str">
        <f>IF(F328&lt;&gt;"",E326,"")</f>
        <v/>
      </c>
      <c r="F328" s="289"/>
      <c r="G328" s="290"/>
      <c r="H328" s="310"/>
      <c r="I328" s="218" t="str">
        <f>IF(B326="","",IF(F328=999,999,IF(F328+G328+H328=0,"",(F328*60+G328+H328/100)+E328)))</f>
        <v/>
      </c>
      <c r="J328" s="72"/>
      <c r="K328" s="72" t="str">
        <f>IF(I328="","",ABS(I328-J327))</f>
        <v/>
      </c>
      <c r="L328" s="219" t="str">
        <f>IF(K328="","",RANK(K328,K326:K330))</f>
        <v/>
      </c>
      <c r="M328" s="220" t="str">
        <f t="shared" si="192"/>
        <v/>
      </c>
      <c r="N328" s="73"/>
      <c r="O328" s="73" t="str">
        <f>IF(M328="","",ABS(M328-N327))</f>
        <v/>
      </c>
      <c r="P328" s="221" t="str">
        <f>IF(O328="","",RANK(O328,O326:O330))</f>
        <v/>
      </c>
      <c r="Q328" s="222" t="str">
        <f t="shared" si="193"/>
        <v/>
      </c>
      <c r="R328" s="74"/>
      <c r="S328" s="74" t="str">
        <f>IF(Q328="","",ABS(Q328-R327))</f>
        <v/>
      </c>
      <c r="T328" s="223" t="str">
        <f>IF(S328="","",RANK(S328,S326:S330))</f>
        <v/>
      </c>
      <c r="U328" s="224" t="str">
        <f t="shared" si="194"/>
        <v/>
      </c>
      <c r="V328" s="75"/>
      <c r="W328" s="225" t="str">
        <f>IF(B326="","",IF(J326&lt;0.5,J327,IF(N326&lt;0.5,N327,"NV")))</f>
        <v/>
      </c>
      <c r="X328" s="763"/>
      <c r="Y328" s="813"/>
      <c r="Z328" s="816"/>
    </row>
    <row r="329" spans="1:26" x14ac:dyDescent="0.25">
      <c r="A329" s="621"/>
      <c r="B329" s="1002"/>
      <c r="C329" s="641"/>
      <c r="D329" s="18" t="s">
        <v>5</v>
      </c>
      <c r="E329" s="384" t="str">
        <f>IF(F329&lt;&gt;"",E326,"")</f>
        <v/>
      </c>
      <c r="F329" s="289"/>
      <c r="G329" s="290"/>
      <c r="H329" s="310"/>
      <c r="I329" s="218" t="str">
        <f>IF(B326="","",IF(F329=999,999,IF(F329+G329+H329=0,"",(F329*60+G329+H329/100)+E329)))</f>
        <v/>
      </c>
      <c r="J329" s="72"/>
      <c r="K329" s="72" t="str">
        <f>IF(I329="","",ABS(I329-J327))</f>
        <v/>
      </c>
      <c r="L329" s="219" t="str">
        <f>IF(K329="","",RANK(K329,K326:K330))</f>
        <v/>
      </c>
      <c r="M329" s="220" t="str">
        <f t="shared" si="192"/>
        <v/>
      </c>
      <c r="N329" s="73"/>
      <c r="O329" s="73" t="str">
        <f>IF(M329="","",ABS(M329-N327))</f>
        <v/>
      </c>
      <c r="P329" s="221" t="str">
        <f>IF(O329="","",RANK(O329,O326:O330))</f>
        <v/>
      </c>
      <c r="Q329" s="222" t="str">
        <f t="shared" si="193"/>
        <v/>
      </c>
      <c r="R329" s="74"/>
      <c r="S329" s="74" t="str">
        <f>IF(Q329="","",ABS(Q329-R327))</f>
        <v/>
      </c>
      <c r="T329" s="223" t="str">
        <f>IF(S329="","",RANK(S329,S326:S330))</f>
        <v/>
      </c>
      <c r="U329" s="224" t="str">
        <f t="shared" si="194"/>
        <v/>
      </c>
      <c r="V329" s="75"/>
      <c r="W329" s="225" t="str">
        <f>IF(B326="","",IF(N326=0,J327,IF(N326&lt;0.5,N327,IF(R326&lt;0.5,R327,"NV"))))</f>
        <v/>
      </c>
      <c r="X329" s="763"/>
      <c r="Y329" s="813"/>
      <c r="Z329" s="816"/>
    </row>
    <row r="330" spans="1:26" ht="15.75" thickBot="1" x14ac:dyDescent="0.3">
      <c r="A330" s="622"/>
      <c r="B330" s="1003"/>
      <c r="C330" s="825"/>
      <c r="D330" s="24" t="s">
        <v>6</v>
      </c>
      <c r="E330" s="389" t="str">
        <f>IF(F330&lt;&gt;"",E326,"")</f>
        <v/>
      </c>
      <c r="F330" s="295"/>
      <c r="G330" s="296"/>
      <c r="H330" s="335"/>
      <c r="I330" s="226" t="str">
        <f>IF(B326="","",IF(F330=999,999,IF(F330+G330+H330=0,"",(F330*60+G330+H330/100)+E330)))</f>
        <v/>
      </c>
      <c r="J330" s="76"/>
      <c r="K330" s="76" t="str">
        <f>IF(I330="","",ABS(I330-J327))</f>
        <v/>
      </c>
      <c r="L330" s="227" t="str">
        <f>IF(K330="","",RANK(K330,K326:K330))</f>
        <v/>
      </c>
      <c r="M330" s="228" t="str">
        <f t="shared" si="192"/>
        <v/>
      </c>
      <c r="N330" s="77"/>
      <c r="O330" s="77" t="str">
        <f>IF(M330="","",ABS(M330-N327))</f>
        <v/>
      </c>
      <c r="P330" s="229" t="str">
        <f>IF(O330="","",RANK(O330,O326:O330))</f>
        <v/>
      </c>
      <c r="Q330" s="230" t="str">
        <f t="shared" si="193"/>
        <v/>
      </c>
      <c r="R330" s="78"/>
      <c r="S330" s="78" t="str">
        <f>IF(Q330="","",ABS(Q330-R327))</f>
        <v/>
      </c>
      <c r="T330" s="231" t="str">
        <f>IF(S330="","",RANK(S330,S326:S330))</f>
        <v/>
      </c>
      <c r="U330" s="232" t="str">
        <f t="shared" si="194"/>
        <v/>
      </c>
      <c r="V330" s="79"/>
      <c r="W330" s="233" t="str">
        <f>IF(B326="","",IF(R326&lt;0.5,TRIMMEAN(I326:I330,0.4),IF(V326&lt;0.5,V327,"NV")))</f>
        <v/>
      </c>
      <c r="X330" s="811"/>
      <c r="Y330" s="814"/>
      <c r="Z330" s="817"/>
    </row>
    <row r="331" spans="1:26" x14ac:dyDescent="0.25">
      <c r="A331" s="626" t="str">
        <f>IF(B331="","",INDEX('Names And Totals'!$A$5:$A$104,MATCH('Head to Head'!B331,'Names And Totals'!$B$5:$B$104,0)))</f>
        <v/>
      </c>
      <c r="B331" s="999"/>
      <c r="C331" s="821" t="str">
        <f>IF(B331="","",IF(Y331="DQ","DQ",IF(Y331="TO","TO",IF(Y331="NV","NV",IF(Y331="","",RANK(Y331,$Y$6:$Y$501,0))))))</f>
        <v/>
      </c>
      <c r="D331" s="67" t="s">
        <v>7</v>
      </c>
      <c r="E331" s="342"/>
      <c r="F331" s="336"/>
      <c r="G331" s="333"/>
      <c r="H331" s="337"/>
      <c r="I331" s="263" t="str">
        <f>IF(B331="","",IF(F331=999,999,IF(F331+G331+H331=0,"",(F331*60+G331+H331/100)+E331)))</f>
        <v/>
      </c>
      <c r="J331" s="80" t="str">
        <f>IF(B331="","",MAX(I331:I335)-MIN(I331:I335))</f>
        <v/>
      </c>
      <c r="K331" s="80" t="str">
        <f>IF(I331="","",ABS(I331-J332))</f>
        <v/>
      </c>
      <c r="L331" s="214" t="str">
        <f>IF(K331="","",RANK(K331,K331:K335))</f>
        <v/>
      </c>
      <c r="M331" s="80" t="str">
        <f>IF(I331="","",IF(L331=1,"",I331))</f>
        <v/>
      </c>
      <c r="N331" s="82" t="str">
        <f>IF(B331="","",MAX(M331:M335)-MIN(M331:M335))</f>
        <v/>
      </c>
      <c r="O331" s="82" t="str">
        <f>IF(M331="","",ABS(M331-N332))</f>
        <v/>
      </c>
      <c r="P331" s="215" t="str">
        <f>IF(O331="","",RANK(O331,O331:O335))</f>
        <v/>
      </c>
      <c r="Q331" s="82" t="str">
        <f>IF(O331="","",IF(P331=1,"",I331))</f>
        <v/>
      </c>
      <c r="R331" s="83" t="str">
        <f>IF(B331="","",MAX(Q331:Q335)-MIN(Q331:Q335))</f>
        <v/>
      </c>
      <c r="S331" s="83" t="str">
        <f>IF(Q331="","",ABS(Q331-R332))</f>
        <v/>
      </c>
      <c r="T331" s="216" t="str">
        <f>IF(S331="","",RANK(S331,S331:S335))</f>
        <v/>
      </c>
      <c r="U331" s="83" t="str">
        <f>IF(T331="","",IF(T331=1,"",Q331))</f>
        <v/>
      </c>
      <c r="V331" s="84" t="str">
        <f>IF(B331="","",MAX(U331:U335)-MIN(U331:U335))</f>
        <v/>
      </c>
      <c r="W331" s="217" t="str">
        <f>IF(B331="","",I331)</f>
        <v/>
      </c>
      <c r="X331" s="614" t="str">
        <f>IF(B331="","",IF(Z331="DQ","DQ",IF(I331=999,"TO",IF(I331="","",IF(I332="",W331,IF(I333="",W332,IF(I334="",W333,IF(I335="",W334,W335))))))))</f>
        <v/>
      </c>
      <c r="Y331" s="818" t="str">
        <f>IF(B331="","",IF(Z331="DQ","DQ",IF(X331="TO","TO",IF(X331="","",IF(X331="NV","NV",IF((20-(X331-$Y$3))&gt;0,(20-(X331-$Y$3)),0))))))</f>
        <v/>
      </c>
      <c r="Z331" s="639"/>
    </row>
    <row r="332" spans="1:26" x14ac:dyDescent="0.25">
      <c r="A332" s="627"/>
      <c r="B332" s="997"/>
      <c r="C332" s="822"/>
      <c r="D332" s="21" t="s">
        <v>4</v>
      </c>
      <c r="E332" s="387" t="str">
        <f>IF(F332&lt;&gt;"",E331,"")</f>
        <v/>
      </c>
      <c r="F332" s="292"/>
      <c r="G332" s="293"/>
      <c r="H332" s="314"/>
      <c r="I332" s="234" t="str">
        <f>IF(B331="","",IF(F332=999,999,IF(F332+G332+H332=0,"",(F332*60+G332+H332/100)+E332)))</f>
        <v/>
      </c>
      <c r="J332" s="72" t="str">
        <f>IF(B331="","",AVERAGE(I331:I335))</f>
        <v/>
      </c>
      <c r="K332" s="72" t="str">
        <f>IF(I332="","",ABS(I332-J332))</f>
        <v/>
      </c>
      <c r="L332" s="219" t="str">
        <f>IF(K332="","",RANK(K332,K331:K335))</f>
        <v/>
      </c>
      <c r="M332" s="220" t="str">
        <f t="shared" ref="M332:M335" si="195">IF(I332="","",IF(L332=1,"",I332))</f>
        <v/>
      </c>
      <c r="N332" s="73" t="str">
        <f>IF(B331="","",AVERAGE(M331:M335))</f>
        <v/>
      </c>
      <c r="O332" s="73" t="str">
        <f>IF(M332="","",ABS(M332-N332))</f>
        <v/>
      </c>
      <c r="P332" s="221" t="str">
        <f>IF(O332="","",RANK(O332,O331:O335))</f>
        <v/>
      </c>
      <c r="Q332" s="222" t="str">
        <f t="shared" ref="Q332:Q335" si="196">IF(O332="","",IF(P332=1,"",I332))</f>
        <v/>
      </c>
      <c r="R332" s="74" t="str">
        <f>IF(B331="","",AVERAGE(Q331:Q335))</f>
        <v/>
      </c>
      <c r="S332" s="74" t="str">
        <f>IF(Q332="","",ABS(Q332-R332))</f>
        <v/>
      </c>
      <c r="T332" s="223" t="str">
        <f>IF(S332="","",RANK(S332,S331:S335))</f>
        <v/>
      </c>
      <c r="U332" s="224" t="str">
        <f t="shared" ref="U332:U335" si="197">IF(T332="","",IF(T332=1,"",Q332))</f>
        <v/>
      </c>
      <c r="V332" s="75" t="str">
        <f>IF(B331="","",AVERAGE(U331:U335))</f>
        <v/>
      </c>
      <c r="W332" s="225" t="str">
        <f>IF(B331="","",IF(J331&lt;0.5,J332,"NV"))</f>
        <v/>
      </c>
      <c r="X332" s="615"/>
      <c r="Y332" s="819"/>
      <c r="Z332" s="639"/>
    </row>
    <row r="333" spans="1:26" x14ac:dyDescent="0.25">
      <c r="A333" s="627"/>
      <c r="B333" s="997"/>
      <c r="C333" s="822"/>
      <c r="D333" s="21" t="s">
        <v>8</v>
      </c>
      <c r="E333" s="387" t="str">
        <f>IF(F333&lt;&gt;"",E331,"")</f>
        <v/>
      </c>
      <c r="F333" s="292"/>
      <c r="G333" s="293"/>
      <c r="H333" s="314"/>
      <c r="I333" s="234" t="str">
        <f>IF(B331="","",IF(F333=999,999,IF(F333+G333+H333=0,"",(F333*60+G333+H333/100)+E333)))</f>
        <v/>
      </c>
      <c r="J333" s="72"/>
      <c r="K333" s="72" t="str">
        <f>IF(I333="","",ABS(I333-J332))</f>
        <v/>
      </c>
      <c r="L333" s="219" t="str">
        <f>IF(K333="","",RANK(K333,K331:K335))</f>
        <v/>
      </c>
      <c r="M333" s="220" t="str">
        <f t="shared" si="195"/>
        <v/>
      </c>
      <c r="N333" s="73"/>
      <c r="O333" s="73" t="str">
        <f>IF(M333="","",ABS(M333-N332))</f>
        <v/>
      </c>
      <c r="P333" s="221" t="str">
        <f>IF(O333="","",RANK(O333,O331:O335))</f>
        <v/>
      </c>
      <c r="Q333" s="222" t="str">
        <f t="shared" si="196"/>
        <v/>
      </c>
      <c r="R333" s="74"/>
      <c r="S333" s="74" t="str">
        <f>IF(Q333="","",ABS(Q333-R332))</f>
        <v/>
      </c>
      <c r="T333" s="223" t="str">
        <f>IF(S333="","",RANK(S333,S331:S335))</f>
        <v/>
      </c>
      <c r="U333" s="224" t="str">
        <f t="shared" si="197"/>
        <v/>
      </c>
      <c r="V333" s="75"/>
      <c r="W333" s="225" t="str">
        <f>IF(B331="","",IF(J331&lt;0.5,J332,IF(N331&lt;0.5,N332,"NV")))</f>
        <v/>
      </c>
      <c r="X333" s="615"/>
      <c r="Y333" s="819"/>
      <c r="Z333" s="639"/>
    </row>
    <row r="334" spans="1:26" x14ac:dyDescent="0.25">
      <c r="A334" s="627"/>
      <c r="B334" s="997"/>
      <c r="C334" s="822"/>
      <c r="D334" s="21" t="s">
        <v>5</v>
      </c>
      <c r="E334" s="387" t="str">
        <f>IF(F334&lt;&gt;"",E331,"")</f>
        <v/>
      </c>
      <c r="F334" s="292"/>
      <c r="G334" s="293"/>
      <c r="H334" s="314"/>
      <c r="I334" s="234" t="str">
        <f>IF(B331="","",IF(F334=999,999,IF(F334+G334+H334=0,"",(F334*60+G334+H334/100)+E334)))</f>
        <v/>
      </c>
      <c r="J334" s="72"/>
      <c r="K334" s="72" t="str">
        <f>IF(I334="","",ABS(I334-J332))</f>
        <v/>
      </c>
      <c r="L334" s="219" t="str">
        <f>IF(K334="","",RANK(K334,K331:K335))</f>
        <v/>
      </c>
      <c r="M334" s="220" t="str">
        <f t="shared" si="195"/>
        <v/>
      </c>
      <c r="N334" s="73"/>
      <c r="O334" s="73" t="str">
        <f>IF(M334="","",ABS(M334-N332))</f>
        <v/>
      </c>
      <c r="P334" s="221" t="str">
        <f>IF(O334="","",RANK(O334,O331:O335))</f>
        <v/>
      </c>
      <c r="Q334" s="222" t="str">
        <f t="shared" si="196"/>
        <v/>
      </c>
      <c r="R334" s="74"/>
      <c r="S334" s="74" t="str">
        <f>IF(Q334="","",ABS(Q334-R332))</f>
        <v/>
      </c>
      <c r="T334" s="223" t="str">
        <f>IF(S334="","",RANK(S334,S331:S335))</f>
        <v/>
      </c>
      <c r="U334" s="224" t="str">
        <f t="shared" si="197"/>
        <v/>
      </c>
      <c r="V334" s="75"/>
      <c r="W334" s="225" t="str">
        <f>IF(B331="","",IF(N331=0,J332,IF(N331&lt;0.5,N332,IF(R331&lt;0.5,R332,"NV"))))</f>
        <v/>
      </c>
      <c r="X334" s="615"/>
      <c r="Y334" s="819"/>
      <c r="Z334" s="639"/>
    </row>
    <row r="335" spans="1:26" ht="15.75" thickBot="1" x14ac:dyDescent="0.3">
      <c r="A335" s="628"/>
      <c r="B335" s="1000"/>
      <c r="C335" s="823"/>
      <c r="D335" s="66" t="s">
        <v>6</v>
      </c>
      <c r="E335" s="235" t="str">
        <f>IF(F335&lt;&gt;"",E331,"")</f>
        <v/>
      </c>
      <c r="F335" s="338"/>
      <c r="G335" s="339"/>
      <c r="H335" s="340"/>
      <c r="I335" s="264" t="str">
        <f>IF(B331="","",IF(F335=999,999,IF(F335+G335+H335=0,"",(F335*60+G335+H335/100)+E335)))</f>
        <v/>
      </c>
      <c r="J335" s="76"/>
      <c r="K335" s="76" t="str">
        <f>IF(I335="","",ABS(I335-J332))</f>
        <v/>
      </c>
      <c r="L335" s="227" t="str">
        <f>IF(K335="","",RANK(K335,K331:K335))</f>
        <v/>
      </c>
      <c r="M335" s="228" t="str">
        <f t="shared" si="195"/>
        <v/>
      </c>
      <c r="N335" s="77"/>
      <c r="O335" s="77" t="str">
        <f>IF(M335="","",ABS(M335-N332))</f>
        <v/>
      </c>
      <c r="P335" s="229" t="str">
        <f>IF(O335="","",RANK(O335,O331:O335))</f>
        <v/>
      </c>
      <c r="Q335" s="230" t="str">
        <f t="shared" si="196"/>
        <v/>
      </c>
      <c r="R335" s="78"/>
      <c r="S335" s="78" t="str">
        <f>IF(Q335="","",ABS(Q335-R332))</f>
        <v/>
      </c>
      <c r="T335" s="231" t="str">
        <f>IF(S335="","",RANK(S335,S331:S335))</f>
        <v/>
      </c>
      <c r="U335" s="232" t="str">
        <f t="shared" si="197"/>
        <v/>
      </c>
      <c r="V335" s="79"/>
      <c r="W335" s="233" t="str">
        <f>IF(B331="","",IF(R331&lt;0.5,TRIMMEAN(I331:I335,0.4),IF(V331&lt;0.5,V332,"NV")))</f>
        <v/>
      </c>
      <c r="X335" s="616"/>
      <c r="Y335" s="820"/>
      <c r="Z335" s="639"/>
    </row>
    <row r="336" spans="1:26" x14ac:dyDescent="0.25">
      <c r="A336" s="830" t="str">
        <f>IF(B336="","",INDEX('Names And Totals'!$A$5:$A$104,MATCH('Head to Head'!B336,'Names And Totals'!$B$5:$B$104,0)))</f>
        <v/>
      </c>
      <c r="B336" s="1001"/>
      <c r="C336" s="824" t="str">
        <f>IF(B336="","",IF(Y336="DQ","DQ",IF(Y336="TO","TO",IF(Y336="NV","NV",IF(Y336="","",RANK(Y336,$Y$6:$Y$501,0))))))</f>
        <v/>
      </c>
      <c r="D336" s="23" t="s">
        <v>7</v>
      </c>
      <c r="E336" s="343"/>
      <c r="F336" s="324"/>
      <c r="G336" s="334"/>
      <c r="H336" s="325"/>
      <c r="I336" s="213" t="str">
        <f>IF(B336="","",IF(F336=999,999,IF(F336+G336+H336=0,"",(F336*60+G336+H336/100)+E336)))</f>
        <v/>
      </c>
      <c r="J336" s="80" t="str">
        <f>IF(B336="","",MAX(I336:I340)-MIN(I336:I340))</f>
        <v/>
      </c>
      <c r="K336" s="80" t="str">
        <f>IF(I336="","",ABS(I336-J337))</f>
        <v/>
      </c>
      <c r="L336" s="214" t="str">
        <f>IF(K336="","",RANK(K336,K336:K340))</f>
        <v/>
      </c>
      <c r="M336" s="80" t="str">
        <f>IF(I336="","",IF(L336=1,"",I336))</f>
        <v/>
      </c>
      <c r="N336" s="82" t="str">
        <f>IF(B336="","",MAX(M336:M340)-MIN(M336:M340))</f>
        <v/>
      </c>
      <c r="O336" s="82" t="str">
        <f>IF(M336="","",ABS(M336-N337))</f>
        <v/>
      </c>
      <c r="P336" s="215" t="str">
        <f>IF(O336="","",RANK(O336,O336:O340))</f>
        <v/>
      </c>
      <c r="Q336" s="82" t="str">
        <f>IF(O336="","",IF(P336=1,"",I336))</f>
        <v/>
      </c>
      <c r="R336" s="83" t="str">
        <f>IF(B336="","",MAX(Q336:Q340)-MIN(Q336:Q340))</f>
        <v/>
      </c>
      <c r="S336" s="83" t="str">
        <f>IF(Q336="","",ABS(Q336-R337))</f>
        <v/>
      </c>
      <c r="T336" s="216" t="str">
        <f>IF(S336="","",RANK(S336,S336:S340))</f>
        <v/>
      </c>
      <c r="U336" s="83" t="str">
        <f>IF(T336="","",IF(T336=1,"",Q336))</f>
        <v/>
      </c>
      <c r="V336" s="84" t="str">
        <f>IF(B336="","",MAX(U336:U340)-MIN(U336:U340))</f>
        <v/>
      </c>
      <c r="W336" s="217" t="str">
        <f>IF(B336="","",I336)</f>
        <v/>
      </c>
      <c r="X336" s="810" t="str">
        <f>IF(B336="","",IF(Z336="DQ","DQ",IF(I336=999,"TO",IF(I336="","",IF(I337="",W336,IF(I338="",W337,IF(I339="",W338,IF(I340="",W339,W340))))))))</f>
        <v/>
      </c>
      <c r="Y336" s="812" t="str">
        <f>IF(B336="","",IF(Z336="DQ","DQ",IF(X336="TO","TO",IF(X336="","",IF(X336="NV","NV",IF((20-(X336-$Y$3))&gt;0,(20-(X336-$Y$3)),0))))))</f>
        <v/>
      </c>
      <c r="Z336" s="815"/>
    </row>
    <row r="337" spans="1:26" x14ac:dyDescent="0.25">
      <c r="A337" s="621"/>
      <c r="B337" s="1002"/>
      <c r="C337" s="641"/>
      <c r="D337" s="18" t="s">
        <v>4</v>
      </c>
      <c r="E337" s="384" t="str">
        <f>IF(F337&lt;&gt;"",E336,"")</f>
        <v/>
      </c>
      <c r="F337" s="289"/>
      <c r="G337" s="290"/>
      <c r="H337" s="310"/>
      <c r="I337" s="218" t="str">
        <f>IF(B336="","",IF(F337=999,999,IF(F337+G337+H337=0,"",(F337*60+G337+H337/100)+E337)))</f>
        <v/>
      </c>
      <c r="J337" s="72" t="str">
        <f>IF(B336="","",AVERAGE(I336:I340))</f>
        <v/>
      </c>
      <c r="K337" s="72" t="str">
        <f>IF(I337="","",ABS(I337-J337))</f>
        <v/>
      </c>
      <c r="L337" s="219" t="str">
        <f>IF(K337="","",RANK(K337,K336:K340))</f>
        <v/>
      </c>
      <c r="M337" s="220" t="str">
        <f t="shared" ref="M337:M340" si="198">IF(I337="","",IF(L337=1,"",I337))</f>
        <v/>
      </c>
      <c r="N337" s="73" t="str">
        <f>IF(B336="","",AVERAGE(M336:M340))</f>
        <v/>
      </c>
      <c r="O337" s="73" t="str">
        <f>IF(M337="","",ABS(M337-N337))</f>
        <v/>
      </c>
      <c r="P337" s="221" t="str">
        <f>IF(O337="","",RANK(O337,O336:O340))</f>
        <v/>
      </c>
      <c r="Q337" s="222" t="str">
        <f t="shared" ref="Q337:Q340" si="199">IF(O337="","",IF(P337=1,"",I337))</f>
        <v/>
      </c>
      <c r="R337" s="74" t="str">
        <f>IF(B336="","",AVERAGE(Q336:Q340))</f>
        <v/>
      </c>
      <c r="S337" s="74" t="str">
        <f>IF(Q337="","",ABS(Q337-R337))</f>
        <v/>
      </c>
      <c r="T337" s="223" t="str">
        <f>IF(S337="","",RANK(S337,S336:S340))</f>
        <v/>
      </c>
      <c r="U337" s="224" t="str">
        <f t="shared" ref="U337:U340" si="200">IF(T337="","",IF(T337=1,"",Q337))</f>
        <v/>
      </c>
      <c r="V337" s="75" t="str">
        <f>IF(B336="","",AVERAGE(U336:U340))</f>
        <v/>
      </c>
      <c r="W337" s="225" t="str">
        <f>IF(B336="","",IF(J336&lt;0.5,J337,"NV"))</f>
        <v/>
      </c>
      <c r="X337" s="763"/>
      <c r="Y337" s="813"/>
      <c r="Z337" s="816"/>
    </row>
    <row r="338" spans="1:26" x14ac:dyDescent="0.25">
      <c r="A338" s="621"/>
      <c r="B338" s="1002"/>
      <c r="C338" s="641"/>
      <c r="D338" s="18" t="s">
        <v>8</v>
      </c>
      <c r="E338" s="384" t="str">
        <f>IF(F338&lt;&gt;"",E336,"")</f>
        <v/>
      </c>
      <c r="F338" s="289"/>
      <c r="G338" s="290"/>
      <c r="H338" s="310"/>
      <c r="I338" s="218" t="str">
        <f>IF(B336="","",IF(F338=999,999,IF(F338+G338+H338=0,"",(F338*60+G338+H338/100)+E338)))</f>
        <v/>
      </c>
      <c r="J338" s="72"/>
      <c r="K338" s="72" t="str">
        <f>IF(I338="","",ABS(I338-J337))</f>
        <v/>
      </c>
      <c r="L338" s="219" t="str">
        <f>IF(K338="","",RANK(K338,K336:K340))</f>
        <v/>
      </c>
      <c r="M338" s="220" t="str">
        <f t="shared" si="198"/>
        <v/>
      </c>
      <c r="N338" s="73"/>
      <c r="O338" s="73" t="str">
        <f>IF(M338="","",ABS(M338-N337))</f>
        <v/>
      </c>
      <c r="P338" s="221" t="str">
        <f>IF(O338="","",RANK(O338,O336:O340))</f>
        <v/>
      </c>
      <c r="Q338" s="222" t="str">
        <f t="shared" si="199"/>
        <v/>
      </c>
      <c r="R338" s="74"/>
      <c r="S338" s="74" t="str">
        <f>IF(Q338="","",ABS(Q338-R337))</f>
        <v/>
      </c>
      <c r="T338" s="223" t="str">
        <f>IF(S338="","",RANK(S338,S336:S340))</f>
        <v/>
      </c>
      <c r="U338" s="224" t="str">
        <f t="shared" si="200"/>
        <v/>
      </c>
      <c r="V338" s="75"/>
      <c r="W338" s="225" t="str">
        <f>IF(B336="","",IF(J336&lt;0.5,J337,IF(N336&lt;0.5,N337,"NV")))</f>
        <v/>
      </c>
      <c r="X338" s="763"/>
      <c r="Y338" s="813"/>
      <c r="Z338" s="816"/>
    </row>
    <row r="339" spans="1:26" x14ac:dyDescent="0.25">
      <c r="A339" s="621"/>
      <c r="B339" s="1002"/>
      <c r="C339" s="641"/>
      <c r="D339" s="18" t="s">
        <v>5</v>
      </c>
      <c r="E339" s="384" t="str">
        <f>IF(F339&lt;&gt;"",E336,"")</f>
        <v/>
      </c>
      <c r="F339" s="289"/>
      <c r="G339" s="290"/>
      <c r="H339" s="310"/>
      <c r="I339" s="218" t="str">
        <f>IF(B336="","",IF(F339=999,999,IF(F339+G339+H339=0,"",(F339*60+G339+H339/100)+E339)))</f>
        <v/>
      </c>
      <c r="J339" s="72"/>
      <c r="K339" s="72" t="str">
        <f>IF(I339="","",ABS(I339-J337))</f>
        <v/>
      </c>
      <c r="L339" s="219" t="str">
        <f>IF(K339="","",RANK(K339,K336:K340))</f>
        <v/>
      </c>
      <c r="M339" s="220" t="str">
        <f t="shared" si="198"/>
        <v/>
      </c>
      <c r="N339" s="73"/>
      <c r="O339" s="73" t="str">
        <f>IF(M339="","",ABS(M339-N337))</f>
        <v/>
      </c>
      <c r="P339" s="221" t="str">
        <f>IF(O339="","",RANK(O339,O336:O340))</f>
        <v/>
      </c>
      <c r="Q339" s="222" t="str">
        <f t="shared" si="199"/>
        <v/>
      </c>
      <c r="R339" s="74"/>
      <c r="S339" s="74" t="str">
        <f>IF(Q339="","",ABS(Q339-R337))</f>
        <v/>
      </c>
      <c r="T339" s="223" t="str">
        <f>IF(S339="","",RANK(S339,S336:S340))</f>
        <v/>
      </c>
      <c r="U339" s="224" t="str">
        <f t="shared" si="200"/>
        <v/>
      </c>
      <c r="V339" s="75"/>
      <c r="W339" s="225" t="str">
        <f>IF(B336="","",IF(N336=0,J337,IF(N336&lt;0.5,N337,IF(R336&lt;0.5,R337,"NV"))))</f>
        <v/>
      </c>
      <c r="X339" s="763"/>
      <c r="Y339" s="813"/>
      <c r="Z339" s="816"/>
    </row>
    <row r="340" spans="1:26" ht="15.75" thickBot="1" x14ac:dyDescent="0.3">
      <c r="A340" s="622"/>
      <c r="B340" s="1003"/>
      <c r="C340" s="825"/>
      <c r="D340" s="24" t="s">
        <v>6</v>
      </c>
      <c r="E340" s="389" t="str">
        <f>IF(F340&lt;&gt;"",E336,"")</f>
        <v/>
      </c>
      <c r="F340" s="295"/>
      <c r="G340" s="296"/>
      <c r="H340" s="335"/>
      <c r="I340" s="226" t="str">
        <f>IF(B336="","",IF(F340=999,999,IF(F340+G340+H340=0,"",(F340*60+G340+H340/100)+E340)))</f>
        <v/>
      </c>
      <c r="J340" s="76"/>
      <c r="K340" s="76" t="str">
        <f>IF(I340="","",ABS(I340-J337))</f>
        <v/>
      </c>
      <c r="L340" s="227" t="str">
        <f>IF(K340="","",RANK(K340,K336:K340))</f>
        <v/>
      </c>
      <c r="M340" s="228" t="str">
        <f t="shared" si="198"/>
        <v/>
      </c>
      <c r="N340" s="77"/>
      <c r="O340" s="77" t="str">
        <f>IF(M340="","",ABS(M340-N337))</f>
        <v/>
      </c>
      <c r="P340" s="229" t="str">
        <f>IF(O340="","",RANK(O340,O336:O340))</f>
        <v/>
      </c>
      <c r="Q340" s="230" t="str">
        <f t="shared" si="199"/>
        <v/>
      </c>
      <c r="R340" s="78"/>
      <c r="S340" s="78" t="str">
        <f>IF(Q340="","",ABS(Q340-R337))</f>
        <v/>
      </c>
      <c r="T340" s="231" t="str">
        <f>IF(S340="","",RANK(S340,S336:S340))</f>
        <v/>
      </c>
      <c r="U340" s="232" t="str">
        <f t="shared" si="200"/>
        <v/>
      </c>
      <c r="V340" s="79"/>
      <c r="W340" s="233" t="str">
        <f>IF(B336="","",IF(R336&lt;0.5,TRIMMEAN(I336:I340,0.4),IF(V336&lt;0.5,V337,"NV")))</f>
        <v/>
      </c>
      <c r="X340" s="811"/>
      <c r="Y340" s="814"/>
      <c r="Z340" s="817"/>
    </row>
    <row r="341" spans="1:26" x14ac:dyDescent="0.25">
      <c r="A341" s="626" t="str">
        <f>IF(B341="","",INDEX('Names And Totals'!$A$5:$A$104,MATCH('Head to Head'!B341,'Names And Totals'!$B$5:$B$104,0)))</f>
        <v/>
      </c>
      <c r="B341" s="999"/>
      <c r="C341" s="821" t="str">
        <f>IF(B341="","",IF(Y341="DQ","DQ",IF(Y341="TO","TO",IF(Y341="NV","NV",IF(Y341="","",RANK(Y341,$Y$6:$Y$501,0))))))</f>
        <v/>
      </c>
      <c r="D341" s="67" t="s">
        <v>7</v>
      </c>
      <c r="E341" s="342"/>
      <c r="F341" s="336"/>
      <c r="G341" s="333"/>
      <c r="H341" s="337"/>
      <c r="I341" s="263" t="str">
        <f>IF(B341="","",IF(F341=999,999,IF(F341+G341+H341=0,"",(F341*60+G341+H341/100)+E341)))</f>
        <v/>
      </c>
      <c r="J341" s="80" t="str">
        <f>IF(B341="","",MAX(I341:I345)-MIN(I341:I345))</f>
        <v/>
      </c>
      <c r="K341" s="80" t="str">
        <f>IF(I341="","",ABS(I341-J342))</f>
        <v/>
      </c>
      <c r="L341" s="214" t="str">
        <f>IF(K341="","",RANK(K341,K341:K345))</f>
        <v/>
      </c>
      <c r="M341" s="80" t="str">
        <f>IF(I341="","",IF(L341=1,"",I341))</f>
        <v/>
      </c>
      <c r="N341" s="82" t="str">
        <f>IF(B341="","",MAX(M341:M345)-MIN(M341:M345))</f>
        <v/>
      </c>
      <c r="O341" s="82" t="str">
        <f>IF(M341="","",ABS(M341-N342))</f>
        <v/>
      </c>
      <c r="P341" s="215" t="str">
        <f>IF(O341="","",RANK(O341,O341:O345))</f>
        <v/>
      </c>
      <c r="Q341" s="82" t="str">
        <f>IF(O341="","",IF(P341=1,"",I341))</f>
        <v/>
      </c>
      <c r="R341" s="83" t="str">
        <f>IF(B341="","",MAX(Q341:Q345)-MIN(Q341:Q345))</f>
        <v/>
      </c>
      <c r="S341" s="83" t="str">
        <f>IF(Q341="","",ABS(Q341-R342))</f>
        <v/>
      </c>
      <c r="T341" s="216" t="str">
        <f>IF(S341="","",RANK(S341,S341:S345))</f>
        <v/>
      </c>
      <c r="U341" s="83" t="str">
        <f>IF(T341="","",IF(T341=1,"",Q341))</f>
        <v/>
      </c>
      <c r="V341" s="84" t="str">
        <f>IF(B341="","",MAX(U341:U345)-MIN(U341:U345))</f>
        <v/>
      </c>
      <c r="W341" s="217" t="str">
        <f>IF(B341="","",I341)</f>
        <v/>
      </c>
      <c r="X341" s="614" t="str">
        <f>IF(B341="","",IF(Z341="DQ","DQ",IF(I341=999,"TO",IF(I341="","",IF(I342="",W341,IF(I343="",W342,IF(I344="",W343,IF(I345="",W344,W345))))))))</f>
        <v/>
      </c>
      <c r="Y341" s="818" t="str">
        <f>IF(B341="","",IF(Z341="DQ","DQ",IF(X341="TO","TO",IF(X341="","",IF(X341="NV","NV",IF((20-(X341-$Y$3))&gt;0,(20-(X341-$Y$3)),0))))))</f>
        <v/>
      </c>
      <c r="Z341" s="639"/>
    </row>
    <row r="342" spans="1:26" x14ac:dyDescent="0.25">
      <c r="A342" s="627"/>
      <c r="B342" s="997"/>
      <c r="C342" s="822"/>
      <c r="D342" s="21" t="s">
        <v>4</v>
      </c>
      <c r="E342" s="387" t="str">
        <f>IF(F342&lt;&gt;"",E341,"")</f>
        <v/>
      </c>
      <c r="F342" s="292"/>
      <c r="G342" s="293"/>
      <c r="H342" s="314"/>
      <c r="I342" s="234" t="str">
        <f>IF(B341="","",IF(F342=999,999,IF(F342+G342+H342=0,"",(F342*60+G342+H342/100)+E342)))</f>
        <v/>
      </c>
      <c r="J342" s="72" t="str">
        <f>IF(B341="","",AVERAGE(I341:I345))</f>
        <v/>
      </c>
      <c r="K342" s="72" t="str">
        <f>IF(I342="","",ABS(I342-J342))</f>
        <v/>
      </c>
      <c r="L342" s="219" t="str">
        <f>IF(K342="","",RANK(K342,K341:K345))</f>
        <v/>
      </c>
      <c r="M342" s="220" t="str">
        <f t="shared" ref="M342:M345" si="201">IF(I342="","",IF(L342=1,"",I342))</f>
        <v/>
      </c>
      <c r="N342" s="73" t="str">
        <f>IF(B341="","",AVERAGE(M341:M345))</f>
        <v/>
      </c>
      <c r="O342" s="73" t="str">
        <f>IF(M342="","",ABS(M342-N342))</f>
        <v/>
      </c>
      <c r="P342" s="221" t="str">
        <f>IF(O342="","",RANK(O342,O341:O345))</f>
        <v/>
      </c>
      <c r="Q342" s="222" t="str">
        <f t="shared" ref="Q342:Q345" si="202">IF(O342="","",IF(P342=1,"",I342))</f>
        <v/>
      </c>
      <c r="R342" s="74" t="str">
        <f>IF(B341="","",AVERAGE(Q341:Q345))</f>
        <v/>
      </c>
      <c r="S342" s="74" t="str">
        <f>IF(Q342="","",ABS(Q342-R342))</f>
        <v/>
      </c>
      <c r="T342" s="223" t="str">
        <f>IF(S342="","",RANK(S342,S341:S345))</f>
        <v/>
      </c>
      <c r="U342" s="224" t="str">
        <f t="shared" ref="U342:U345" si="203">IF(T342="","",IF(T342=1,"",Q342))</f>
        <v/>
      </c>
      <c r="V342" s="75" t="str">
        <f>IF(B341="","",AVERAGE(U341:U345))</f>
        <v/>
      </c>
      <c r="W342" s="225" t="str">
        <f>IF(B341="","",IF(J341&lt;0.5,J342,"NV"))</f>
        <v/>
      </c>
      <c r="X342" s="615"/>
      <c r="Y342" s="819"/>
      <c r="Z342" s="639"/>
    </row>
    <row r="343" spans="1:26" x14ac:dyDescent="0.25">
      <c r="A343" s="627"/>
      <c r="B343" s="997"/>
      <c r="C343" s="822"/>
      <c r="D343" s="21" t="s">
        <v>8</v>
      </c>
      <c r="E343" s="387" t="str">
        <f>IF(F343&lt;&gt;"",E341,"")</f>
        <v/>
      </c>
      <c r="F343" s="292"/>
      <c r="G343" s="293"/>
      <c r="H343" s="314"/>
      <c r="I343" s="234" t="str">
        <f>IF(B341="","",IF(F343=999,999,IF(F343+G343+H343=0,"",(F343*60+G343+H343/100)+E343)))</f>
        <v/>
      </c>
      <c r="J343" s="72"/>
      <c r="K343" s="72" t="str">
        <f>IF(I343="","",ABS(I343-J342))</f>
        <v/>
      </c>
      <c r="L343" s="219" t="str">
        <f>IF(K343="","",RANK(K343,K341:K345))</f>
        <v/>
      </c>
      <c r="M343" s="220" t="str">
        <f t="shared" si="201"/>
        <v/>
      </c>
      <c r="N343" s="73"/>
      <c r="O343" s="73" t="str">
        <f>IF(M343="","",ABS(M343-N342))</f>
        <v/>
      </c>
      <c r="P343" s="221" t="str">
        <f>IF(O343="","",RANK(O343,O341:O345))</f>
        <v/>
      </c>
      <c r="Q343" s="222" t="str">
        <f t="shared" si="202"/>
        <v/>
      </c>
      <c r="R343" s="74"/>
      <c r="S343" s="74" t="str">
        <f>IF(Q343="","",ABS(Q343-R342))</f>
        <v/>
      </c>
      <c r="T343" s="223" t="str">
        <f>IF(S343="","",RANK(S343,S341:S345))</f>
        <v/>
      </c>
      <c r="U343" s="224" t="str">
        <f t="shared" si="203"/>
        <v/>
      </c>
      <c r="V343" s="75"/>
      <c r="W343" s="225" t="str">
        <f>IF(B341="","",IF(J341&lt;0.5,J342,IF(N341&lt;0.5,N342,"NV")))</f>
        <v/>
      </c>
      <c r="X343" s="615"/>
      <c r="Y343" s="819"/>
      <c r="Z343" s="639"/>
    </row>
    <row r="344" spans="1:26" x14ac:dyDescent="0.25">
      <c r="A344" s="627"/>
      <c r="B344" s="997"/>
      <c r="C344" s="822"/>
      <c r="D344" s="21" t="s">
        <v>5</v>
      </c>
      <c r="E344" s="387" t="str">
        <f>IF(F344&lt;&gt;"",E341,"")</f>
        <v/>
      </c>
      <c r="F344" s="292"/>
      <c r="G344" s="293"/>
      <c r="H344" s="314"/>
      <c r="I344" s="234" t="str">
        <f>IF(B341="","",IF(F344=999,999,IF(F344+G344+H344=0,"",(F344*60+G344+H344/100)+E344)))</f>
        <v/>
      </c>
      <c r="J344" s="72"/>
      <c r="K344" s="72" t="str">
        <f>IF(I344="","",ABS(I344-J342))</f>
        <v/>
      </c>
      <c r="L344" s="219" t="str">
        <f>IF(K344="","",RANK(K344,K341:K345))</f>
        <v/>
      </c>
      <c r="M344" s="220" t="str">
        <f t="shared" si="201"/>
        <v/>
      </c>
      <c r="N344" s="73"/>
      <c r="O344" s="73" t="str">
        <f>IF(M344="","",ABS(M344-N342))</f>
        <v/>
      </c>
      <c r="P344" s="221" t="str">
        <f>IF(O344="","",RANK(O344,O341:O345))</f>
        <v/>
      </c>
      <c r="Q344" s="222" t="str">
        <f t="shared" si="202"/>
        <v/>
      </c>
      <c r="R344" s="74"/>
      <c r="S344" s="74" t="str">
        <f>IF(Q344="","",ABS(Q344-R342))</f>
        <v/>
      </c>
      <c r="T344" s="223" t="str">
        <f>IF(S344="","",RANK(S344,S341:S345))</f>
        <v/>
      </c>
      <c r="U344" s="224" t="str">
        <f t="shared" si="203"/>
        <v/>
      </c>
      <c r="V344" s="75"/>
      <c r="W344" s="225" t="str">
        <f>IF(B341="","",IF(N341=0,J342,IF(N341&lt;0.5,N342,IF(R341&lt;0.5,R342,"NV"))))</f>
        <v/>
      </c>
      <c r="X344" s="615"/>
      <c r="Y344" s="819"/>
      <c r="Z344" s="639"/>
    </row>
    <row r="345" spans="1:26" ht="15.75" thickBot="1" x14ac:dyDescent="0.3">
      <c r="A345" s="628"/>
      <c r="B345" s="1000"/>
      <c r="C345" s="823"/>
      <c r="D345" s="66" t="s">
        <v>6</v>
      </c>
      <c r="E345" s="235" t="str">
        <f>IF(F345&lt;&gt;"",E341,"")</f>
        <v/>
      </c>
      <c r="F345" s="338"/>
      <c r="G345" s="339"/>
      <c r="H345" s="340"/>
      <c r="I345" s="264" t="str">
        <f>IF(B341="","",IF(F345=999,999,IF(F345+G345+H345=0,"",(F345*60+G345+H345/100)+E345)))</f>
        <v/>
      </c>
      <c r="J345" s="76"/>
      <c r="K345" s="76" t="str">
        <f>IF(I345="","",ABS(I345-J342))</f>
        <v/>
      </c>
      <c r="L345" s="227" t="str">
        <f>IF(K345="","",RANK(K345,K341:K345))</f>
        <v/>
      </c>
      <c r="M345" s="228" t="str">
        <f t="shared" si="201"/>
        <v/>
      </c>
      <c r="N345" s="77"/>
      <c r="O345" s="77" t="str">
        <f>IF(M345="","",ABS(M345-N342))</f>
        <v/>
      </c>
      <c r="P345" s="229" t="str">
        <f>IF(O345="","",RANK(O345,O341:O345))</f>
        <v/>
      </c>
      <c r="Q345" s="230" t="str">
        <f t="shared" si="202"/>
        <v/>
      </c>
      <c r="R345" s="78"/>
      <c r="S345" s="78" t="str">
        <f>IF(Q345="","",ABS(Q345-R342))</f>
        <v/>
      </c>
      <c r="T345" s="231" t="str">
        <f>IF(S345="","",RANK(S345,S341:S345))</f>
        <v/>
      </c>
      <c r="U345" s="232" t="str">
        <f t="shared" si="203"/>
        <v/>
      </c>
      <c r="V345" s="79"/>
      <c r="W345" s="233" t="str">
        <f>IF(B341="","",IF(R341&lt;0.5,TRIMMEAN(I341:I345,0.4),IF(V341&lt;0.5,V342,"NV")))</f>
        <v/>
      </c>
      <c r="X345" s="616"/>
      <c r="Y345" s="820"/>
      <c r="Z345" s="639"/>
    </row>
    <row r="346" spans="1:26" x14ac:dyDescent="0.25">
      <c r="A346" s="830" t="str">
        <f>IF(B346="","",INDEX('Names And Totals'!$A$5:$A$104,MATCH('Head to Head'!B346,'Names And Totals'!$B$5:$B$104,0)))</f>
        <v/>
      </c>
      <c r="B346" s="1001"/>
      <c r="C346" s="824" t="str">
        <f>IF(B346="","",IF(Y346="DQ","DQ",IF(Y346="TO","TO",IF(Y346="NV","NV",IF(Y346="","",RANK(Y346,$Y$6:$Y$501,0))))))</f>
        <v/>
      </c>
      <c r="D346" s="23" t="s">
        <v>7</v>
      </c>
      <c r="E346" s="343"/>
      <c r="F346" s="324"/>
      <c r="G346" s="334"/>
      <c r="H346" s="325"/>
      <c r="I346" s="213" t="str">
        <f>IF(B346="","",IF(F346=999,999,IF(F346+G346+H346=0,"",(F346*60+G346+H346/100)+E346)))</f>
        <v/>
      </c>
      <c r="J346" s="80" t="str">
        <f>IF(B346="","",MAX(I346:I350)-MIN(I346:I350))</f>
        <v/>
      </c>
      <c r="K346" s="80" t="str">
        <f>IF(I346="","",ABS(I346-J347))</f>
        <v/>
      </c>
      <c r="L346" s="214" t="str">
        <f>IF(K346="","",RANK(K346,K346:K350))</f>
        <v/>
      </c>
      <c r="M346" s="80" t="str">
        <f>IF(I346="","",IF(L346=1,"",I346))</f>
        <v/>
      </c>
      <c r="N346" s="82" t="str">
        <f>IF(B346="","",MAX(M346:M350)-MIN(M346:M350))</f>
        <v/>
      </c>
      <c r="O346" s="82" t="str">
        <f>IF(M346="","",ABS(M346-N347))</f>
        <v/>
      </c>
      <c r="P346" s="215" t="str">
        <f>IF(O346="","",RANK(O346,O346:O350))</f>
        <v/>
      </c>
      <c r="Q346" s="82" t="str">
        <f>IF(O346="","",IF(P346=1,"",I346))</f>
        <v/>
      </c>
      <c r="R346" s="83" t="str">
        <f>IF(B346="","",MAX(Q346:Q350)-MIN(Q346:Q350))</f>
        <v/>
      </c>
      <c r="S346" s="83" t="str">
        <f>IF(Q346="","",ABS(Q346-R347))</f>
        <v/>
      </c>
      <c r="T346" s="216" t="str">
        <f>IF(S346="","",RANK(S346,S346:S350))</f>
        <v/>
      </c>
      <c r="U346" s="83" t="str">
        <f>IF(T346="","",IF(T346=1,"",Q346))</f>
        <v/>
      </c>
      <c r="V346" s="84" t="str">
        <f>IF(B346="","",MAX(U346:U350)-MIN(U346:U350))</f>
        <v/>
      </c>
      <c r="W346" s="217" t="str">
        <f>IF(B346="","",I346)</f>
        <v/>
      </c>
      <c r="X346" s="810" t="str">
        <f>IF(B346="","",IF(Z346="DQ","DQ",IF(I346=999,"TO",IF(I346="","",IF(I347="",W346,IF(I348="",W347,IF(I349="",W348,IF(I350="",W349,W350))))))))</f>
        <v/>
      </c>
      <c r="Y346" s="812" t="str">
        <f>IF(B346="","",IF(Z346="DQ","DQ",IF(X346="TO","TO",IF(X346="","",IF(X346="NV","NV",IF((20-(X346-$Y$3))&gt;0,(20-(X346-$Y$3)),0))))))</f>
        <v/>
      </c>
      <c r="Z346" s="815"/>
    </row>
    <row r="347" spans="1:26" x14ac:dyDescent="0.25">
      <c r="A347" s="621"/>
      <c r="B347" s="1002"/>
      <c r="C347" s="641"/>
      <c r="D347" s="18" t="s">
        <v>4</v>
      </c>
      <c r="E347" s="384" t="str">
        <f>IF(F347&lt;&gt;"",E346,"")</f>
        <v/>
      </c>
      <c r="F347" s="289"/>
      <c r="G347" s="290"/>
      <c r="H347" s="310"/>
      <c r="I347" s="218" t="str">
        <f>IF(B346="","",IF(F347=999,999,IF(F347+G347+H347=0,"",(F347*60+G347+H347/100)+E347)))</f>
        <v/>
      </c>
      <c r="J347" s="72" t="str">
        <f>IF(B346="","",AVERAGE(I346:I350))</f>
        <v/>
      </c>
      <c r="K347" s="72" t="str">
        <f>IF(I347="","",ABS(I347-J347))</f>
        <v/>
      </c>
      <c r="L347" s="219" t="str">
        <f>IF(K347="","",RANK(K347,K346:K350))</f>
        <v/>
      </c>
      <c r="M347" s="220" t="str">
        <f t="shared" ref="M347:M350" si="204">IF(I347="","",IF(L347=1,"",I347))</f>
        <v/>
      </c>
      <c r="N347" s="73" t="str">
        <f>IF(B346="","",AVERAGE(M346:M350))</f>
        <v/>
      </c>
      <c r="O347" s="73" t="str">
        <f>IF(M347="","",ABS(M347-N347))</f>
        <v/>
      </c>
      <c r="P347" s="221" t="str">
        <f>IF(O347="","",RANK(O347,O346:O350))</f>
        <v/>
      </c>
      <c r="Q347" s="222" t="str">
        <f t="shared" ref="Q347:Q350" si="205">IF(O347="","",IF(P347=1,"",I347))</f>
        <v/>
      </c>
      <c r="R347" s="74" t="str">
        <f>IF(B346="","",AVERAGE(Q346:Q350))</f>
        <v/>
      </c>
      <c r="S347" s="74" t="str">
        <f>IF(Q347="","",ABS(Q347-R347))</f>
        <v/>
      </c>
      <c r="T347" s="223" t="str">
        <f>IF(S347="","",RANK(S347,S346:S350))</f>
        <v/>
      </c>
      <c r="U347" s="224" t="str">
        <f t="shared" ref="U347:U350" si="206">IF(T347="","",IF(T347=1,"",Q347))</f>
        <v/>
      </c>
      <c r="V347" s="75" t="str">
        <f>IF(B346="","",AVERAGE(U346:U350))</f>
        <v/>
      </c>
      <c r="W347" s="225" t="str">
        <f>IF(B346="","",IF(J346&lt;0.5,J347,"NV"))</f>
        <v/>
      </c>
      <c r="X347" s="763"/>
      <c r="Y347" s="813"/>
      <c r="Z347" s="816"/>
    </row>
    <row r="348" spans="1:26" x14ac:dyDescent="0.25">
      <c r="A348" s="621"/>
      <c r="B348" s="1002"/>
      <c r="C348" s="641"/>
      <c r="D348" s="18" t="s">
        <v>8</v>
      </c>
      <c r="E348" s="384" t="str">
        <f>IF(F348&lt;&gt;"",E346,"")</f>
        <v/>
      </c>
      <c r="F348" s="289"/>
      <c r="G348" s="290"/>
      <c r="H348" s="310"/>
      <c r="I348" s="218" t="str">
        <f>IF(B346="","",IF(F348=999,999,IF(F348+G348+H348=0,"",(F348*60+G348+H348/100)+E348)))</f>
        <v/>
      </c>
      <c r="J348" s="72"/>
      <c r="K348" s="72" t="str">
        <f>IF(I348="","",ABS(I348-J347))</f>
        <v/>
      </c>
      <c r="L348" s="219" t="str">
        <f>IF(K348="","",RANK(K348,K346:K350))</f>
        <v/>
      </c>
      <c r="M348" s="220" t="str">
        <f t="shared" si="204"/>
        <v/>
      </c>
      <c r="N348" s="73"/>
      <c r="O348" s="73" t="str">
        <f>IF(M348="","",ABS(M348-N347))</f>
        <v/>
      </c>
      <c r="P348" s="221" t="str">
        <f>IF(O348="","",RANK(O348,O346:O350))</f>
        <v/>
      </c>
      <c r="Q348" s="222" t="str">
        <f t="shared" si="205"/>
        <v/>
      </c>
      <c r="R348" s="74"/>
      <c r="S348" s="74" t="str">
        <f>IF(Q348="","",ABS(Q348-R347))</f>
        <v/>
      </c>
      <c r="T348" s="223" t="str">
        <f>IF(S348="","",RANK(S348,S346:S350))</f>
        <v/>
      </c>
      <c r="U348" s="224" t="str">
        <f t="shared" si="206"/>
        <v/>
      </c>
      <c r="V348" s="75"/>
      <c r="W348" s="225" t="str">
        <f>IF(B346="","",IF(J346&lt;0.5,J347,IF(N346&lt;0.5,N347,"NV")))</f>
        <v/>
      </c>
      <c r="X348" s="763"/>
      <c r="Y348" s="813"/>
      <c r="Z348" s="816"/>
    </row>
    <row r="349" spans="1:26" x14ac:dyDescent="0.25">
      <c r="A349" s="621"/>
      <c r="B349" s="1002"/>
      <c r="C349" s="641"/>
      <c r="D349" s="18" t="s">
        <v>5</v>
      </c>
      <c r="E349" s="384" t="str">
        <f>IF(F349&lt;&gt;"",E346,"")</f>
        <v/>
      </c>
      <c r="F349" s="289"/>
      <c r="G349" s="290"/>
      <c r="H349" s="310"/>
      <c r="I349" s="218" t="str">
        <f>IF(B346="","",IF(F349=999,999,IF(F349+G349+H349=0,"",(F349*60+G349+H349/100)+E349)))</f>
        <v/>
      </c>
      <c r="J349" s="72"/>
      <c r="K349" s="72" t="str">
        <f>IF(I349="","",ABS(I349-J347))</f>
        <v/>
      </c>
      <c r="L349" s="219" t="str">
        <f>IF(K349="","",RANK(K349,K346:K350))</f>
        <v/>
      </c>
      <c r="M349" s="220" t="str">
        <f t="shared" si="204"/>
        <v/>
      </c>
      <c r="N349" s="73"/>
      <c r="O349" s="73" t="str">
        <f>IF(M349="","",ABS(M349-N347))</f>
        <v/>
      </c>
      <c r="P349" s="221" t="str">
        <f>IF(O349="","",RANK(O349,O346:O350))</f>
        <v/>
      </c>
      <c r="Q349" s="222" t="str">
        <f t="shared" si="205"/>
        <v/>
      </c>
      <c r="R349" s="74"/>
      <c r="S349" s="74" t="str">
        <f>IF(Q349="","",ABS(Q349-R347))</f>
        <v/>
      </c>
      <c r="T349" s="223" t="str">
        <f>IF(S349="","",RANK(S349,S346:S350))</f>
        <v/>
      </c>
      <c r="U349" s="224" t="str">
        <f t="shared" si="206"/>
        <v/>
      </c>
      <c r="V349" s="75"/>
      <c r="W349" s="225" t="str">
        <f>IF(B346="","",IF(N346=0,J347,IF(N346&lt;0.5,N347,IF(R346&lt;0.5,R347,"NV"))))</f>
        <v/>
      </c>
      <c r="X349" s="763"/>
      <c r="Y349" s="813"/>
      <c r="Z349" s="816"/>
    </row>
    <row r="350" spans="1:26" ht="15.75" thickBot="1" x14ac:dyDescent="0.3">
      <c r="A350" s="622"/>
      <c r="B350" s="1003"/>
      <c r="C350" s="825"/>
      <c r="D350" s="24" t="s">
        <v>6</v>
      </c>
      <c r="E350" s="389" t="str">
        <f>IF(F350&lt;&gt;"",E346,"")</f>
        <v/>
      </c>
      <c r="F350" s="295"/>
      <c r="G350" s="296"/>
      <c r="H350" s="335"/>
      <c r="I350" s="226" t="str">
        <f>IF(B346="","",IF(F350=999,999,IF(F350+G350+H350=0,"",(F350*60+G350+H350/100)+E350)))</f>
        <v/>
      </c>
      <c r="J350" s="76"/>
      <c r="K350" s="76" t="str">
        <f>IF(I350="","",ABS(I350-J347))</f>
        <v/>
      </c>
      <c r="L350" s="227" t="str">
        <f>IF(K350="","",RANK(K350,K346:K350))</f>
        <v/>
      </c>
      <c r="M350" s="228" t="str">
        <f t="shared" si="204"/>
        <v/>
      </c>
      <c r="N350" s="77"/>
      <c r="O350" s="77" t="str">
        <f>IF(M350="","",ABS(M350-N347))</f>
        <v/>
      </c>
      <c r="P350" s="229" t="str">
        <f>IF(O350="","",RANK(O350,O346:O350))</f>
        <v/>
      </c>
      <c r="Q350" s="230" t="str">
        <f t="shared" si="205"/>
        <v/>
      </c>
      <c r="R350" s="78"/>
      <c r="S350" s="78" t="str">
        <f>IF(Q350="","",ABS(Q350-R347))</f>
        <v/>
      </c>
      <c r="T350" s="231" t="str">
        <f>IF(S350="","",RANK(S350,S346:S350))</f>
        <v/>
      </c>
      <c r="U350" s="232" t="str">
        <f t="shared" si="206"/>
        <v/>
      </c>
      <c r="V350" s="79"/>
      <c r="W350" s="233" t="str">
        <f>IF(B346="","",IF(R346&lt;0.5,TRIMMEAN(I346:I350,0.4),IF(V346&lt;0.5,V347,"NV")))</f>
        <v/>
      </c>
      <c r="X350" s="811"/>
      <c r="Y350" s="814"/>
      <c r="Z350" s="817"/>
    </row>
    <row r="351" spans="1:26" x14ac:dyDescent="0.25">
      <c r="A351" s="626" t="str">
        <f>IF(B351="","",INDEX('Names And Totals'!$A$5:$A$104,MATCH('Head to Head'!B351,'Names And Totals'!$B$5:$B$104,0)))</f>
        <v/>
      </c>
      <c r="B351" s="999"/>
      <c r="C351" s="821" t="str">
        <f>IF(B351="","",IF(Y351="DQ","DQ",IF(Y351="TO","TO",IF(Y351="NV","NV",IF(Y351="","",RANK(Y351,$Y$6:$Y$501,0))))))</f>
        <v/>
      </c>
      <c r="D351" s="67" t="s">
        <v>7</v>
      </c>
      <c r="E351" s="342"/>
      <c r="F351" s="336"/>
      <c r="G351" s="333"/>
      <c r="H351" s="337"/>
      <c r="I351" s="263" t="str">
        <f>IF(B351="","",IF(F351=999,999,IF(F351+G351+H351=0,"",(F351*60+G351+H351/100)+E351)))</f>
        <v/>
      </c>
      <c r="J351" s="80" t="str">
        <f>IF(B351="","",MAX(I351:I355)-MIN(I351:I355))</f>
        <v/>
      </c>
      <c r="K351" s="80" t="str">
        <f>IF(I351="","",ABS(I351-J352))</f>
        <v/>
      </c>
      <c r="L351" s="214" t="str">
        <f>IF(K351="","",RANK(K351,K351:K355))</f>
        <v/>
      </c>
      <c r="M351" s="80" t="str">
        <f>IF(I351="","",IF(L351=1,"",I351))</f>
        <v/>
      </c>
      <c r="N351" s="82" t="str">
        <f>IF(B351="","",MAX(M351:M355)-MIN(M351:M355))</f>
        <v/>
      </c>
      <c r="O351" s="82" t="str">
        <f>IF(M351="","",ABS(M351-N352))</f>
        <v/>
      </c>
      <c r="P351" s="215" t="str">
        <f>IF(O351="","",RANK(O351,O351:O355))</f>
        <v/>
      </c>
      <c r="Q351" s="82" t="str">
        <f>IF(O351="","",IF(P351=1,"",I351))</f>
        <v/>
      </c>
      <c r="R351" s="83" t="str">
        <f>IF(B351="","",MAX(Q351:Q355)-MIN(Q351:Q355))</f>
        <v/>
      </c>
      <c r="S351" s="83" t="str">
        <f>IF(Q351="","",ABS(Q351-R352))</f>
        <v/>
      </c>
      <c r="T351" s="216" t="str">
        <f>IF(S351="","",RANK(S351,S351:S355))</f>
        <v/>
      </c>
      <c r="U351" s="83" t="str">
        <f>IF(T351="","",IF(T351=1,"",Q351))</f>
        <v/>
      </c>
      <c r="V351" s="84" t="str">
        <f>IF(B351="","",MAX(U351:U355)-MIN(U351:U355))</f>
        <v/>
      </c>
      <c r="W351" s="217" t="str">
        <f>IF(B351="","",I351)</f>
        <v/>
      </c>
      <c r="X351" s="614" t="str">
        <f>IF(B351="","",IF(Z351="DQ","DQ",IF(I351=999,"TO",IF(I351="","",IF(I352="",W351,IF(I353="",W352,IF(I354="",W353,IF(I355="",W354,W355))))))))</f>
        <v/>
      </c>
      <c r="Y351" s="818" t="str">
        <f>IF(B351="","",IF(Z351="DQ","DQ",IF(X351="TO","TO",IF(X351="","",IF(X351="NV","NV",IF((20-(X351-$Y$3))&gt;0,(20-(X351-$Y$3)),0))))))</f>
        <v/>
      </c>
      <c r="Z351" s="639"/>
    </row>
    <row r="352" spans="1:26" x14ac:dyDescent="0.25">
      <c r="A352" s="627"/>
      <c r="B352" s="997"/>
      <c r="C352" s="822"/>
      <c r="D352" s="21" t="s">
        <v>4</v>
      </c>
      <c r="E352" s="387" t="str">
        <f>IF(F352&lt;&gt;"",E351,"")</f>
        <v/>
      </c>
      <c r="F352" s="292"/>
      <c r="G352" s="293"/>
      <c r="H352" s="314"/>
      <c r="I352" s="234" t="str">
        <f>IF(B351="","",IF(F352=999,999,IF(F352+G352+H352=0,"",(F352*60+G352+H352/100)+E352)))</f>
        <v/>
      </c>
      <c r="J352" s="72" t="str">
        <f>IF(B351="","",AVERAGE(I351:I355))</f>
        <v/>
      </c>
      <c r="K352" s="72" t="str">
        <f>IF(I352="","",ABS(I352-J352))</f>
        <v/>
      </c>
      <c r="L352" s="219" t="str">
        <f>IF(K352="","",RANK(K352,K351:K355))</f>
        <v/>
      </c>
      <c r="M352" s="220" t="str">
        <f t="shared" ref="M352:M355" si="207">IF(I352="","",IF(L352=1,"",I352))</f>
        <v/>
      </c>
      <c r="N352" s="73" t="str">
        <f>IF(B351="","",AVERAGE(M351:M355))</f>
        <v/>
      </c>
      <c r="O352" s="73" t="str">
        <f>IF(M352="","",ABS(M352-N352))</f>
        <v/>
      </c>
      <c r="P352" s="221" t="str">
        <f>IF(O352="","",RANK(O352,O351:O355))</f>
        <v/>
      </c>
      <c r="Q352" s="222" t="str">
        <f t="shared" ref="Q352:Q355" si="208">IF(O352="","",IF(P352=1,"",I352))</f>
        <v/>
      </c>
      <c r="R352" s="74" t="str">
        <f>IF(B351="","",AVERAGE(Q351:Q355))</f>
        <v/>
      </c>
      <c r="S352" s="74" t="str">
        <f>IF(Q352="","",ABS(Q352-R352))</f>
        <v/>
      </c>
      <c r="T352" s="223" t="str">
        <f>IF(S352="","",RANK(S352,S351:S355))</f>
        <v/>
      </c>
      <c r="U352" s="224" t="str">
        <f t="shared" ref="U352:U355" si="209">IF(T352="","",IF(T352=1,"",Q352))</f>
        <v/>
      </c>
      <c r="V352" s="75" t="str">
        <f>IF(B351="","",AVERAGE(U351:U355))</f>
        <v/>
      </c>
      <c r="W352" s="225" t="str">
        <f>IF(B351="","",IF(J351&lt;0.5,J352,"NV"))</f>
        <v/>
      </c>
      <c r="X352" s="615"/>
      <c r="Y352" s="819"/>
      <c r="Z352" s="639"/>
    </row>
    <row r="353" spans="1:26" x14ac:dyDescent="0.25">
      <c r="A353" s="627"/>
      <c r="B353" s="997"/>
      <c r="C353" s="822"/>
      <c r="D353" s="21" t="s">
        <v>8</v>
      </c>
      <c r="E353" s="387" t="str">
        <f>IF(F353&lt;&gt;"",E351,"")</f>
        <v/>
      </c>
      <c r="F353" s="292"/>
      <c r="G353" s="293"/>
      <c r="H353" s="314"/>
      <c r="I353" s="234" t="str">
        <f>IF(B351="","",IF(F353=999,999,IF(F353+G353+H353=0,"",(F353*60+G353+H353/100)+E353)))</f>
        <v/>
      </c>
      <c r="J353" s="72"/>
      <c r="K353" s="72" t="str">
        <f>IF(I353="","",ABS(I353-J352))</f>
        <v/>
      </c>
      <c r="L353" s="219" t="str">
        <f>IF(K353="","",RANK(K353,K351:K355))</f>
        <v/>
      </c>
      <c r="M353" s="220" t="str">
        <f t="shared" si="207"/>
        <v/>
      </c>
      <c r="N353" s="73"/>
      <c r="O353" s="73" t="str">
        <f>IF(M353="","",ABS(M353-N352))</f>
        <v/>
      </c>
      <c r="P353" s="221" t="str">
        <f>IF(O353="","",RANK(O353,O351:O355))</f>
        <v/>
      </c>
      <c r="Q353" s="222" t="str">
        <f t="shared" si="208"/>
        <v/>
      </c>
      <c r="R353" s="74"/>
      <c r="S353" s="74" t="str">
        <f>IF(Q353="","",ABS(Q353-R352))</f>
        <v/>
      </c>
      <c r="T353" s="223" t="str">
        <f>IF(S353="","",RANK(S353,S351:S355))</f>
        <v/>
      </c>
      <c r="U353" s="224" t="str">
        <f t="shared" si="209"/>
        <v/>
      </c>
      <c r="V353" s="75"/>
      <c r="W353" s="225" t="str">
        <f>IF(B351="","",IF(J351&lt;0.5,J352,IF(N351&lt;0.5,N352,"NV")))</f>
        <v/>
      </c>
      <c r="X353" s="615"/>
      <c r="Y353" s="819"/>
      <c r="Z353" s="639"/>
    </row>
    <row r="354" spans="1:26" x14ac:dyDescent="0.25">
      <c r="A354" s="627"/>
      <c r="B354" s="997"/>
      <c r="C354" s="822"/>
      <c r="D354" s="21" t="s">
        <v>5</v>
      </c>
      <c r="E354" s="387" t="str">
        <f>IF(F354&lt;&gt;"",E351,"")</f>
        <v/>
      </c>
      <c r="F354" s="292"/>
      <c r="G354" s="293"/>
      <c r="H354" s="314"/>
      <c r="I354" s="234" t="str">
        <f>IF(B351="","",IF(F354=999,999,IF(F354+G354+H354=0,"",(F354*60+G354+H354/100)+E354)))</f>
        <v/>
      </c>
      <c r="J354" s="72"/>
      <c r="K354" s="72" t="str">
        <f>IF(I354="","",ABS(I354-J352))</f>
        <v/>
      </c>
      <c r="L354" s="219" t="str">
        <f>IF(K354="","",RANK(K354,K351:K355))</f>
        <v/>
      </c>
      <c r="M354" s="220" t="str">
        <f t="shared" si="207"/>
        <v/>
      </c>
      <c r="N354" s="73"/>
      <c r="O354" s="73" t="str">
        <f>IF(M354="","",ABS(M354-N352))</f>
        <v/>
      </c>
      <c r="P354" s="221" t="str">
        <f>IF(O354="","",RANK(O354,O351:O355))</f>
        <v/>
      </c>
      <c r="Q354" s="222" t="str">
        <f t="shared" si="208"/>
        <v/>
      </c>
      <c r="R354" s="74"/>
      <c r="S354" s="74" t="str">
        <f>IF(Q354="","",ABS(Q354-R352))</f>
        <v/>
      </c>
      <c r="T354" s="223" t="str">
        <f>IF(S354="","",RANK(S354,S351:S355))</f>
        <v/>
      </c>
      <c r="U354" s="224" t="str">
        <f t="shared" si="209"/>
        <v/>
      </c>
      <c r="V354" s="75"/>
      <c r="W354" s="225" t="str">
        <f>IF(B351="","",IF(N351=0,J352,IF(N351&lt;0.5,N352,IF(R351&lt;0.5,R352,"NV"))))</f>
        <v/>
      </c>
      <c r="X354" s="615"/>
      <c r="Y354" s="819"/>
      <c r="Z354" s="639"/>
    </row>
    <row r="355" spans="1:26" ht="15.75" thickBot="1" x14ac:dyDescent="0.3">
      <c r="A355" s="628"/>
      <c r="B355" s="1000"/>
      <c r="C355" s="823"/>
      <c r="D355" s="66" t="s">
        <v>6</v>
      </c>
      <c r="E355" s="235" t="str">
        <f>IF(F355&lt;&gt;"",E351,"")</f>
        <v/>
      </c>
      <c r="F355" s="338"/>
      <c r="G355" s="339"/>
      <c r="H355" s="340"/>
      <c r="I355" s="264" t="str">
        <f>IF(B351="","",IF(F355=999,999,IF(F355+G355+H355=0,"",(F355*60+G355+H355/100)+E355)))</f>
        <v/>
      </c>
      <c r="J355" s="76"/>
      <c r="K355" s="76" t="str">
        <f>IF(I355="","",ABS(I355-J352))</f>
        <v/>
      </c>
      <c r="L355" s="227" t="str">
        <f>IF(K355="","",RANK(K355,K351:K355))</f>
        <v/>
      </c>
      <c r="M355" s="228" t="str">
        <f t="shared" si="207"/>
        <v/>
      </c>
      <c r="N355" s="77"/>
      <c r="O355" s="77" t="str">
        <f>IF(M355="","",ABS(M355-N352))</f>
        <v/>
      </c>
      <c r="P355" s="229" t="str">
        <f>IF(O355="","",RANK(O355,O351:O355))</f>
        <v/>
      </c>
      <c r="Q355" s="230" t="str">
        <f t="shared" si="208"/>
        <v/>
      </c>
      <c r="R355" s="78"/>
      <c r="S355" s="78" t="str">
        <f>IF(Q355="","",ABS(Q355-R352))</f>
        <v/>
      </c>
      <c r="T355" s="231" t="str">
        <f>IF(S355="","",RANK(S355,S351:S355))</f>
        <v/>
      </c>
      <c r="U355" s="232" t="str">
        <f t="shared" si="209"/>
        <v/>
      </c>
      <c r="V355" s="79"/>
      <c r="W355" s="233" t="str">
        <f>IF(B351="","",IF(R351&lt;0.5,TRIMMEAN(I351:I355,0.4),IF(V351&lt;0.5,V352,"NV")))</f>
        <v/>
      </c>
      <c r="X355" s="616"/>
      <c r="Y355" s="820"/>
      <c r="Z355" s="639"/>
    </row>
    <row r="356" spans="1:26" x14ac:dyDescent="0.25">
      <c r="A356" s="830" t="str">
        <f>IF(B356="","",INDEX('Names And Totals'!$A$5:$A$104,MATCH('Head to Head'!B356,'Names And Totals'!$B$5:$B$104,0)))</f>
        <v/>
      </c>
      <c r="B356" s="1001"/>
      <c r="C356" s="824" t="str">
        <f>IF(B356="","",IF(Y356="DQ","DQ",IF(Y356="TO","TO",IF(Y356="NV","NV",IF(Y356="","",RANK(Y356,$Y$6:$Y$501,0))))))</f>
        <v/>
      </c>
      <c r="D356" s="23" t="s">
        <v>7</v>
      </c>
      <c r="E356" s="343"/>
      <c r="F356" s="324"/>
      <c r="G356" s="334"/>
      <c r="H356" s="325"/>
      <c r="I356" s="213" t="str">
        <f>IF(B356="","",IF(F356=999,999,IF(F356+G356+H356=0,"",(F356*60+G356+H356/100)+E356)))</f>
        <v/>
      </c>
      <c r="J356" s="80" t="str">
        <f>IF(B356="","",MAX(I356:I360)-MIN(I356:I360))</f>
        <v/>
      </c>
      <c r="K356" s="80" t="str">
        <f>IF(I356="","",ABS(I356-J357))</f>
        <v/>
      </c>
      <c r="L356" s="214" t="str">
        <f>IF(K356="","",RANK(K356,K356:K360))</f>
        <v/>
      </c>
      <c r="M356" s="80" t="str">
        <f>IF(I356="","",IF(L356=1,"",I356))</f>
        <v/>
      </c>
      <c r="N356" s="82" t="str">
        <f>IF(B356="","",MAX(M356:M360)-MIN(M356:M360))</f>
        <v/>
      </c>
      <c r="O356" s="82" t="str">
        <f>IF(M356="","",ABS(M356-N357))</f>
        <v/>
      </c>
      <c r="P356" s="215" t="str">
        <f>IF(O356="","",RANK(O356,O356:O360))</f>
        <v/>
      </c>
      <c r="Q356" s="82" t="str">
        <f>IF(O356="","",IF(P356=1,"",I356))</f>
        <v/>
      </c>
      <c r="R356" s="83" t="str">
        <f>IF(B356="","",MAX(Q356:Q360)-MIN(Q356:Q360))</f>
        <v/>
      </c>
      <c r="S356" s="83" t="str">
        <f>IF(Q356="","",ABS(Q356-R357))</f>
        <v/>
      </c>
      <c r="T356" s="216" t="str">
        <f>IF(S356="","",RANK(S356,S356:S360))</f>
        <v/>
      </c>
      <c r="U356" s="83" t="str">
        <f>IF(T356="","",IF(T356=1,"",Q356))</f>
        <v/>
      </c>
      <c r="V356" s="84" t="str">
        <f>IF(B356="","",MAX(U356:U360)-MIN(U356:U360))</f>
        <v/>
      </c>
      <c r="W356" s="217" t="str">
        <f>IF(B356="","",I356)</f>
        <v/>
      </c>
      <c r="X356" s="810" t="str">
        <f>IF(B356="","",IF(Z356="DQ","DQ",IF(I356=999,"TO",IF(I356="","",IF(I357="",W356,IF(I358="",W357,IF(I359="",W358,IF(I360="",W359,W360))))))))</f>
        <v/>
      </c>
      <c r="Y356" s="812" t="str">
        <f>IF(B356="","",IF(Z356="DQ","DQ",IF(X356="TO","TO",IF(X356="","",IF(X356="NV","NV",IF((20-(X356-$Y$3))&gt;0,(20-(X356-$Y$3)),0))))))</f>
        <v/>
      </c>
      <c r="Z356" s="815"/>
    </row>
    <row r="357" spans="1:26" x14ac:dyDescent="0.25">
      <c r="A357" s="621"/>
      <c r="B357" s="1002"/>
      <c r="C357" s="641"/>
      <c r="D357" s="18" t="s">
        <v>4</v>
      </c>
      <c r="E357" s="384" t="str">
        <f>IF(F357&lt;&gt;"",E356,"")</f>
        <v/>
      </c>
      <c r="F357" s="289"/>
      <c r="G357" s="290"/>
      <c r="H357" s="310"/>
      <c r="I357" s="218" t="str">
        <f>IF(B356="","",IF(F357=999,999,IF(F357+G357+H357=0,"",(F357*60+G357+H357/100)+E357)))</f>
        <v/>
      </c>
      <c r="J357" s="72" t="str">
        <f>IF(B356="","",AVERAGE(I356:I360))</f>
        <v/>
      </c>
      <c r="K357" s="72" t="str">
        <f>IF(I357="","",ABS(I357-J357))</f>
        <v/>
      </c>
      <c r="L357" s="219" t="str">
        <f>IF(K357="","",RANK(K357,K356:K360))</f>
        <v/>
      </c>
      <c r="M357" s="220" t="str">
        <f t="shared" ref="M357:M360" si="210">IF(I357="","",IF(L357=1,"",I357))</f>
        <v/>
      </c>
      <c r="N357" s="73" t="str">
        <f>IF(B356="","",AVERAGE(M356:M360))</f>
        <v/>
      </c>
      <c r="O357" s="73" t="str">
        <f>IF(M357="","",ABS(M357-N357))</f>
        <v/>
      </c>
      <c r="P357" s="221" t="str">
        <f>IF(O357="","",RANK(O357,O356:O360))</f>
        <v/>
      </c>
      <c r="Q357" s="222" t="str">
        <f t="shared" ref="Q357:Q360" si="211">IF(O357="","",IF(P357=1,"",I357))</f>
        <v/>
      </c>
      <c r="R357" s="74" t="str">
        <f>IF(B356="","",AVERAGE(Q356:Q360))</f>
        <v/>
      </c>
      <c r="S357" s="74" t="str">
        <f>IF(Q357="","",ABS(Q357-R357))</f>
        <v/>
      </c>
      <c r="T357" s="223" t="str">
        <f>IF(S357="","",RANK(S357,S356:S360))</f>
        <v/>
      </c>
      <c r="U357" s="224" t="str">
        <f t="shared" ref="U357:U360" si="212">IF(T357="","",IF(T357=1,"",Q357))</f>
        <v/>
      </c>
      <c r="V357" s="75" t="str">
        <f>IF(B356="","",AVERAGE(U356:U360))</f>
        <v/>
      </c>
      <c r="W357" s="225" t="str">
        <f>IF(B356="","",IF(J356&lt;0.5,J357,"NV"))</f>
        <v/>
      </c>
      <c r="X357" s="763"/>
      <c r="Y357" s="813"/>
      <c r="Z357" s="816"/>
    </row>
    <row r="358" spans="1:26" x14ac:dyDescent="0.25">
      <c r="A358" s="621"/>
      <c r="B358" s="1002"/>
      <c r="C358" s="641"/>
      <c r="D358" s="18" t="s">
        <v>8</v>
      </c>
      <c r="E358" s="384" t="str">
        <f>IF(F358&lt;&gt;"",E356,"")</f>
        <v/>
      </c>
      <c r="F358" s="289"/>
      <c r="G358" s="290"/>
      <c r="H358" s="310"/>
      <c r="I358" s="218" t="str">
        <f>IF(B356="","",IF(F358=999,999,IF(F358+G358+H358=0,"",(F358*60+G358+H358/100)+E358)))</f>
        <v/>
      </c>
      <c r="J358" s="72"/>
      <c r="K358" s="72" t="str">
        <f>IF(I358="","",ABS(I358-J357))</f>
        <v/>
      </c>
      <c r="L358" s="219" t="str">
        <f>IF(K358="","",RANK(K358,K356:K360))</f>
        <v/>
      </c>
      <c r="M358" s="220" t="str">
        <f t="shared" si="210"/>
        <v/>
      </c>
      <c r="N358" s="73"/>
      <c r="O358" s="73" t="str">
        <f>IF(M358="","",ABS(M358-N357))</f>
        <v/>
      </c>
      <c r="P358" s="221" t="str">
        <f>IF(O358="","",RANK(O358,O356:O360))</f>
        <v/>
      </c>
      <c r="Q358" s="222" t="str">
        <f t="shared" si="211"/>
        <v/>
      </c>
      <c r="R358" s="74"/>
      <c r="S358" s="74" t="str">
        <f>IF(Q358="","",ABS(Q358-R357))</f>
        <v/>
      </c>
      <c r="T358" s="223" t="str">
        <f>IF(S358="","",RANK(S358,S356:S360))</f>
        <v/>
      </c>
      <c r="U358" s="224" t="str">
        <f t="shared" si="212"/>
        <v/>
      </c>
      <c r="V358" s="75"/>
      <c r="W358" s="225" t="str">
        <f>IF(B356="","",IF(J356&lt;0.5,J357,IF(N356&lt;0.5,N357,"NV")))</f>
        <v/>
      </c>
      <c r="X358" s="763"/>
      <c r="Y358" s="813"/>
      <c r="Z358" s="816"/>
    </row>
    <row r="359" spans="1:26" x14ac:dyDescent="0.25">
      <c r="A359" s="621"/>
      <c r="B359" s="1002"/>
      <c r="C359" s="641"/>
      <c r="D359" s="18" t="s">
        <v>5</v>
      </c>
      <c r="E359" s="384" t="str">
        <f>IF(F359&lt;&gt;"",E356,"")</f>
        <v/>
      </c>
      <c r="F359" s="289"/>
      <c r="G359" s="290"/>
      <c r="H359" s="310"/>
      <c r="I359" s="218" t="str">
        <f>IF(B356="","",IF(F359=999,999,IF(F359+G359+H359=0,"",(F359*60+G359+H359/100)+E359)))</f>
        <v/>
      </c>
      <c r="J359" s="72"/>
      <c r="K359" s="72" t="str">
        <f>IF(I359="","",ABS(I359-J357))</f>
        <v/>
      </c>
      <c r="L359" s="219" t="str">
        <f>IF(K359="","",RANK(K359,K356:K360))</f>
        <v/>
      </c>
      <c r="M359" s="220" t="str">
        <f t="shared" si="210"/>
        <v/>
      </c>
      <c r="N359" s="73"/>
      <c r="O359" s="73" t="str">
        <f>IF(M359="","",ABS(M359-N357))</f>
        <v/>
      </c>
      <c r="P359" s="221" t="str">
        <f>IF(O359="","",RANK(O359,O356:O360))</f>
        <v/>
      </c>
      <c r="Q359" s="222" t="str">
        <f t="shared" si="211"/>
        <v/>
      </c>
      <c r="R359" s="74"/>
      <c r="S359" s="74" t="str">
        <f>IF(Q359="","",ABS(Q359-R357))</f>
        <v/>
      </c>
      <c r="T359" s="223" t="str">
        <f>IF(S359="","",RANK(S359,S356:S360))</f>
        <v/>
      </c>
      <c r="U359" s="224" t="str">
        <f t="shared" si="212"/>
        <v/>
      </c>
      <c r="V359" s="75"/>
      <c r="W359" s="225" t="str">
        <f>IF(B356="","",IF(N356=0,J357,IF(N356&lt;0.5,N357,IF(R356&lt;0.5,R357,"NV"))))</f>
        <v/>
      </c>
      <c r="X359" s="763"/>
      <c r="Y359" s="813"/>
      <c r="Z359" s="816"/>
    </row>
    <row r="360" spans="1:26" ht="15.75" thickBot="1" x14ac:dyDescent="0.3">
      <c r="A360" s="622"/>
      <c r="B360" s="1003"/>
      <c r="C360" s="825"/>
      <c r="D360" s="24" t="s">
        <v>6</v>
      </c>
      <c r="E360" s="389" t="str">
        <f>IF(F360&lt;&gt;"",E356,"")</f>
        <v/>
      </c>
      <c r="F360" s="295"/>
      <c r="G360" s="296"/>
      <c r="H360" s="335"/>
      <c r="I360" s="226" t="str">
        <f>IF(B356="","",IF(F360=999,999,IF(F360+G360+H360=0,"",(F360*60+G360+H360/100)+E360)))</f>
        <v/>
      </c>
      <c r="J360" s="76"/>
      <c r="K360" s="76" t="str">
        <f>IF(I360="","",ABS(I360-J357))</f>
        <v/>
      </c>
      <c r="L360" s="227" t="str">
        <f>IF(K360="","",RANK(K360,K356:K360))</f>
        <v/>
      </c>
      <c r="M360" s="228" t="str">
        <f t="shared" si="210"/>
        <v/>
      </c>
      <c r="N360" s="77"/>
      <c r="O360" s="77" t="str">
        <f>IF(M360="","",ABS(M360-N357))</f>
        <v/>
      </c>
      <c r="P360" s="229" t="str">
        <f>IF(O360="","",RANK(O360,O356:O360))</f>
        <v/>
      </c>
      <c r="Q360" s="230" t="str">
        <f t="shared" si="211"/>
        <v/>
      </c>
      <c r="R360" s="78"/>
      <c r="S360" s="78" t="str">
        <f>IF(Q360="","",ABS(Q360-R357))</f>
        <v/>
      </c>
      <c r="T360" s="231" t="str">
        <f>IF(S360="","",RANK(S360,S356:S360))</f>
        <v/>
      </c>
      <c r="U360" s="232" t="str">
        <f t="shared" si="212"/>
        <v/>
      </c>
      <c r="V360" s="79"/>
      <c r="W360" s="233" t="str">
        <f>IF(B356="","",IF(R356&lt;0.5,TRIMMEAN(I356:I360,0.4),IF(V356&lt;0.5,V357,"NV")))</f>
        <v/>
      </c>
      <c r="X360" s="811"/>
      <c r="Y360" s="814"/>
      <c r="Z360" s="817"/>
    </row>
    <row r="361" spans="1:26" x14ac:dyDescent="0.25">
      <c r="A361" s="626" t="str">
        <f>IF(B361="","",INDEX('Names And Totals'!$A$5:$A$104,MATCH('Head to Head'!B361,'Names And Totals'!$B$5:$B$104,0)))</f>
        <v/>
      </c>
      <c r="B361" s="999"/>
      <c r="C361" s="821" t="str">
        <f>IF(B361="","",IF(Y361="DQ","DQ",IF(Y361="TO","TO",IF(Y361="NV","NV",IF(Y361="","",RANK(Y361,$Y$6:$Y$501,0))))))</f>
        <v/>
      </c>
      <c r="D361" s="67" t="s">
        <v>7</v>
      </c>
      <c r="E361" s="342"/>
      <c r="F361" s="336"/>
      <c r="G361" s="333"/>
      <c r="H361" s="337"/>
      <c r="I361" s="263" t="str">
        <f>IF(B361="","",IF(F361=999,999,IF(F361+G361+H361=0,"",(F361*60+G361+H361/100)+E361)))</f>
        <v/>
      </c>
      <c r="J361" s="80" t="str">
        <f>IF(B361="","",MAX(I361:I365)-MIN(I361:I365))</f>
        <v/>
      </c>
      <c r="K361" s="80" t="str">
        <f>IF(I361="","",ABS(I361-J362))</f>
        <v/>
      </c>
      <c r="L361" s="214" t="str">
        <f>IF(K361="","",RANK(K361,K361:K365))</f>
        <v/>
      </c>
      <c r="M361" s="80" t="str">
        <f>IF(I361="","",IF(L361=1,"",I361))</f>
        <v/>
      </c>
      <c r="N361" s="82" t="str">
        <f>IF(B361="","",MAX(M361:M365)-MIN(M361:M365))</f>
        <v/>
      </c>
      <c r="O361" s="82" t="str">
        <f>IF(M361="","",ABS(M361-N362))</f>
        <v/>
      </c>
      <c r="P361" s="215" t="str">
        <f>IF(O361="","",RANK(O361,O361:O365))</f>
        <v/>
      </c>
      <c r="Q361" s="82" t="str">
        <f>IF(O361="","",IF(P361=1,"",I361))</f>
        <v/>
      </c>
      <c r="R361" s="83" t="str">
        <f>IF(B361="","",MAX(Q361:Q365)-MIN(Q361:Q365))</f>
        <v/>
      </c>
      <c r="S361" s="83" t="str">
        <f>IF(Q361="","",ABS(Q361-R362))</f>
        <v/>
      </c>
      <c r="T361" s="216" t="str">
        <f>IF(S361="","",RANK(S361,S361:S365))</f>
        <v/>
      </c>
      <c r="U361" s="83" t="str">
        <f>IF(T361="","",IF(T361=1,"",Q361))</f>
        <v/>
      </c>
      <c r="V361" s="84" t="str">
        <f>IF(B361="","",MAX(U361:U365)-MIN(U361:U365))</f>
        <v/>
      </c>
      <c r="W361" s="217" t="str">
        <f>IF(B361="","",I361)</f>
        <v/>
      </c>
      <c r="X361" s="614" t="str">
        <f>IF(B361="","",IF(Z361="DQ","DQ",IF(I361=999,"TO",IF(I361="","",IF(I362="",W361,IF(I363="",W362,IF(I364="",W363,IF(I365="",W364,W365))))))))</f>
        <v/>
      </c>
      <c r="Y361" s="818" t="str">
        <f>IF(B361="","",IF(Z361="DQ","DQ",IF(X361="TO","TO",IF(X361="","",IF(X361="NV","NV",IF((20-(X361-$Y$3))&gt;0,(20-(X361-$Y$3)),0))))))</f>
        <v/>
      </c>
      <c r="Z361" s="639"/>
    </row>
    <row r="362" spans="1:26" x14ac:dyDescent="0.25">
      <c r="A362" s="627"/>
      <c r="B362" s="997"/>
      <c r="C362" s="822"/>
      <c r="D362" s="21" t="s">
        <v>4</v>
      </c>
      <c r="E362" s="387" t="str">
        <f>IF(F362&lt;&gt;"",E361,"")</f>
        <v/>
      </c>
      <c r="F362" s="292"/>
      <c r="G362" s="293"/>
      <c r="H362" s="314"/>
      <c r="I362" s="234" t="str">
        <f>IF(B361="","",IF(F362=999,999,IF(F362+G362+H362=0,"",(F362*60+G362+H362/100)+E362)))</f>
        <v/>
      </c>
      <c r="J362" s="72" t="str">
        <f>IF(B361="","",AVERAGE(I361:I365))</f>
        <v/>
      </c>
      <c r="K362" s="72" t="str">
        <f>IF(I362="","",ABS(I362-J362))</f>
        <v/>
      </c>
      <c r="L362" s="219" t="str">
        <f>IF(K362="","",RANK(K362,K361:K365))</f>
        <v/>
      </c>
      <c r="M362" s="220" t="str">
        <f t="shared" ref="M362:M365" si="213">IF(I362="","",IF(L362=1,"",I362))</f>
        <v/>
      </c>
      <c r="N362" s="73" t="str">
        <f>IF(B361="","",AVERAGE(M361:M365))</f>
        <v/>
      </c>
      <c r="O362" s="73" t="str">
        <f>IF(M362="","",ABS(M362-N362))</f>
        <v/>
      </c>
      <c r="P362" s="221" t="str">
        <f>IF(O362="","",RANK(O362,O361:O365))</f>
        <v/>
      </c>
      <c r="Q362" s="222" t="str">
        <f t="shared" ref="Q362:Q365" si="214">IF(O362="","",IF(P362=1,"",I362))</f>
        <v/>
      </c>
      <c r="R362" s="74" t="str">
        <f>IF(B361="","",AVERAGE(Q361:Q365))</f>
        <v/>
      </c>
      <c r="S362" s="74" t="str">
        <f>IF(Q362="","",ABS(Q362-R362))</f>
        <v/>
      </c>
      <c r="T362" s="223" t="str">
        <f>IF(S362="","",RANK(S362,S361:S365))</f>
        <v/>
      </c>
      <c r="U362" s="224" t="str">
        <f t="shared" ref="U362:U365" si="215">IF(T362="","",IF(T362=1,"",Q362))</f>
        <v/>
      </c>
      <c r="V362" s="75" t="str">
        <f>IF(B361="","",AVERAGE(U361:U365))</f>
        <v/>
      </c>
      <c r="W362" s="225" t="str">
        <f>IF(B361="","",IF(J361&lt;0.5,J362,"NV"))</f>
        <v/>
      </c>
      <c r="X362" s="615"/>
      <c r="Y362" s="819"/>
      <c r="Z362" s="639"/>
    </row>
    <row r="363" spans="1:26" x14ac:dyDescent="0.25">
      <c r="A363" s="627"/>
      <c r="B363" s="997"/>
      <c r="C363" s="822"/>
      <c r="D363" s="21" t="s">
        <v>8</v>
      </c>
      <c r="E363" s="387" t="str">
        <f>IF(F363&lt;&gt;"",E361,"")</f>
        <v/>
      </c>
      <c r="F363" s="292"/>
      <c r="G363" s="293"/>
      <c r="H363" s="314"/>
      <c r="I363" s="234" t="str">
        <f>IF(B361="","",IF(F363=999,999,IF(F363+G363+H363=0,"",(F363*60+G363+H363/100)+E363)))</f>
        <v/>
      </c>
      <c r="J363" s="72"/>
      <c r="K363" s="72" t="str">
        <f>IF(I363="","",ABS(I363-J362))</f>
        <v/>
      </c>
      <c r="L363" s="219" t="str">
        <f>IF(K363="","",RANK(K363,K361:K365))</f>
        <v/>
      </c>
      <c r="M363" s="220" t="str">
        <f t="shared" si="213"/>
        <v/>
      </c>
      <c r="N363" s="73"/>
      <c r="O363" s="73" t="str">
        <f>IF(M363="","",ABS(M363-N362))</f>
        <v/>
      </c>
      <c r="P363" s="221" t="str">
        <f>IF(O363="","",RANK(O363,O361:O365))</f>
        <v/>
      </c>
      <c r="Q363" s="222" t="str">
        <f t="shared" si="214"/>
        <v/>
      </c>
      <c r="R363" s="74"/>
      <c r="S363" s="74" t="str">
        <f>IF(Q363="","",ABS(Q363-R362))</f>
        <v/>
      </c>
      <c r="T363" s="223" t="str">
        <f>IF(S363="","",RANK(S363,S361:S365))</f>
        <v/>
      </c>
      <c r="U363" s="224" t="str">
        <f t="shared" si="215"/>
        <v/>
      </c>
      <c r="V363" s="75"/>
      <c r="W363" s="225" t="str">
        <f>IF(B361="","",IF(J361&lt;0.5,J362,IF(N361&lt;0.5,N362,"NV")))</f>
        <v/>
      </c>
      <c r="X363" s="615"/>
      <c r="Y363" s="819"/>
      <c r="Z363" s="639"/>
    </row>
    <row r="364" spans="1:26" x14ac:dyDescent="0.25">
      <c r="A364" s="627"/>
      <c r="B364" s="997"/>
      <c r="C364" s="822"/>
      <c r="D364" s="21" t="s">
        <v>5</v>
      </c>
      <c r="E364" s="387" t="str">
        <f>IF(F364&lt;&gt;"",E361,"")</f>
        <v/>
      </c>
      <c r="F364" s="292"/>
      <c r="G364" s="293"/>
      <c r="H364" s="314"/>
      <c r="I364" s="234" t="str">
        <f>IF(B361="","",IF(F364=999,999,IF(F364+G364+H364=0,"",(F364*60+G364+H364/100)+E364)))</f>
        <v/>
      </c>
      <c r="J364" s="72"/>
      <c r="K364" s="72" t="str">
        <f>IF(I364="","",ABS(I364-J362))</f>
        <v/>
      </c>
      <c r="L364" s="219" t="str">
        <f>IF(K364="","",RANK(K364,K361:K365))</f>
        <v/>
      </c>
      <c r="M364" s="220" t="str">
        <f t="shared" si="213"/>
        <v/>
      </c>
      <c r="N364" s="73"/>
      <c r="O364" s="73" t="str">
        <f>IF(M364="","",ABS(M364-N362))</f>
        <v/>
      </c>
      <c r="P364" s="221" t="str">
        <f>IF(O364="","",RANK(O364,O361:O365))</f>
        <v/>
      </c>
      <c r="Q364" s="222" t="str">
        <f t="shared" si="214"/>
        <v/>
      </c>
      <c r="R364" s="74"/>
      <c r="S364" s="74" t="str">
        <f>IF(Q364="","",ABS(Q364-R362))</f>
        <v/>
      </c>
      <c r="T364" s="223" t="str">
        <f>IF(S364="","",RANK(S364,S361:S365))</f>
        <v/>
      </c>
      <c r="U364" s="224" t="str">
        <f t="shared" si="215"/>
        <v/>
      </c>
      <c r="V364" s="75"/>
      <c r="W364" s="225" t="str">
        <f>IF(B361="","",IF(N361=0,J362,IF(N361&lt;0.5,N362,IF(R361&lt;0.5,R362,"NV"))))</f>
        <v/>
      </c>
      <c r="X364" s="615"/>
      <c r="Y364" s="819"/>
      <c r="Z364" s="639"/>
    </row>
    <row r="365" spans="1:26" ht="15.75" thickBot="1" x14ac:dyDescent="0.3">
      <c r="A365" s="628"/>
      <c r="B365" s="1000"/>
      <c r="C365" s="823"/>
      <c r="D365" s="66" t="s">
        <v>6</v>
      </c>
      <c r="E365" s="235" t="str">
        <f>IF(F365&lt;&gt;"",E361,"")</f>
        <v/>
      </c>
      <c r="F365" s="338"/>
      <c r="G365" s="339"/>
      <c r="H365" s="340"/>
      <c r="I365" s="264" t="str">
        <f>IF(B361="","",IF(F365=999,999,IF(F365+G365+H365=0,"",(F365*60+G365+H365/100)+E365)))</f>
        <v/>
      </c>
      <c r="J365" s="76"/>
      <c r="K365" s="76" t="str">
        <f>IF(I365="","",ABS(I365-J362))</f>
        <v/>
      </c>
      <c r="L365" s="227" t="str">
        <f>IF(K365="","",RANK(K365,K361:K365))</f>
        <v/>
      </c>
      <c r="M365" s="228" t="str">
        <f t="shared" si="213"/>
        <v/>
      </c>
      <c r="N365" s="77"/>
      <c r="O365" s="77" t="str">
        <f>IF(M365="","",ABS(M365-N362))</f>
        <v/>
      </c>
      <c r="P365" s="229" t="str">
        <f>IF(O365="","",RANK(O365,O361:O365))</f>
        <v/>
      </c>
      <c r="Q365" s="230" t="str">
        <f t="shared" si="214"/>
        <v/>
      </c>
      <c r="R365" s="78"/>
      <c r="S365" s="78" t="str">
        <f>IF(Q365="","",ABS(Q365-R362))</f>
        <v/>
      </c>
      <c r="T365" s="231" t="str">
        <f>IF(S365="","",RANK(S365,S361:S365))</f>
        <v/>
      </c>
      <c r="U365" s="232" t="str">
        <f t="shared" si="215"/>
        <v/>
      </c>
      <c r="V365" s="79"/>
      <c r="W365" s="233" t="str">
        <f>IF(B361="","",IF(R361&lt;0.5,TRIMMEAN(I361:I365,0.4),IF(V361&lt;0.5,V362,"NV")))</f>
        <v/>
      </c>
      <c r="X365" s="616"/>
      <c r="Y365" s="820"/>
      <c r="Z365" s="639"/>
    </row>
    <row r="366" spans="1:26" x14ac:dyDescent="0.25">
      <c r="A366" s="830" t="str">
        <f>IF(B366="","",INDEX('Names And Totals'!$A$5:$A$104,MATCH('Head to Head'!B366,'Names And Totals'!$B$5:$B$104,0)))</f>
        <v/>
      </c>
      <c r="B366" s="1001"/>
      <c r="C366" s="824" t="str">
        <f>IF(B366="","",IF(Y366="DQ","DQ",IF(Y366="TO","TO",IF(Y366="NV","NV",IF(Y366="","",RANK(Y366,$Y$6:$Y$501,0))))))</f>
        <v/>
      </c>
      <c r="D366" s="23" t="s">
        <v>7</v>
      </c>
      <c r="E366" s="343"/>
      <c r="F366" s="324"/>
      <c r="G366" s="334"/>
      <c r="H366" s="325"/>
      <c r="I366" s="213" t="str">
        <f>IF(B366="","",IF(F366=999,999,IF(F366+G366+H366=0,"",(F366*60+G366+H366/100)+E366)))</f>
        <v/>
      </c>
      <c r="J366" s="80" t="str">
        <f>IF(B366="","",MAX(I366:I370)-MIN(I366:I370))</f>
        <v/>
      </c>
      <c r="K366" s="80" t="str">
        <f>IF(I366="","",ABS(I366-J367))</f>
        <v/>
      </c>
      <c r="L366" s="214" t="str">
        <f>IF(K366="","",RANK(K366,K366:K370))</f>
        <v/>
      </c>
      <c r="M366" s="80" t="str">
        <f>IF(I366="","",IF(L366=1,"",I366))</f>
        <v/>
      </c>
      <c r="N366" s="82" t="str">
        <f>IF(B366="","",MAX(M366:M370)-MIN(M366:M370))</f>
        <v/>
      </c>
      <c r="O366" s="82" t="str">
        <f>IF(M366="","",ABS(M366-N367))</f>
        <v/>
      </c>
      <c r="P366" s="215" t="str">
        <f>IF(O366="","",RANK(O366,O366:O370))</f>
        <v/>
      </c>
      <c r="Q366" s="82" t="str">
        <f>IF(O366="","",IF(P366=1,"",I366))</f>
        <v/>
      </c>
      <c r="R366" s="83" t="str">
        <f>IF(B366="","",MAX(Q366:Q370)-MIN(Q366:Q370))</f>
        <v/>
      </c>
      <c r="S366" s="83" t="str">
        <f>IF(Q366="","",ABS(Q366-R367))</f>
        <v/>
      </c>
      <c r="T366" s="216" t="str">
        <f>IF(S366="","",RANK(S366,S366:S370))</f>
        <v/>
      </c>
      <c r="U366" s="83" t="str">
        <f>IF(T366="","",IF(T366=1,"",Q366))</f>
        <v/>
      </c>
      <c r="V366" s="84" t="str">
        <f>IF(B366="","",MAX(U366:U370)-MIN(U366:U370))</f>
        <v/>
      </c>
      <c r="W366" s="217" t="str">
        <f>IF(B366="","",I366)</f>
        <v/>
      </c>
      <c r="X366" s="810" t="str">
        <f>IF(B366="","",IF(Z366="DQ","DQ",IF(I366=999,"TO",IF(I366="","",IF(I367="",W366,IF(I368="",W367,IF(I369="",W368,IF(I370="",W369,W370))))))))</f>
        <v/>
      </c>
      <c r="Y366" s="812" t="str">
        <f>IF(B366="","",IF(Z366="DQ","DQ",IF(X366="TO","TO",IF(X366="","",IF(X366="NV","NV",IF((20-(X366-$Y$3))&gt;0,(20-(X366-$Y$3)),0))))))</f>
        <v/>
      </c>
      <c r="Z366" s="815"/>
    </row>
    <row r="367" spans="1:26" x14ac:dyDescent="0.25">
      <c r="A367" s="621"/>
      <c r="B367" s="1002"/>
      <c r="C367" s="641"/>
      <c r="D367" s="18" t="s">
        <v>4</v>
      </c>
      <c r="E367" s="384" t="str">
        <f>IF(F367&lt;&gt;"",E366,"")</f>
        <v/>
      </c>
      <c r="F367" s="289"/>
      <c r="G367" s="290"/>
      <c r="H367" s="310"/>
      <c r="I367" s="218" t="str">
        <f>IF(B366="","",IF(F367=999,999,IF(F367+G367+H367=0,"",(F367*60+G367+H367/100)+E367)))</f>
        <v/>
      </c>
      <c r="J367" s="72" t="str">
        <f>IF(B366="","",AVERAGE(I366:I370))</f>
        <v/>
      </c>
      <c r="K367" s="72" t="str">
        <f>IF(I367="","",ABS(I367-J367))</f>
        <v/>
      </c>
      <c r="L367" s="219" t="str">
        <f>IF(K367="","",RANK(K367,K366:K370))</f>
        <v/>
      </c>
      <c r="M367" s="220" t="str">
        <f t="shared" ref="M367:M370" si="216">IF(I367="","",IF(L367=1,"",I367))</f>
        <v/>
      </c>
      <c r="N367" s="73" t="str">
        <f>IF(B366="","",AVERAGE(M366:M370))</f>
        <v/>
      </c>
      <c r="O367" s="73" t="str">
        <f>IF(M367="","",ABS(M367-N367))</f>
        <v/>
      </c>
      <c r="P367" s="221" t="str">
        <f>IF(O367="","",RANK(O367,O366:O370))</f>
        <v/>
      </c>
      <c r="Q367" s="222" t="str">
        <f t="shared" ref="Q367:Q370" si="217">IF(O367="","",IF(P367=1,"",I367))</f>
        <v/>
      </c>
      <c r="R367" s="74" t="str">
        <f>IF(B366="","",AVERAGE(Q366:Q370))</f>
        <v/>
      </c>
      <c r="S367" s="74" t="str">
        <f>IF(Q367="","",ABS(Q367-R367))</f>
        <v/>
      </c>
      <c r="T367" s="223" t="str">
        <f>IF(S367="","",RANK(S367,S366:S370))</f>
        <v/>
      </c>
      <c r="U367" s="224" t="str">
        <f t="shared" ref="U367:U370" si="218">IF(T367="","",IF(T367=1,"",Q367))</f>
        <v/>
      </c>
      <c r="V367" s="75" t="str">
        <f>IF(B366="","",AVERAGE(U366:U370))</f>
        <v/>
      </c>
      <c r="W367" s="225" t="str">
        <f>IF(B366="","",IF(J366&lt;0.5,J367,"NV"))</f>
        <v/>
      </c>
      <c r="X367" s="763"/>
      <c r="Y367" s="813"/>
      <c r="Z367" s="816"/>
    </row>
    <row r="368" spans="1:26" x14ac:dyDescent="0.25">
      <c r="A368" s="621"/>
      <c r="B368" s="1002"/>
      <c r="C368" s="641"/>
      <c r="D368" s="18" t="s">
        <v>8</v>
      </c>
      <c r="E368" s="384" t="str">
        <f>IF(F368&lt;&gt;"",E366,"")</f>
        <v/>
      </c>
      <c r="F368" s="289"/>
      <c r="G368" s="290"/>
      <c r="H368" s="310"/>
      <c r="I368" s="218" t="str">
        <f>IF(B366="","",IF(F368=999,999,IF(F368+G368+H368=0,"",(F368*60+G368+H368/100)+E368)))</f>
        <v/>
      </c>
      <c r="J368" s="72"/>
      <c r="K368" s="72" t="str">
        <f>IF(I368="","",ABS(I368-J367))</f>
        <v/>
      </c>
      <c r="L368" s="219" t="str">
        <f>IF(K368="","",RANK(K368,K366:K370))</f>
        <v/>
      </c>
      <c r="M368" s="220" t="str">
        <f t="shared" si="216"/>
        <v/>
      </c>
      <c r="N368" s="73"/>
      <c r="O368" s="73" t="str">
        <f>IF(M368="","",ABS(M368-N367))</f>
        <v/>
      </c>
      <c r="P368" s="221" t="str">
        <f>IF(O368="","",RANK(O368,O366:O370))</f>
        <v/>
      </c>
      <c r="Q368" s="222" t="str">
        <f t="shared" si="217"/>
        <v/>
      </c>
      <c r="R368" s="74"/>
      <c r="S368" s="74" t="str">
        <f>IF(Q368="","",ABS(Q368-R367))</f>
        <v/>
      </c>
      <c r="T368" s="223" t="str">
        <f>IF(S368="","",RANK(S368,S366:S370))</f>
        <v/>
      </c>
      <c r="U368" s="224" t="str">
        <f t="shared" si="218"/>
        <v/>
      </c>
      <c r="V368" s="75"/>
      <c r="W368" s="225" t="str">
        <f>IF(B366="","",IF(J366&lt;0.5,J367,IF(N366&lt;0.5,N367,"NV")))</f>
        <v/>
      </c>
      <c r="X368" s="763"/>
      <c r="Y368" s="813"/>
      <c r="Z368" s="816"/>
    </row>
    <row r="369" spans="1:26" x14ac:dyDescent="0.25">
      <c r="A369" s="621"/>
      <c r="B369" s="1002"/>
      <c r="C369" s="641"/>
      <c r="D369" s="18" t="s">
        <v>5</v>
      </c>
      <c r="E369" s="384" t="str">
        <f>IF(F369&lt;&gt;"",E366,"")</f>
        <v/>
      </c>
      <c r="F369" s="289"/>
      <c r="G369" s="290"/>
      <c r="H369" s="310"/>
      <c r="I369" s="218" t="str">
        <f>IF(B366="","",IF(F369=999,999,IF(F369+G369+H369=0,"",(F369*60+G369+H369/100)+E369)))</f>
        <v/>
      </c>
      <c r="J369" s="72"/>
      <c r="K369" s="72" t="str">
        <f>IF(I369="","",ABS(I369-J367))</f>
        <v/>
      </c>
      <c r="L369" s="219" t="str">
        <f>IF(K369="","",RANK(K369,K366:K370))</f>
        <v/>
      </c>
      <c r="M369" s="220" t="str">
        <f t="shared" si="216"/>
        <v/>
      </c>
      <c r="N369" s="73"/>
      <c r="O369" s="73" t="str">
        <f>IF(M369="","",ABS(M369-N367))</f>
        <v/>
      </c>
      <c r="P369" s="221" t="str">
        <f>IF(O369="","",RANK(O369,O366:O370))</f>
        <v/>
      </c>
      <c r="Q369" s="222" t="str">
        <f t="shared" si="217"/>
        <v/>
      </c>
      <c r="R369" s="74"/>
      <c r="S369" s="74" t="str">
        <f>IF(Q369="","",ABS(Q369-R367))</f>
        <v/>
      </c>
      <c r="T369" s="223" t="str">
        <f>IF(S369="","",RANK(S369,S366:S370))</f>
        <v/>
      </c>
      <c r="U369" s="224" t="str">
        <f t="shared" si="218"/>
        <v/>
      </c>
      <c r="V369" s="75"/>
      <c r="W369" s="225" t="str">
        <f>IF(B366="","",IF(N366=0,J367,IF(N366&lt;0.5,N367,IF(R366&lt;0.5,R367,"NV"))))</f>
        <v/>
      </c>
      <c r="X369" s="763"/>
      <c r="Y369" s="813"/>
      <c r="Z369" s="816"/>
    </row>
    <row r="370" spans="1:26" ht="15.75" thickBot="1" x14ac:dyDescent="0.3">
      <c r="A370" s="622"/>
      <c r="B370" s="1003"/>
      <c r="C370" s="825"/>
      <c r="D370" s="24" t="s">
        <v>6</v>
      </c>
      <c r="E370" s="389" t="str">
        <f>IF(F370&lt;&gt;"",E366,"")</f>
        <v/>
      </c>
      <c r="F370" s="295"/>
      <c r="G370" s="296"/>
      <c r="H370" s="335"/>
      <c r="I370" s="226" t="str">
        <f>IF(B366="","",IF(F370=999,999,IF(F370+G370+H370=0,"",(F370*60+G370+H370/100)+E370)))</f>
        <v/>
      </c>
      <c r="J370" s="76"/>
      <c r="K370" s="76" t="str">
        <f>IF(I370="","",ABS(I370-J367))</f>
        <v/>
      </c>
      <c r="L370" s="227" t="str">
        <f>IF(K370="","",RANK(K370,K366:K370))</f>
        <v/>
      </c>
      <c r="M370" s="228" t="str">
        <f t="shared" si="216"/>
        <v/>
      </c>
      <c r="N370" s="77"/>
      <c r="O370" s="77" t="str">
        <f>IF(M370="","",ABS(M370-N367))</f>
        <v/>
      </c>
      <c r="P370" s="229" t="str">
        <f>IF(O370="","",RANK(O370,O366:O370))</f>
        <v/>
      </c>
      <c r="Q370" s="230" t="str">
        <f t="shared" si="217"/>
        <v/>
      </c>
      <c r="R370" s="78"/>
      <c r="S370" s="78" t="str">
        <f>IF(Q370="","",ABS(Q370-R367))</f>
        <v/>
      </c>
      <c r="T370" s="231" t="str">
        <f>IF(S370="","",RANK(S370,S366:S370))</f>
        <v/>
      </c>
      <c r="U370" s="232" t="str">
        <f t="shared" si="218"/>
        <v/>
      </c>
      <c r="V370" s="79"/>
      <c r="W370" s="233" t="str">
        <f>IF(B366="","",IF(R366&lt;0.5,TRIMMEAN(I366:I370,0.4),IF(V366&lt;0.5,V367,"NV")))</f>
        <v/>
      </c>
      <c r="X370" s="811"/>
      <c r="Y370" s="814"/>
      <c r="Z370" s="817"/>
    </row>
    <row r="371" spans="1:26" x14ac:dyDescent="0.25">
      <c r="A371" s="626" t="str">
        <f>IF(B371="","",INDEX('Names And Totals'!$A$5:$A$104,MATCH('Head to Head'!B371,'Names And Totals'!$B$5:$B$104,0)))</f>
        <v/>
      </c>
      <c r="B371" s="999"/>
      <c r="C371" s="821" t="str">
        <f>IF(B371="","",IF(Y371="DQ","DQ",IF(Y371="TO","TO",IF(Y371="NV","NV",IF(Y371="","",RANK(Y371,$Y$6:$Y$501,0))))))</f>
        <v/>
      </c>
      <c r="D371" s="67" t="s">
        <v>7</v>
      </c>
      <c r="E371" s="342"/>
      <c r="F371" s="336"/>
      <c r="G371" s="333"/>
      <c r="H371" s="337"/>
      <c r="I371" s="263" t="str">
        <f>IF(B371="","",IF(F371=999,999,IF(F371+G371+H371=0,"",(F371*60+G371+H371/100)+E371)))</f>
        <v/>
      </c>
      <c r="J371" s="80" t="str">
        <f>IF(B371="","",MAX(I371:I375)-MIN(I371:I375))</f>
        <v/>
      </c>
      <c r="K371" s="80" t="str">
        <f>IF(I371="","",ABS(I371-J372))</f>
        <v/>
      </c>
      <c r="L371" s="214" t="str">
        <f>IF(K371="","",RANK(K371,K371:K375))</f>
        <v/>
      </c>
      <c r="M371" s="80" t="str">
        <f>IF(I371="","",IF(L371=1,"",I371))</f>
        <v/>
      </c>
      <c r="N371" s="82" t="str">
        <f>IF(B371="","",MAX(M371:M375)-MIN(M371:M375))</f>
        <v/>
      </c>
      <c r="O371" s="82" t="str">
        <f>IF(M371="","",ABS(M371-N372))</f>
        <v/>
      </c>
      <c r="P371" s="215" t="str">
        <f>IF(O371="","",RANK(O371,O371:O375))</f>
        <v/>
      </c>
      <c r="Q371" s="82" t="str">
        <f>IF(O371="","",IF(P371=1,"",I371))</f>
        <v/>
      </c>
      <c r="R371" s="83" t="str">
        <f>IF(B371="","",MAX(Q371:Q375)-MIN(Q371:Q375))</f>
        <v/>
      </c>
      <c r="S371" s="83" t="str">
        <f>IF(Q371="","",ABS(Q371-R372))</f>
        <v/>
      </c>
      <c r="T371" s="216" t="str">
        <f>IF(S371="","",RANK(S371,S371:S375))</f>
        <v/>
      </c>
      <c r="U371" s="83" t="str">
        <f>IF(T371="","",IF(T371=1,"",Q371))</f>
        <v/>
      </c>
      <c r="V371" s="84" t="str">
        <f>IF(B371="","",MAX(U371:U375)-MIN(U371:U375))</f>
        <v/>
      </c>
      <c r="W371" s="217" t="str">
        <f>IF(B371="","",I371)</f>
        <v/>
      </c>
      <c r="X371" s="614" t="str">
        <f>IF(B371="","",IF(Z371="DQ","DQ",IF(I371=999,"TO",IF(I371="","",IF(I372="",W371,IF(I373="",W372,IF(I374="",W373,IF(I375="",W374,W375))))))))</f>
        <v/>
      </c>
      <c r="Y371" s="818" t="str">
        <f>IF(B371="","",IF(Z371="DQ","DQ",IF(X371="TO","TO",IF(X371="","",IF(X371="NV","NV",IF((20-(X371-$Y$3))&gt;0,(20-(X371-$Y$3)),0))))))</f>
        <v/>
      </c>
      <c r="Z371" s="639"/>
    </row>
    <row r="372" spans="1:26" x14ac:dyDescent="0.25">
      <c r="A372" s="627"/>
      <c r="B372" s="997"/>
      <c r="C372" s="822"/>
      <c r="D372" s="21" t="s">
        <v>4</v>
      </c>
      <c r="E372" s="387" t="str">
        <f>IF(F372&lt;&gt;"",E371,"")</f>
        <v/>
      </c>
      <c r="F372" s="292"/>
      <c r="G372" s="293"/>
      <c r="H372" s="314"/>
      <c r="I372" s="234" t="str">
        <f>IF(B371="","",IF(F372=999,999,IF(F372+G372+H372=0,"",(F372*60+G372+H372/100)+E372)))</f>
        <v/>
      </c>
      <c r="J372" s="72" t="str">
        <f>IF(B371="","",AVERAGE(I371:I375))</f>
        <v/>
      </c>
      <c r="K372" s="72" t="str">
        <f>IF(I372="","",ABS(I372-J372))</f>
        <v/>
      </c>
      <c r="L372" s="219" t="str">
        <f>IF(K372="","",RANK(K372,K371:K375))</f>
        <v/>
      </c>
      <c r="M372" s="220" t="str">
        <f t="shared" ref="M372:M375" si="219">IF(I372="","",IF(L372=1,"",I372))</f>
        <v/>
      </c>
      <c r="N372" s="73" t="str">
        <f>IF(B371="","",AVERAGE(M371:M375))</f>
        <v/>
      </c>
      <c r="O372" s="73" t="str">
        <f>IF(M372="","",ABS(M372-N372))</f>
        <v/>
      </c>
      <c r="P372" s="221" t="str">
        <f>IF(O372="","",RANK(O372,O371:O375))</f>
        <v/>
      </c>
      <c r="Q372" s="222" t="str">
        <f t="shared" ref="Q372:Q375" si="220">IF(O372="","",IF(P372=1,"",I372))</f>
        <v/>
      </c>
      <c r="R372" s="74" t="str">
        <f>IF(B371="","",AVERAGE(Q371:Q375))</f>
        <v/>
      </c>
      <c r="S372" s="74" t="str">
        <f>IF(Q372="","",ABS(Q372-R372))</f>
        <v/>
      </c>
      <c r="T372" s="223" t="str">
        <f>IF(S372="","",RANK(S372,S371:S375))</f>
        <v/>
      </c>
      <c r="U372" s="224" t="str">
        <f t="shared" ref="U372:U375" si="221">IF(T372="","",IF(T372=1,"",Q372))</f>
        <v/>
      </c>
      <c r="V372" s="75" t="str">
        <f>IF(B371="","",AVERAGE(U371:U375))</f>
        <v/>
      </c>
      <c r="W372" s="225" t="str">
        <f>IF(B371="","",IF(J371&lt;0.5,J372,"NV"))</f>
        <v/>
      </c>
      <c r="X372" s="615"/>
      <c r="Y372" s="819"/>
      <c r="Z372" s="639"/>
    </row>
    <row r="373" spans="1:26" x14ac:dyDescent="0.25">
      <c r="A373" s="627"/>
      <c r="B373" s="997"/>
      <c r="C373" s="822"/>
      <c r="D373" s="21" t="s">
        <v>8</v>
      </c>
      <c r="E373" s="387" t="str">
        <f>IF(F373&lt;&gt;"",E371,"")</f>
        <v/>
      </c>
      <c r="F373" s="292"/>
      <c r="G373" s="293"/>
      <c r="H373" s="314"/>
      <c r="I373" s="234" t="str">
        <f>IF(B371="","",IF(F373=999,999,IF(F373+G373+H373=0,"",(F373*60+G373+H373/100)+E373)))</f>
        <v/>
      </c>
      <c r="J373" s="72"/>
      <c r="K373" s="72" t="str">
        <f>IF(I373="","",ABS(I373-J372))</f>
        <v/>
      </c>
      <c r="L373" s="219" t="str">
        <f>IF(K373="","",RANK(K373,K371:K375))</f>
        <v/>
      </c>
      <c r="M373" s="220" t="str">
        <f t="shared" si="219"/>
        <v/>
      </c>
      <c r="N373" s="73"/>
      <c r="O373" s="73" t="str">
        <f>IF(M373="","",ABS(M373-N372))</f>
        <v/>
      </c>
      <c r="P373" s="221" t="str">
        <f>IF(O373="","",RANK(O373,O371:O375))</f>
        <v/>
      </c>
      <c r="Q373" s="222" t="str">
        <f t="shared" si="220"/>
        <v/>
      </c>
      <c r="R373" s="74"/>
      <c r="S373" s="74" t="str">
        <f>IF(Q373="","",ABS(Q373-R372))</f>
        <v/>
      </c>
      <c r="T373" s="223" t="str">
        <f>IF(S373="","",RANK(S373,S371:S375))</f>
        <v/>
      </c>
      <c r="U373" s="224" t="str">
        <f t="shared" si="221"/>
        <v/>
      </c>
      <c r="V373" s="75"/>
      <c r="W373" s="225" t="str">
        <f>IF(B371="","",IF(J371&lt;0.5,J372,IF(N371&lt;0.5,N372,"NV")))</f>
        <v/>
      </c>
      <c r="X373" s="615"/>
      <c r="Y373" s="819"/>
      <c r="Z373" s="639"/>
    </row>
    <row r="374" spans="1:26" x14ac:dyDescent="0.25">
      <c r="A374" s="627"/>
      <c r="B374" s="997"/>
      <c r="C374" s="822"/>
      <c r="D374" s="21" t="s">
        <v>5</v>
      </c>
      <c r="E374" s="387" t="str">
        <f>IF(F374&lt;&gt;"",E371,"")</f>
        <v/>
      </c>
      <c r="F374" s="292"/>
      <c r="G374" s="293"/>
      <c r="H374" s="314"/>
      <c r="I374" s="234" t="str">
        <f>IF(B371="","",IF(F374=999,999,IF(F374+G374+H374=0,"",(F374*60+G374+H374/100)+E374)))</f>
        <v/>
      </c>
      <c r="J374" s="72"/>
      <c r="K374" s="72" t="str">
        <f>IF(I374="","",ABS(I374-J372))</f>
        <v/>
      </c>
      <c r="L374" s="219" t="str">
        <f>IF(K374="","",RANK(K374,K371:K375))</f>
        <v/>
      </c>
      <c r="M374" s="220" t="str">
        <f t="shared" si="219"/>
        <v/>
      </c>
      <c r="N374" s="73"/>
      <c r="O374" s="73" t="str">
        <f>IF(M374="","",ABS(M374-N372))</f>
        <v/>
      </c>
      <c r="P374" s="221" t="str">
        <f>IF(O374="","",RANK(O374,O371:O375))</f>
        <v/>
      </c>
      <c r="Q374" s="222" t="str">
        <f t="shared" si="220"/>
        <v/>
      </c>
      <c r="R374" s="74"/>
      <c r="S374" s="74" t="str">
        <f>IF(Q374="","",ABS(Q374-R372))</f>
        <v/>
      </c>
      <c r="T374" s="223" t="str">
        <f>IF(S374="","",RANK(S374,S371:S375))</f>
        <v/>
      </c>
      <c r="U374" s="224" t="str">
        <f t="shared" si="221"/>
        <v/>
      </c>
      <c r="V374" s="75"/>
      <c r="W374" s="225" t="str">
        <f>IF(B371="","",IF(N371=0,J372,IF(N371&lt;0.5,N372,IF(R371&lt;0.5,R372,"NV"))))</f>
        <v/>
      </c>
      <c r="X374" s="615"/>
      <c r="Y374" s="819"/>
      <c r="Z374" s="639"/>
    </row>
    <row r="375" spans="1:26" ht="15.75" thickBot="1" x14ac:dyDescent="0.3">
      <c r="A375" s="628"/>
      <c r="B375" s="1000"/>
      <c r="C375" s="823"/>
      <c r="D375" s="66" t="s">
        <v>6</v>
      </c>
      <c r="E375" s="235" t="str">
        <f>IF(F375&lt;&gt;"",E371,"")</f>
        <v/>
      </c>
      <c r="F375" s="338"/>
      <c r="G375" s="339"/>
      <c r="H375" s="340"/>
      <c r="I375" s="264" t="str">
        <f>IF(B371="","",IF(F375=999,999,IF(F375+G375+H375=0,"",(F375*60+G375+H375/100)+E375)))</f>
        <v/>
      </c>
      <c r="J375" s="76"/>
      <c r="K375" s="76" t="str">
        <f>IF(I375="","",ABS(I375-J372))</f>
        <v/>
      </c>
      <c r="L375" s="227" t="str">
        <f>IF(K375="","",RANK(K375,K371:K375))</f>
        <v/>
      </c>
      <c r="M375" s="228" t="str">
        <f t="shared" si="219"/>
        <v/>
      </c>
      <c r="N375" s="77"/>
      <c r="O375" s="77" t="str">
        <f>IF(M375="","",ABS(M375-N372))</f>
        <v/>
      </c>
      <c r="P375" s="229" t="str">
        <f>IF(O375="","",RANK(O375,O371:O375))</f>
        <v/>
      </c>
      <c r="Q375" s="230" t="str">
        <f t="shared" si="220"/>
        <v/>
      </c>
      <c r="R375" s="78"/>
      <c r="S375" s="78" t="str">
        <f>IF(Q375="","",ABS(Q375-R372))</f>
        <v/>
      </c>
      <c r="T375" s="231" t="str">
        <f>IF(S375="","",RANK(S375,S371:S375))</f>
        <v/>
      </c>
      <c r="U375" s="232" t="str">
        <f t="shared" si="221"/>
        <v/>
      </c>
      <c r="V375" s="79"/>
      <c r="W375" s="233" t="str">
        <f>IF(B371="","",IF(R371&lt;0.5,TRIMMEAN(I371:I375,0.4),IF(V371&lt;0.5,V372,"NV")))</f>
        <v/>
      </c>
      <c r="X375" s="616"/>
      <c r="Y375" s="820"/>
      <c r="Z375" s="639"/>
    </row>
    <row r="376" spans="1:26" x14ac:dyDescent="0.25">
      <c r="A376" s="830" t="str">
        <f>IF(B376="","",INDEX('Names And Totals'!$A$5:$A$104,MATCH('Head to Head'!B376,'Names And Totals'!$B$5:$B$104,0)))</f>
        <v/>
      </c>
      <c r="B376" s="1001"/>
      <c r="C376" s="824" t="str">
        <f>IF(B376="","",IF(Y376="DQ","DQ",IF(Y376="TO","TO",IF(Y376="NV","NV",IF(Y376="","",RANK(Y376,$Y$6:$Y$501,0))))))</f>
        <v/>
      </c>
      <c r="D376" s="23" t="s">
        <v>7</v>
      </c>
      <c r="E376" s="343"/>
      <c r="F376" s="324"/>
      <c r="G376" s="334"/>
      <c r="H376" s="325"/>
      <c r="I376" s="213" t="str">
        <f>IF(B376="","",IF(F376=999,999,IF(F376+G376+H376=0,"",(F376*60+G376+H376/100)+E376)))</f>
        <v/>
      </c>
      <c r="J376" s="80" t="str">
        <f>IF(B376="","",MAX(I376:I380)-MIN(I376:I380))</f>
        <v/>
      </c>
      <c r="K376" s="80" t="str">
        <f>IF(I376="","",ABS(I376-J377))</f>
        <v/>
      </c>
      <c r="L376" s="214" t="str">
        <f>IF(K376="","",RANK(K376,K376:K380))</f>
        <v/>
      </c>
      <c r="M376" s="80" t="str">
        <f>IF(I376="","",IF(L376=1,"",I376))</f>
        <v/>
      </c>
      <c r="N376" s="82" t="str">
        <f>IF(B376="","",MAX(M376:M380)-MIN(M376:M380))</f>
        <v/>
      </c>
      <c r="O376" s="82" t="str">
        <f>IF(M376="","",ABS(M376-N377))</f>
        <v/>
      </c>
      <c r="P376" s="215" t="str">
        <f>IF(O376="","",RANK(O376,O376:O380))</f>
        <v/>
      </c>
      <c r="Q376" s="82" t="str">
        <f>IF(O376="","",IF(P376=1,"",I376))</f>
        <v/>
      </c>
      <c r="R376" s="83" t="str">
        <f>IF(B376="","",MAX(Q376:Q380)-MIN(Q376:Q380))</f>
        <v/>
      </c>
      <c r="S376" s="83" t="str">
        <f>IF(Q376="","",ABS(Q376-R377))</f>
        <v/>
      </c>
      <c r="T376" s="216" t="str">
        <f>IF(S376="","",RANK(S376,S376:S380))</f>
        <v/>
      </c>
      <c r="U376" s="83" t="str">
        <f>IF(T376="","",IF(T376=1,"",Q376))</f>
        <v/>
      </c>
      <c r="V376" s="84" t="str">
        <f>IF(B376="","",MAX(U376:U380)-MIN(U376:U380))</f>
        <v/>
      </c>
      <c r="W376" s="217" t="str">
        <f>IF(B376="","",I376)</f>
        <v/>
      </c>
      <c r="X376" s="810" t="str">
        <f>IF(B376="","",IF(Z376="DQ","DQ",IF(I376=999,"TO",IF(I376="","",IF(I377="",W376,IF(I378="",W377,IF(I379="",W378,IF(I380="",W379,W380))))))))</f>
        <v/>
      </c>
      <c r="Y376" s="812" t="str">
        <f>IF(B376="","",IF(Z376="DQ","DQ",IF(X376="TO","TO",IF(X376="","",IF(X376="NV","NV",IF((20-(X376-$Y$3))&gt;0,(20-(X376-$Y$3)),0))))))</f>
        <v/>
      </c>
      <c r="Z376" s="815"/>
    </row>
    <row r="377" spans="1:26" x14ac:dyDescent="0.25">
      <c r="A377" s="621"/>
      <c r="B377" s="1002"/>
      <c r="C377" s="641"/>
      <c r="D377" s="18" t="s">
        <v>4</v>
      </c>
      <c r="E377" s="384" t="str">
        <f>IF(F377&lt;&gt;"",E376,"")</f>
        <v/>
      </c>
      <c r="F377" s="289"/>
      <c r="G377" s="290"/>
      <c r="H377" s="310"/>
      <c r="I377" s="218" t="str">
        <f>IF(B376="","",IF(F377=999,999,IF(F377+G377+H377=0,"",(F377*60+G377+H377/100)+E377)))</f>
        <v/>
      </c>
      <c r="J377" s="72" t="str">
        <f>IF(B376="","",AVERAGE(I376:I380))</f>
        <v/>
      </c>
      <c r="K377" s="72" t="str">
        <f>IF(I377="","",ABS(I377-J377))</f>
        <v/>
      </c>
      <c r="L377" s="219" t="str">
        <f>IF(K377="","",RANK(K377,K376:K380))</f>
        <v/>
      </c>
      <c r="M377" s="220" t="str">
        <f t="shared" ref="M377:M380" si="222">IF(I377="","",IF(L377=1,"",I377))</f>
        <v/>
      </c>
      <c r="N377" s="73" t="str">
        <f>IF(B376="","",AVERAGE(M376:M380))</f>
        <v/>
      </c>
      <c r="O377" s="73" t="str">
        <f>IF(M377="","",ABS(M377-N377))</f>
        <v/>
      </c>
      <c r="P377" s="221" t="str">
        <f>IF(O377="","",RANK(O377,O376:O380))</f>
        <v/>
      </c>
      <c r="Q377" s="222" t="str">
        <f t="shared" ref="Q377:Q380" si="223">IF(O377="","",IF(P377=1,"",I377))</f>
        <v/>
      </c>
      <c r="R377" s="74" t="str">
        <f>IF(B376="","",AVERAGE(Q376:Q380))</f>
        <v/>
      </c>
      <c r="S377" s="74" t="str">
        <f>IF(Q377="","",ABS(Q377-R377))</f>
        <v/>
      </c>
      <c r="T377" s="223" t="str">
        <f>IF(S377="","",RANK(S377,S376:S380))</f>
        <v/>
      </c>
      <c r="U377" s="224" t="str">
        <f t="shared" ref="U377:U380" si="224">IF(T377="","",IF(T377=1,"",Q377))</f>
        <v/>
      </c>
      <c r="V377" s="75" t="str">
        <f>IF(B376="","",AVERAGE(U376:U380))</f>
        <v/>
      </c>
      <c r="W377" s="225" t="str">
        <f>IF(B376="","",IF(J376&lt;0.5,J377,"NV"))</f>
        <v/>
      </c>
      <c r="X377" s="763"/>
      <c r="Y377" s="813"/>
      <c r="Z377" s="816"/>
    </row>
    <row r="378" spans="1:26" x14ac:dyDescent="0.25">
      <c r="A378" s="621"/>
      <c r="B378" s="1002"/>
      <c r="C378" s="641"/>
      <c r="D378" s="18" t="s">
        <v>8</v>
      </c>
      <c r="E378" s="384" t="str">
        <f>IF(F378&lt;&gt;"",E376,"")</f>
        <v/>
      </c>
      <c r="F378" s="289"/>
      <c r="G378" s="290"/>
      <c r="H378" s="310"/>
      <c r="I378" s="218" t="str">
        <f>IF(B376="","",IF(F378=999,999,IF(F378+G378+H378=0,"",(F378*60+G378+H378/100)+E378)))</f>
        <v/>
      </c>
      <c r="J378" s="72"/>
      <c r="K378" s="72" t="str">
        <f>IF(I378="","",ABS(I378-J377))</f>
        <v/>
      </c>
      <c r="L378" s="219" t="str">
        <f>IF(K378="","",RANK(K378,K376:K380))</f>
        <v/>
      </c>
      <c r="M378" s="220" t="str">
        <f t="shared" si="222"/>
        <v/>
      </c>
      <c r="N378" s="73"/>
      <c r="O378" s="73" t="str">
        <f>IF(M378="","",ABS(M378-N377))</f>
        <v/>
      </c>
      <c r="P378" s="221" t="str">
        <f>IF(O378="","",RANK(O378,O376:O380))</f>
        <v/>
      </c>
      <c r="Q378" s="222" t="str">
        <f t="shared" si="223"/>
        <v/>
      </c>
      <c r="R378" s="74"/>
      <c r="S378" s="74" t="str">
        <f>IF(Q378="","",ABS(Q378-R377))</f>
        <v/>
      </c>
      <c r="T378" s="223" t="str">
        <f>IF(S378="","",RANK(S378,S376:S380))</f>
        <v/>
      </c>
      <c r="U378" s="224" t="str">
        <f t="shared" si="224"/>
        <v/>
      </c>
      <c r="V378" s="75"/>
      <c r="W378" s="225" t="str">
        <f>IF(B376="","",IF(J376&lt;0.5,J377,IF(N376&lt;0.5,N377,"NV")))</f>
        <v/>
      </c>
      <c r="X378" s="763"/>
      <c r="Y378" s="813"/>
      <c r="Z378" s="816"/>
    </row>
    <row r="379" spans="1:26" x14ac:dyDescent="0.25">
      <c r="A379" s="621"/>
      <c r="B379" s="1002"/>
      <c r="C379" s="641"/>
      <c r="D379" s="18" t="s">
        <v>5</v>
      </c>
      <c r="E379" s="384" t="str">
        <f>IF(F379&lt;&gt;"",E376,"")</f>
        <v/>
      </c>
      <c r="F379" s="289"/>
      <c r="G379" s="290"/>
      <c r="H379" s="310"/>
      <c r="I379" s="218" t="str">
        <f>IF(B376="","",IF(F379=999,999,IF(F379+G379+H379=0,"",(F379*60+G379+H379/100)+E379)))</f>
        <v/>
      </c>
      <c r="J379" s="72"/>
      <c r="K379" s="72" t="str">
        <f>IF(I379="","",ABS(I379-J377))</f>
        <v/>
      </c>
      <c r="L379" s="219" t="str">
        <f>IF(K379="","",RANK(K379,K376:K380))</f>
        <v/>
      </c>
      <c r="M379" s="220" t="str">
        <f t="shared" si="222"/>
        <v/>
      </c>
      <c r="N379" s="73"/>
      <c r="O379" s="73" t="str">
        <f>IF(M379="","",ABS(M379-N377))</f>
        <v/>
      </c>
      <c r="P379" s="221" t="str">
        <f>IF(O379="","",RANK(O379,O376:O380))</f>
        <v/>
      </c>
      <c r="Q379" s="222" t="str">
        <f t="shared" si="223"/>
        <v/>
      </c>
      <c r="R379" s="74"/>
      <c r="S379" s="74" t="str">
        <f>IF(Q379="","",ABS(Q379-R377))</f>
        <v/>
      </c>
      <c r="T379" s="223" t="str">
        <f>IF(S379="","",RANK(S379,S376:S380))</f>
        <v/>
      </c>
      <c r="U379" s="224" t="str">
        <f t="shared" si="224"/>
        <v/>
      </c>
      <c r="V379" s="75"/>
      <c r="W379" s="225" t="str">
        <f>IF(B376="","",IF(N376=0,J377,IF(N376&lt;0.5,N377,IF(R376&lt;0.5,R377,"NV"))))</f>
        <v/>
      </c>
      <c r="X379" s="763"/>
      <c r="Y379" s="813"/>
      <c r="Z379" s="816"/>
    </row>
    <row r="380" spans="1:26" ht="15.75" thickBot="1" x14ac:dyDescent="0.3">
      <c r="A380" s="622"/>
      <c r="B380" s="1003"/>
      <c r="C380" s="825"/>
      <c r="D380" s="24" t="s">
        <v>6</v>
      </c>
      <c r="E380" s="389" t="str">
        <f>IF(F380&lt;&gt;"",E376,"")</f>
        <v/>
      </c>
      <c r="F380" s="295"/>
      <c r="G380" s="296"/>
      <c r="H380" s="335"/>
      <c r="I380" s="226" t="str">
        <f>IF(B376="","",IF(F380=999,999,IF(F380+G380+H380=0,"",(F380*60+G380+H380/100)+E380)))</f>
        <v/>
      </c>
      <c r="J380" s="76"/>
      <c r="K380" s="76" t="str">
        <f>IF(I380="","",ABS(I380-J377))</f>
        <v/>
      </c>
      <c r="L380" s="227" t="str">
        <f>IF(K380="","",RANK(K380,K376:K380))</f>
        <v/>
      </c>
      <c r="M380" s="228" t="str">
        <f t="shared" si="222"/>
        <v/>
      </c>
      <c r="N380" s="77"/>
      <c r="O380" s="77" t="str">
        <f>IF(M380="","",ABS(M380-N377))</f>
        <v/>
      </c>
      <c r="P380" s="229" t="str">
        <f>IF(O380="","",RANK(O380,O376:O380))</f>
        <v/>
      </c>
      <c r="Q380" s="230" t="str">
        <f t="shared" si="223"/>
        <v/>
      </c>
      <c r="R380" s="78"/>
      <c r="S380" s="78" t="str">
        <f>IF(Q380="","",ABS(Q380-R377))</f>
        <v/>
      </c>
      <c r="T380" s="231" t="str">
        <f>IF(S380="","",RANK(S380,S376:S380))</f>
        <v/>
      </c>
      <c r="U380" s="232" t="str">
        <f t="shared" si="224"/>
        <v/>
      </c>
      <c r="V380" s="79"/>
      <c r="W380" s="233" t="str">
        <f>IF(B376="","",IF(R376&lt;0.5,TRIMMEAN(I376:I380,0.4),IF(V376&lt;0.5,V377,"NV")))</f>
        <v/>
      </c>
      <c r="X380" s="811"/>
      <c r="Y380" s="814"/>
      <c r="Z380" s="817"/>
    </row>
    <row r="381" spans="1:26" x14ac:dyDescent="0.25">
      <c r="A381" s="626" t="str">
        <f>IF(B381="","",INDEX('Names And Totals'!$A$5:$A$104,MATCH('Head to Head'!B381,'Names And Totals'!$B$5:$B$104,0)))</f>
        <v/>
      </c>
      <c r="B381" s="999"/>
      <c r="C381" s="821" t="str">
        <f>IF(B381="","",IF(Y381="DQ","DQ",IF(Y381="TO","TO",IF(Y381="NV","NV",IF(Y381="","",RANK(Y381,$Y$6:$Y$501,0))))))</f>
        <v/>
      </c>
      <c r="D381" s="67" t="s">
        <v>7</v>
      </c>
      <c r="E381" s="342"/>
      <c r="F381" s="336"/>
      <c r="G381" s="333"/>
      <c r="H381" s="337"/>
      <c r="I381" s="263" t="str">
        <f>IF(B381="","",IF(F381=999,999,IF(F381+G381+H381=0,"",(F381*60+G381+H381/100)+E381)))</f>
        <v/>
      </c>
      <c r="J381" s="80" t="str">
        <f>IF(B381="","",MAX(I381:I385)-MIN(I381:I385))</f>
        <v/>
      </c>
      <c r="K381" s="80" t="str">
        <f>IF(I381="","",ABS(I381-J382))</f>
        <v/>
      </c>
      <c r="L381" s="214" t="str">
        <f>IF(K381="","",RANK(K381,K381:K385))</f>
        <v/>
      </c>
      <c r="M381" s="80" t="str">
        <f>IF(I381="","",IF(L381=1,"",I381))</f>
        <v/>
      </c>
      <c r="N381" s="82" t="str">
        <f>IF(B381="","",MAX(M381:M385)-MIN(M381:M385))</f>
        <v/>
      </c>
      <c r="O381" s="82" t="str">
        <f>IF(M381="","",ABS(M381-N382))</f>
        <v/>
      </c>
      <c r="P381" s="215" t="str">
        <f>IF(O381="","",RANK(O381,O381:O385))</f>
        <v/>
      </c>
      <c r="Q381" s="82" t="str">
        <f>IF(O381="","",IF(P381=1,"",I381))</f>
        <v/>
      </c>
      <c r="R381" s="83" t="str">
        <f>IF(B381="","",MAX(Q381:Q385)-MIN(Q381:Q385))</f>
        <v/>
      </c>
      <c r="S381" s="83" t="str">
        <f>IF(Q381="","",ABS(Q381-R382))</f>
        <v/>
      </c>
      <c r="T381" s="216" t="str">
        <f>IF(S381="","",RANK(S381,S381:S385))</f>
        <v/>
      </c>
      <c r="U381" s="83" t="str">
        <f>IF(T381="","",IF(T381=1,"",Q381))</f>
        <v/>
      </c>
      <c r="V381" s="84" t="str">
        <f>IF(B381="","",MAX(U381:U385)-MIN(U381:U385))</f>
        <v/>
      </c>
      <c r="W381" s="217" t="str">
        <f>IF(B381="","",I381)</f>
        <v/>
      </c>
      <c r="X381" s="614" t="str">
        <f>IF(B381="","",IF(Z381="DQ","DQ",IF(I381=999,"TO",IF(I381="","",IF(I382="",W381,IF(I383="",W382,IF(I384="",W383,IF(I385="",W384,W385))))))))</f>
        <v/>
      </c>
      <c r="Y381" s="818" t="str">
        <f>IF(B381="","",IF(Z381="DQ","DQ",IF(X381="TO","TO",IF(X381="","",IF(X381="NV","NV",IF((20-(X381-$Y$3))&gt;0,(20-(X381-$Y$3)),0))))))</f>
        <v/>
      </c>
      <c r="Z381" s="639"/>
    </row>
    <row r="382" spans="1:26" x14ac:dyDescent="0.25">
      <c r="A382" s="627"/>
      <c r="B382" s="997"/>
      <c r="C382" s="822"/>
      <c r="D382" s="21" t="s">
        <v>4</v>
      </c>
      <c r="E382" s="387" t="str">
        <f>IF(F382&lt;&gt;"",E381,"")</f>
        <v/>
      </c>
      <c r="F382" s="292"/>
      <c r="G382" s="293"/>
      <c r="H382" s="314"/>
      <c r="I382" s="234" t="str">
        <f>IF(B381="","",IF(F382=999,999,IF(F382+G382+H382=0,"",(F382*60+G382+H382/100)+E382)))</f>
        <v/>
      </c>
      <c r="J382" s="72" t="str">
        <f>IF(B381="","",AVERAGE(I381:I385))</f>
        <v/>
      </c>
      <c r="K382" s="72" t="str">
        <f>IF(I382="","",ABS(I382-J382))</f>
        <v/>
      </c>
      <c r="L382" s="219" t="str">
        <f>IF(K382="","",RANK(K382,K381:K385))</f>
        <v/>
      </c>
      <c r="M382" s="220" t="str">
        <f t="shared" ref="M382:M385" si="225">IF(I382="","",IF(L382=1,"",I382))</f>
        <v/>
      </c>
      <c r="N382" s="73" t="str">
        <f>IF(B381="","",AVERAGE(M381:M385))</f>
        <v/>
      </c>
      <c r="O382" s="73" t="str">
        <f>IF(M382="","",ABS(M382-N382))</f>
        <v/>
      </c>
      <c r="P382" s="221" t="str">
        <f>IF(O382="","",RANK(O382,O381:O385))</f>
        <v/>
      </c>
      <c r="Q382" s="222" t="str">
        <f t="shared" ref="Q382:Q385" si="226">IF(O382="","",IF(P382=1,"",I382))</f>
        <v/>
      </c>
      <c r="R382" s="74" t="str">
        <f>IF(B381="","",AVERAGE(Q381:Q385))</f>
        <v/>
      </c>
      <c r="S382" s="74" t="str">
        <f>IF(Q382="","",ABS(Q382-R382))</f>
        <v/>
      </c>
      <c r="T382" s="223" t="str">
        <f>IF(S382="","",RANK(S382,S381:S385))</f>
        <v/>
      </c>
      <c r="U382" s="224" t="str">
        <f t="shared" ref="U382:U385" si="227">IF(T382="","",IF(T382=1,"",Q382))</f>
        <v/>
      </c>
      <c r="V382" s="75" t="str">
        <f>IF(B381="","",AVERAGE(U381:U385))</f>
        <v/>
      </c>
      <c r="W382" s="225" t="str">
        <f>IF(B381="","",IF(J381&lt;0.5,J382,"NV"))</f>
        <v/>
      </c>
      <c r="X382" s="615"/>
      <c r="Y382" s="819"/>
      <c r="Z382" s="639"/>
    </row>
    <row r="383" spans="1:26" x14ac:dyDescent="0.25">
      <c r="A383" s="627"/>
      <c r="B383" s="997"/>
      <c r="C383" s="822"/>
      <c r="D383" s="21" t="s">
        <v>8</v>
      </c>
      <c r="E383" s="387" t="str">
        <f>IF(F383&lt;&gt;"",E381,"")</f>
        <v/>
      </c>
      <c r="F383" s="292"/>
      <c r="G383" s="293"/>
      <c r="H383" s="314"/>
      <c r="I383" s="234" t="str">
        <f>IF(B381="","",IF(F383=999,999,IF(F383+G383+H383=0,"",(F383*60+G383+H383/100)+E383)))</f>
        <v/>
      </c>
      <c r="J383" s="72"/>
      <c r="K383" s="72" t="str">
        <f>IF(I383="","",ABS(I383-J382))</f>
        <v/>
      </c>
      <c r="L383" s="219" t="str">
        <f>IF(K383="","",RANK(K383,K381:K385))</f>
        <v/>
      </c>
      <c r="M383" s="220" t="str">
        <f t="shared" si="225"/>
        <v/>
      </c>
      <c r="N383" s="73"/>
      <c r="O383" s="73" t="str">
        <f>IF(M383="","",ABS(M383-N382))</f>
        <v/>
      </c>
      <c r="P383" s="221" t="str">
        <f>IF(O383="","",RANK(O383,O381:O385))</f>
        <v/>
      </c>
      <c r="Q383" s="222" t="str">
        <f t="shared" si="226"/>
        <v/>
      </c>
      <c r="R383" s="74"/>
      <c r="S383" s="74" t="str">
        <f>IF(Q383="","",ABS(Q383-R382))</f>
        <v/>
      </c>
      <c r="T383" s="223" t="str">
        <f>IF(S383="","",RANK(S383,S381:S385))</f>
        <v/>
      </c>
      <c r="U383" s="224" t="str">
        <f t="shared" si="227"/>
        <v/>
      </c>
      <c r="V383" s="75"/>
      <c r="W383" s="225" t="str">
        <f>IF(B381="","",IF(J381&lt;0.5,J382,IF(N381&lt;0.5,N382,"NV")))</f>
        <v/>
      </c>
      <c r="X383" s="615"/>
      <c r="Y383" s="819"/>
      <c r="Z383" s="639"/>
    </row>
    <row r="384" spans="1:26" x14ac:dyDescent="0.25">
      <c r="A384" s="627"/>
      <c r="B384" s="997"/>
      <c r="C384" s="822"/>
      <c r="D384" s="21" t="s">
        <v>5</v>
      </c>
      <c r="E384" s="387" t="str">
        <f>IF(F384&lt;&gt;"",E381,"")</f>
        <v/>
      </c>
      <c r="F384" s="292"/>
      <c r="G384" s="293"/>
      <c r="H384" s="314"/>
      <c r="I384" s="234" t="str">
        <f>IF(B381="","",IF(F384=999,999,IF(F384+G384+H384=0,"",(F384*60+G384+H384/100)+E384)))</f>
        <v/>
      </c>
      <c r="J384" s="72"/>
      <c r="K384" s="72" t="str">
        <f>IF(I384="","",ABS(I384-J382))</f>
        <v/>
      </c>
      <c r="L384" s="219" t="str">
        <f>IF(K384="","",RANK(K384,K381:K385))</f>
        <v/>
      </c>
      <c r="M384" s="220" t="str">
        <f t="shared" si="225"/>
        <v/>
      </c>
      <c r="N384" s="73"/>
      <c r="O384" s="73" t="str">
        <f>IF(M384="","",ABS(M384-N382))</f>
        <v/>
      </c>
      <c r="P384" s="221" t="str">
        <f>IF(O384="","",RANK(O384,O381:O385))</f>
        <v/>
      </c>
      <c r="Q384" s="222" t="str">
        <f t="shared" si="226"/>
        <v/>
      </c>
      <c r="R384" s="74"/>
      <c r="S384" s="74" t="str">
        <f>IF(Q384="","",ABS(Q384-R382))</f>
        <v/>
      </c>
      <c r="T384" s="223" t="str">
        <f>IF(S384="","",RANK(S384,S381:S385))</f>
        <v/>
      </c>
      <c r="U384" s="224" t="str">
        <f t="shared" si="227"/>
        <v/>
      </c>
      <c r="V384" s="75"/>
      <c r="W384" s="225" t="str">
        <f>IF(B381="","",IF(N381=0,J382,IF(N381&lt;0.5,N382,IF(R381&lt;0.5,R382,"NV"))))</f>
        <v/>
      </c>
      <c r="X384" s="615"/>
      <c r="Y384" s="819"/>
      <c r="Z384" s="639"/>
    </row>
    <row r="385" spans="1:26" ht="15.75" thickBot="1" x14ac:dyDescent="0.3">
      <c r="A385" s="628"/>
      <c r="B385" s="1000"/>
      <c r="C385" s="823"/>
      <c r="D385" s="66" t="s">
        <v>6</v>
      </c>
      <c r="E385" s="235" t="str">
        <f>IF(F385&lt;&gt;"",E381,"")</f>
        <v/>
      </c>
      <c r="F385" s="338"/>
      <c r="G385" s="339"/>
      <c r="H385" s="340"/>
      <c r="I385" s="264" t="str">
        <f>IF(B381="","",IF(F385=999,999,IF(F385+G385+H385=0,"",(F385*60+G385+H385/100)+E385)))</f>
        <v/>
      </c>
      <c r="J385" s="76"/>
      <c r="K385" s="76" t="str">
        <f>IF(I385="","",ABS(I385-J382))</f>
        <v/>
      </c>
      <c r="L385" s="227" t="str">
        <f>IF(K385="","",RANK(K385,K381:K385))</f>
        <v/>
      </c>
      <c r="M385" s="228" t="str">
        <f t="shared" si="225"/>
        <v/>
      </c>
      <c r="N385" s="77"/>
      <c r="O385" s="77" t="str">
        <f>IF(M385="","",ABS(M385-N382))</f>
        <v/>
      </c>
      <c r="P385" s="229" t="str">
        <f>IF(O385="","",RANK(O385,O381:O385))</f>
        <v/>
      </c>
      <c r="Q385" s="230" t="str">
        <f t="shared" si="226"/>
        <v/>
      </c>
      <c r="R385" s="78"/>
      <c r="S385" s="78" t="str">
        <f>IF(Q385="","",ABS(Q385-R382))</f>
        <v/>
      </c>
      <c r="T385" s="231" t="str">
        <f>IF(S385="","",RANK(S385,S381:S385))</f>
        <v/>
      </c>
      <c r="U385" s="232" t="str">
        <f t="shared" si="227"/>
        <v/>
      </c>
      <c r="V385" s="79"/>
      <c r="W385" s="233" t="str">
        <f>IF(B381="","",IF(R381&lt;0.5,TRIMMEAN(I381:I385,0.4),IF(V381&lt;0.5,V382,"NV")))</f>
        <v/>
      </c>
      <c r="X385" s="616"/>
      <c r="Y385" s="820"/>
      <c r="Z385" s="639"/>
    </row>
    <row r="386" spans="1:26" x14ac:dyDescent="0.25">
      <c r="A386" s="830" t="str">
        <f>IF(B386="","",INDEX('Names And Totals'!$A$5:$A$104,MATCH('Head to Head'!B386,'Names And Totals'!$B$5:$B$104,0)))</f>
        <v/>
      </c>
      <c r="B386" s="1001"/>
      <c r="C386" s="824" t="str">
        <f>IF(B386="","",IF(Y386="DQ","DQ",IF(Y386="TO","TO",IF(Y386="NV","NV",IF(Y386="","",RANK(Y386,$Y$6:$Y$501,0))))))</f>
        <v/>
      </c>
      <c r="D386" s="23" t="s">
        <v>7</v>
      </c>
      <c r="E386" s="343"/>
      <c r="F386" s="324"/>
      <c r="G386" s="334"/>
      <c r="H386" s="325"/>
      <c r="I386" s="213" t="str">
        <f>IF(B386="","",IF(F386=999,999,IF(F386+G386+H386=0,"",(F386*60+G386+H386/100)+E386)))</f>
        <v/>
      </c>
      <c r="J386" s="80" t="str">
        <f>IF(B386="","",MAX(I386:I390)-MIN(I386:I390))</f>
        <v/>
      </c>
      <c r="K386" s="80" t="str">
        <f>IF(I386="","",ABS(I386-J387))</f>
        <v/>
      </c>
      <c r="L386" s="214" t="str">
        <f>IF(K386="","",RANK(K386,K386:K390))</f>
        <v/>
      </c>
      <c r="M386" s="80" t="str">
        <f>IF(I386="","",IF(L386=1,"",I386))</f>
        <v/>
      </c>
      <c r="N386" s="82" t="str">
        <f>IF(B386="","",MAX(M386:M390)-MIN(M386:M390))</f>
        <v/>
      </c>
      <c r="O386" s="82" t="str">
        <f>IF(M386="","",ABS(M386-N387))</f>
        <v/>
      </c>
      <c r="P386" s="215" t="str">
        <f>IF(O386="","",RANK(O386,O386:O390))</f>
        <v/>
      </c>
      <c r="Q386" s="82" t="str">
        <f>IF(O386="","",IF(P386=1,"",I386))</f>
        <v/>
      </c>
      <c r="R386" s="83" t="str">
        <f>IF(B386="","",MAX(Q386:Q390)-MIN(Q386:Q390))</f>
        <v/>
      </c>
      <c r="S386" s="83" t="str">
        <f>IF(Q386="","",ABS(Q386-R387))</f>
        <v/>
      </c>
      <c r="T386" s="216" t="str">
        <f>IF(S386="","",RANK(S386,S386:S390))</f>
        <v/>
      </c>
      <c r="U386" s="83" t="str">
        <f>IF(T386="","",IF(T386=1,"",Q386))</f>
        <v/>
      </c>
      <c r="V386" s="84" t="str">
        <f>IF(B386="","",MAX(U386:U390)-MIN(U386:U390))</f>
        <v/>
      </c>
      <c r="W386" s="217" t="str">
        <f>IF(B386="","",I386)</f>
        <v/>
      </c>
      <c r="X386" s="810" t="str">
        <f>IF(B386="","",IF(Z386="DQ","DQ",IF(I386=999,"TO",IF(I386="","",IF(I387="",W386,IF(I388="",W387,IF(I389="",W388,IF(I390="",W389,W390))))))))</f>
        <v/>
      </c>
      <c r="Y386" s="812" t="str">
        <f>IF(B386="","",IF(Z386="DQ","DQ",IF(X386="TO","TO",IF(X386="","",IF(X386="NV","NV",IF((20-(X386-$Y$3))&gt;0,(20-(X386-$Y$3)),0))))))</f>
        <v/>
      </c>
      <c r="Z386" s="815"/>
    </row>
    <row r="387" spans="1:26" x14ac:dyDescent="0.25">
      <c r="A387" s="621"/>
      <c r="B387" s="1002"/>
      <c r="C387" s="641"/>
      <c r="D387" s="18" t="s">
        <v>4</v>
      </c>
      <c r="E387" s="384" t="str">
        <f>IF(F387&lt;&gt;"",E386,"")</f>
        <v/>
      </c>
      <c r="F387" s="289"/>
      <c r="G387" s="290"/>
      <c r="H387" s="310"/>
      <c r="I387" s="218" t="str">
        <f>IF(B386="","",IF(F387=999,999,IF(F387+G387+H387=0,"",(F387*60+G387+H387/100)+E387)))</f>
        <v/>
      </c>
      <c r="J387" s="72" t="str">
        <f>IF(B386="","",AVERAGE(I386:I390))</f>
        <v/>
      </c>
      <c r="K387" s="72" t="str">
        <f>IF(I387="","",ABS(I387-J387))</f>
        <v/>
      </c>
      <c r="L387" s="219" t="str">
        <f>IF(K387="","",RANK(K387,K386:K390))</f>
        <v/>
      </c>
      <c r="M387" s="220" t="str">
        <f t="shared" ref="M387:M390" si="228">IF(I387="","",IF(L387=1,"",I387))</f>
        <v/>
      </c>
      <c r="N387" s="73" t="str">
        <f>IF(B386="","",AVERAGE(M386:M390))</f>
        <v/>
      </c>
      <c r="O387" s="73" t="str">
        <f>IF(M387="","",ABS(M387-N387))</f>
        <v/>
      </c>
      <c r="P387" s="221" t="str">
        <f>IF(O387="","",RANK(O387,O386:O390))</f>
        <v/>
      </c>
      <c r="Q387" s="222" t="str">
        <f t="shared" ref="Q387:Q390" si="229">IF(O387="","",IF(P387=1,"",I387))</f>
        <v/>
      </c>
      <c r="R387" s="74" t="str">
        <f>IF(B386="","",AVERAGE(Q386:Q390))</f>
        <v/>
      </c>
      <c r="S387" s="74" t="str">
        <f>IF(Q387="","",ABS(Q387-R387))</f>
        <v/>
      </c>
      <c r="T387" s="223" t="str">
        <f>IF(S387="","",RANK(S387,S386:S390))</f>
        <v/>
      </c>
      <c r="U387" s="224" t="str">
        <f t="shared" ref="U387:U390" si="230">IF(T387="","",IF(T387=1,"",Q387))</f>
        <v/>
      </c>
      <c r="V387" s="75" t="str">
        <f>IF(B386="","",AVERAGE(U386:U390))</f>
        <v/>
      </c>
      <c r="W387" s="225" t="str">
        <f>IF(B386="","",IF(J386&lt;0.5,J387,"NV"))</f>
        <v/>
      </c>
      <c r="X387" s="763"/>
      <c r="Y387" s="813"/>
      <c r="Z387" s="816"/>
    </row>
    <row r="388" spans="1:26" x14ac:dyDescent="0.25">
      <c r="A388" s="621"/>
      <c r="B388" s="1002"/>
      <c r="C388" s="641"/>
      <c r="D388" s="18" t="s">
        <v>8</v>
      </c>
      <c r="E388" s="384" t="str">
        <f>IF(F388&lt;&gt;"",E386,"")</f>
        <v/>
      </c>
      <c r="F388" s="289"/>
      <c r="G388" s="290"/>
      <c r="H388" s="310"/>
      <c r="I388" s="218" t="str">
        <f>IF(B386="","",IF(F388=999,999,IF(F388+G388+H388=0,"",(F388*60+G388+H388/100)+E388)))</f>
        <v/>
      </c>
      <c r="J388" s="72"/>
      <c r="K388" s="72" t="str">
        <f>IF(I388="","",ABS(I388-J387))</f>
        <v/>
      </c>
      <c r="L388" s="219" t="str">
        <f>IF(K388="","",RANK(K388,K386:K390))</f>
        <v/>
      </c>
      <c r="M388" s="220" t="str">
        <f t="shared" si="228"/>
        <v/>
      </c>
      <c r="N388" s="73"/>
      <c r="O388" s="73" t="str">
        <f>IF(M388="","",ABS(M388-N387))</f>
        <v/>
      </c>
      <c r="P388" s="221" t="str">
        <f>IF(O388="","",RANK(O388,O386:O390))</f>
        <v/>
      </c>
      <c r="Q388" s="222" t="str">
        <f t="shared" si="229"/>
        <v/>
      </c>
      <c r="R388" s="74"/>
      <c r="S388" s="74" t="str">
        <f>IF(Q388="","",ABS(Q388-R387))</f>
        <v/>
      </c>
      <c r="T388" s="223" t="str">
        <f>IF(S388="","",RANK(S388,S386:S390))</f>
        <v/>
      </c>
      <c r="U388" s="224" t="str">
        <f t="shared" si="230"/>
        <v/>
      </c>
      <c r="V388" s="75"/>
      <c r="W388" s="225" t="str">
        <f>IF(B386="","",IF(J386&lt;0.5,J387,IF(N386&lt;0.5,N387,"NV")))</f>
        <v/>
      </c>
      <c r="X388" s="763"/>
      <c r="Y388" s="813"/>
      <c r="Z388" s="816"/>
    </row>
    <row r="389" spans="1:26" x14ac:dyDescent="0.25">
      <c r="A389" s="621"/>
      <c r="B389" s="1002"/>
      <c r="C389" s="641"/>
      <c r="D389" s="18" t="s">
        <v>5</v>
      </c>
      <c r="E389" s="384" t="str">
        <f>IF(F389&lt;&gt;"",E386,"")</f>
        <v/>
      </c>
      <c r="F389" s="289"/>
      <c r="G389" s="290"/>
      <c r="H389" s="310"/>
      <c r="I389" s="218" t="str">
        <f>IF(B386="","",IF(F389=999,999,IF(F389+G389+H389=0,"",(F389*60+G389+H389/100)+E389)))</f>
        <v/>
      </c>
      <c r="J389" s="72"/>
      <c r="K389" s="72" t="str">
        <f>IF(I389="","",ABS(I389-J387))</f>
        <v/>
      </c>
      <c r="L389" s="219" t="str">
        <f>IF(K389="","",RANK(K389,K386:K390))</f>
        <v/>
      </c>
      <c r="M389" s="220" t="str">
        <f t="shared" si="228"/>
        <v/>
      </c>
      <c r="N389" s="73"/>
      <c r="O389" s="73" t="str">
        <f>IF(M389="","",ABS(M389-N387))</f>
        <v/>
      </c>
      <c r="P389" s="221" t="str">
        <f>IF(O389="","",RANK(O389,O386:O390))</f>
        <v/>
      </c>
      <c r="Q389" s="222" t="str">
        <f t="shared" si="229"/>
        <v/>
      </c>
      <c r="R389" s="74"/>
      <c r="S389" s="74" t="str">
        <f>IF(Q389="","",ABS(Q389-R387))</f>
        <v/>
      </c>
      <c r="T389" s="223" t="str">
        <f>IF(S389="","",RANK(S389,S386:S390))</f>
        <v/>
      </c>
      <c r="U389" s="224" t="str">
        <f t="shared" si="230"/>
        <v/>
      </c>
      <c r="V389" s="75"/>
      <c r="W389" s="225" t="str">
        <f>IF(B386="","",IF(N386=0,J387,IF(N386&lt;0.5,N387,IF(R386&lt;0.5,R387,"NV"))))</f>
        <v/>
      </c>
      <c r="X389" s="763"/>
      <c r="Y389" s="813"/>
      <c r="Z389" s="816"/>
    </row>
    <row r="390" spans="1:26" ht="15.75" thickBot="1" x14ac:dyDescent="0.3">
      <c r="A390" s="622"/>
      <c r="B390" s="1003"/>
      <c r="C390" s="825"/>
      <c r="D390" s="24" t="s">
        <v>6</v>
      </c>
      <c r="E390" s="389" t="str">
        <f>IF(F390&lt;&gt;"",E386,"")</f>
        <v/>
      </c>
      <c r="F390" s="295"/>
      <c r="G390" s="296"/>
      <c r="H390" s="335"/>
      <c r="I390" s="226" t="str">
        <f>IF(B386="","",IF(F390=999,999,IF(F390+G390+H390=0,"",(F390*60+G390+H390/100)+E390)))</f>
        <v/>
      </c>
      <c r="J390" s="76"/>
      <c r="K390" s="76" t="str">
        <f>IF(I390="","",ABS(I390-J387))</f>
        <v/>
      </c>
      <c r="L390" s="227" t="str">
        <f>IF(K390="","",RANK(K390,K386:K390))</f>
        <v/>
      </c>
      <c r="M390" s="228" t="str">
        <f t="shared" si="228"/>
        <v/>
      </c>
      <c r="N390" s="77"/>
      <c r="O390" s="77" t="str">
        <f>IF(M390="","",ABS(M390-N387))</f>
        <v/>
      </c>
      <c r="P390" s="229" t="str">
        <f>IF(O390="","",RANK(O390,O386:O390))</f>
        <v/>
      </c>
      <c r="Q390" s="230" t="str">
        <f t="shared" si="229"/>
        <v/>
      </c>
      <c r="R390" s="78"/>
      <c r="S390" s="78" t="str">
        <f>IF(Q390="","",ABS(Q390-R387))</f>
        <v/>
      </c>
      <c r="T390" s="231" t="str">
        <f>IF(S390="","",RANK(S390,S386:S390))</f>
        <v/>
      </c>
      <c r="U390" s="232" t="str">
        <f t="shared" si="230"/>
        <v/>
      </c>
      <c r="V390" s="79"/>
      <c r="W390" s="233" t="str">
        <f>IF(B386="","",IF(R386&lt;0.5,TRIMMEAN(I386:I390,0.4),IF(V386&lt;0.5,V387,"NV")))</f>
        <v/>
      </c>
      <c r="X390" s="811"/>
      <c r="Y390" s="814"/>
      <c r="Z390" s="817"/>
    </row>
    <row r="391" spans="1:26" x14ac:dyDescent="0.25">
      <c r="A391" s="626" t="str">
        <f>IF(B391="","",INDEX('Names And Totals'!$A$5:$A$104,MATCH('Head to Head'!B391,'Names And Totals'!$B$5:$B$104,0)))</f>
        <v/>
      </c>
      <c r="B391" s="999"/>
      <c r="C391" s="821" t="str">
        <f>IF(B391="","",IF(Y391="DQ","DQ",IF(Y391="TO","TO",IF(Y391="NV","NV",IF(Y391="","",RANK(Y391,$Y$6:$Y$501,0))))))</f>
        <v/>
      </c>
      <c r="D391" s="67" t="s">
        <v>7</v>
      </c>
      <c r="E391" s="342"/>
      <c r="F391" s="336"/>
      <c r="G391" s="333"/>
      <c r="H391" s="337"/>
      <c r="I391" s="263" t="str">
        <f>IF(B391="","",IF(F391=999,999,IF(F391+G391+H391=0,"",(F391*60+G391+H391/100)+E391)))</f>
        <v/>
      </c>
      <c r="J391" s="80" t="str">
        <f>IF(B391="","",MAX(I391:I395)-MIN(I391:I395))</f>
        <v/>
      </c>
      <c r="K391" s="80" t="str">
        <f>IF(I391="","",ABS(I391-J392))</f>
        <v/>
      </c>
      <c r="L391" s="214" t="str">
        <f>IF(K391="","",RANK(K391,K391:K395))</f>
        <v/>
      </c>
      <c r="M391" s="80" t="str">
        <f>IF(I391="","",IF(L391=1,"",I391))</f>
        <v/>
      </c>
      <c r="N391" s="82" t="str">
        <f>IF(B391="","",MAX(M391:M395)-MIN(M391:M395))</f>
        <v/>
      </c>
      <c r="O391" s="82" t="str">
        <f>IF(M391="","",ABS(M391-N392))</f>
        <v/>
      </c>
      <c r="P391" s="215" t="str">
        <f>IF(O391="","",RANK(O391,O391:O395))</f>
        <v/>
      </c>
      <c r="Q391" s="82" t="str">
        <f>IF(O391="","",IF(P391=1,"",I391))</f>
        <v/>
      </c>
      <c r="R391" s="83" t="str">
        <f>IF(B391="","",MAX(Q391:Q395)-MIN(Q391:Q395))</f>
        <v/>
      </c>
      <c r="S391" s="83" t="str">
        <f>IF(Q391="","",ABS(Q391-R392))</f>
        <v/>
      </c>
      <c r="T391" s="216" t="str">
        <f>IF(S391="","",RANK(S391,S391:S395))</f>
        <v/>
      </c>
      <c r="U391" s="83" t="str">
        <f>IF(T391="","",IF(T391=1,"",Q391))</f>
        <v/>
      </c>
      <c r="V391" s="84" t="str">
        <f>IF(B391="","",MAX(U391:U395)-MIN(U391:U395))</f>
        <v/>
      </c>
      <c r="W391" s="217" t="str">
        <f>IF(B391="","",I391)</f>
        <v/>
      </c>
      <c r="X391" s="614" t="str">
        <f>IF(B391="","",IF(Z391="DQ","DQ",IF(I391=999,"TO",IF(I391="","",IF(I392="",W391,IF(I393="",W392,IF(I394="",W393,IF(I395="",W394,W395))))))))</f>
        <v/>
      </c>
      <c r="Y391" s="818" t="str">
        <f>IF(B391="","",IF(Z391="DQ","DQ",IF(X391="TO","TO",IF(X391="","",IF(X391="NV","NV",IF((20-(X391-$Y$3))&gt;0,(20-(X391-$Y$3)),0))))))</f>
        <v/>
      </c>
      <c r="Z391" s="639"/>
    </row>
    <row r="392" spans="1:26" x14ac:dyDescent="0.25">
      <c r="A392" s="627"/>
      <c r="B392" s="997"/>
      <c r="C392" s="822"/>
      <c r="D392" s="21" t="s">
        <v>4</v>
      </c>
      <c r="E392" s="387" t="str">
        <f>IF(F392&lt;&gt;"",E391,"")</f>
        <v/>
      </c>
      <c r="F392" s="292"/>
      <c r="G392" s="293"/>
      <c r="H392" s="314"/>
      <c r="I392" s="234" t="str">
        <f>IF(B391="","",IF(F392=999,999,IF(F392+G392+H392=0,"",(F392*60+G392+H392/100)+E392)))</f>
        <v/>
      </c>
      <c r="J392" s="72" t="str">
        <f>IF(B391="","",AVERAGE(I391:I395))</f>
        <v/>
      </c>
      <c r="K392" s="72" t="str">
        <f>IF(I392="","",ABS(I392-J392))</f>
        <v/>
      </c>
      <c r="L392" s="219" t="str">
        <f>IF(K392="","",RANK(K392,K391:K395))</f>
        <v/>
      </c>
      <c r="M392" s="220" t="str">
        <f t="shared" ref="M392:M395" si="231">IF(I392="","",IF(L392=1,"",I392))</f>
        <v/>
      </c>
      <c r="N392" s="73" t="str">
        <f>IF(B391="","",AVERAGE(M391:M395))</f>
        <v/>
      </c>
      <c r="O392" s="73" t="str">
        <f>IF(M392="","",ABS(M392-N392))</f>
        <v/>
      </c>
      <c r="P392" s="221" t="str">
        <f>IF(O392="","",RANK(O392,O391:O395))</f>
        <v/>
      </c>
      <c r="Q392" s="222" t="str">
        <f t="shared" ref="Q392:Q395" si="232">IF(O392="","",IF(P392=1,"",I392))</f>
        <v/>
      </c>
      <c r="R392" s="74" t="str">
        <f>IF(B391="","",AVERAGE(Q391:Q395))</f>
        <v/>
      </c>
      <c r="S392" s="74" t="str">
        <f>IF(Q392="","",ABS(Q392-R392))</f>
        <v/>
      </c>
      <c r="T392" s="223" t="str">
        <f>IF(S392="","",RANK(S392,S391:S395))</f>
        <v/>
      </c>
      <c r="U392" s="224" t="str">
        <f t="shared" ref="U392:U395" si="233">IF(T392="","",IF(T392=1,"",Q392))</f>
        <v/>
      </c>
      <c r="V392" s="75" t="str">
        <f>IF(B391="","",AVERAGE(U391:U395))</f>
        <v/>
      </c>
      <c r="W392" s="225" t="str">
        <f>IF(B391="","",IF(J391&lt;0.5,J392,"NV"))</f>
        <v/>
      </c>
      <c r="X392" s="615"/>
      <c r="Y392" s="819"/>
      <c r="Z392" s="639"/>
    </row>
    <row r="393" spans="1:26" x14ac:dyDescent="0.25">
      <c r="A393" s="627"/>
      <c r="B393" s="997"/>
      <c r="C393" s="822"/>
      <c r="D393" s="21" t="s">
        <v>8</v>
      </c>
      <c r="E393" s="387" t="str">
        <f>IF(F393&lt;&gt;"",E391,"")</f>
        <v/>
      </c>
      <c r="F393" s="292"/>
      <c r="G393" s="293"/>
      <c r="H393" s="314"/>
      <c r="I393" s="234" t="str">
        <f>IF(B391="","",IF(F393=999,999,IF(F393+G393+H393=0,"",(F393*60+G393+H393/100)+E393)))</f>
        <v/>
      </c>
      <c r="J393" s="72"/>
      <c r="K393" s="72" t="str">
        <f>IF(I393="","",ABS(I393-J392))</f>
        <v/>
      </c>
      <c r="L393" s="219" t="str">
        <f>IF(K393="","",RANK(K393,K391:K395))</f>
        <v/>
      </c>
      <c r="M393" s="220" t="str">
        <f t="shared" si="231"/>
        <v/>
      </c>
      <c r="N393" s="73"/>
      <c r="O393" s="73" t="str">
        <f>IF(M393="","",ABS(M393-N392))</f>
        <v/>
      </c>
      <c r="P393" s="221" t="str">
        <f>IF(O393="","",RANK(O393,O391:O395))</f>
        <v/>
      </c>
      <c r="Q393" s="222" t="str">
        <f t="shared" si="232"/>
        <v/>
      </c>
      <c r="R393" s="74"/>
      <c r="S393" s="74" t="str">
        <f>IF(Q393="","",ABS(Q393-R392))</f>
        <v/>
      </c>
      <c r="T393" s="223" t="str">
        <f>IF(S393="","",RANK(S393,S391:S395))</f>
        <v/>
      </c>
      <c r="U393" s="224" t="str">
        <f t="shared" si="233"/>
        <v/>
      </c>
      <c r="V393" s="75"/>
      <c r="W393" s="225" t="str">
        <f>IF(B391="","",IF(J391&lt;0.5,J392,IF(N391&lt;0.5,N392,"NV")))</f>
        <v/>
      </c>
      <c r="X393" s="615"/>
      <c r="Y393" s="819"/>
      <c r="Z393" s="639"/>
    </row>
    <row r="394" spans="1:26" x14ac:dyDescent="0.25">
      <c r="A394" s="627"/>
      <c r="B394" s="997"/>
      <c r="C394" s="822"/>
      <c r="D394" s="21" t="s">
        <v>5</v>
      </c>
      <c r="E394" s="387" t="str">
        <f>IF(F394&lt;&gt;"",E391,"")</f>
        <v/>
      </c>
      <c r="F394" s="292"/>
      <c r="G394" s="293"/>
      <c r="H394" s="314"/>
      <c r="I394" s="234" t="str">
        <f>IF(B391="","",IF(F394=999,999,IF(F394+G394+H394=0,"",(F394*60+G394+H394/100)+E394)))</f>
        <v/>
      </c>
      <c r="J394" s="72"/>
      <c r="K394" s="72" t="str">
        <f>IF(I394="","",ABS(I394-J392))</f>
        <v/>
      </c>
      <c r="L394" s="219" t="str">
        <f>IF(K394="","",RANK(K394,K391:K395))</f>
        <v/>
      </c>
      <c r="M394" s="220" t="str">
        <f t="shared" si="231"/>
        <v/>
      </c>
      <c r="N394" s="73"/>
      <c r="O394" s="73" t="str">
        <f>IF(M394="","",ABS(M394-N392))</f>
        <v/>
      </c>
      <c r="P394" s="221" t="str">
        <f>IF(O394="","",RANK(O394,O391:O395))</f>
        <v/>
      </c>
      <c r="Q394" s="222" t="str">
        <f t="shared" si="232"/>
        <v/>
      </c>
      <c r="R394" s="74"/>
      <c r="S394" s="74" t="str">
        <f>IF(Q394="","",ABS(Q394-R392))</f>
        <v/>
      </c>
      <c r="T394" s="223" t="str">
        <f>IF(S394="","",RANK(S394,S391:S395))</f>
        <v/>
      </c>
      <c r="U394" s="224" t="str">
        <f t="shared" si="233"/>
        <v/>
      </c>
      <c r="V394" s="75"/>
      <c r="W394" s="225" t="str">
        <f>IF(B391="","",IF(N391=0,J392,IF(N391&lt;0.5,N392,IF(R391&lt;0.5,R392,"NV"))))</f>
        <v/>
      </c>
      <c r="X394" s="615"/>
      <c r="Y394" s="819"/>
      <c r="Z394" s="639"/>
    </row>
    <row r="395" spans="1:26" ht="15.75" thickBot="1" x14ac:dyDescent="0.3">
      <c r="A395" s="628"/>
      <c r="B395" s="1000"/>
      <c r="C395" s="823"/>
      <c r="D395" s="66" t="s">
        <v>6</v>
      </c>
      <c r="E395" s="235" t="str">
        <f>IF(F395&lt;&gt;"",E391,"")</f>
        <v/>
      </c>
      <c r="F395" s="338"/>
      <c r="G395" s="339"/>
      <c r="H395" s="340"/>
      <c r="I395" s="264" t="str">
        <f>IF(B391="","",IF(F395=999,999,IF(F395+G395+H395=0,"",(F395*60+G395+H395/100)+E395)))</f>
        <v/>
      </c>
      <c r="J395" s="76"/>
      <c r="K395" s="76" t="str">
        <f>IF(I395="","",ABS(I395-J392))</f>
        <v/>
      </c>
      <c r="L395" s="227" t="str">
        <f>IF(K395="","",RANK(K395,K391:K395))</f>
        <v/>
      </c>
      <c r="M395" s="228" t="str">
        <f t="shared" si="231"/>
        <v/>
      </c>
      <c r="N395" s="77"/>
      <c r="O395" s="77" t="str">
        <f>IF(M395="","",ABS(M395-N392))</f>
        <v/>
      </c>
      <c r="P395" s="229" t="str">
        <f>IF(O395="","",RANK(O395,O391:O395))</f>
        <v/>
      </c>
      <c r="Q395" s="230" t="str">
        <f t="shared" si="232"/>
        <v/>
      </c>
      <c r="R395" s="78"/>
      <c r="S395" s="78" t="str">
        <f>IF(Q395="","",ABS(Q395-R392))</f>
        <v/>
      </c>
      <c r="T395" s="231" t="str">
        <f>IF(S395="","",RANK(S395,S391:S395))</f>
        <v/>
      </c>
      <c r="U395" s="232" t="str">
        <f t="shared" si="233"/>
        <v/>
      </c>
      <c r="V395" s="79"/>
      <c r="W395" s="233" t="str">
        <f>IF(B391="","",IF(R391&lt;0.5,TRIMMEAN(I391:I395,0.4),IF(V391&lt;0.5,V392,"NV")))</f>
        <v/>
      </c>
      <c r="X395" s="616"/>
      <c r="Y395" s="820"/>
      <c r="Z395" s="639"/>
    </row>
    <row r="396" spans="1:26" x14ac:dyDescent="0.25">
      <c r="A396" s="830" t="str">
        <f>IF(B396="","",INDEX('Names And Totals'!$A$5:$A$104,MATCH('Head to Head'!B396,'Names And Totals'!$B$5:$B$104,0)))</f>
        <v/>
      </c>
      <c r="B396" s="1001"/>
      <c r="C396" s="824" t="str">
        <f>IF(B396="","",IF(Y396="DQ","DQ",IF(Y396="TO","TO",IF(Y396="NV","NV",IF(Y396="","",RANK(Y396,$Y$6:$Y$501,0))))))</f>
        <v/>
      </c>
      <c r="D396" s="23" t="s">
        <v>7</v>
      </c>
      <c r="E396" s="343"/>
      <c r="F396" s="324"/>
      <c r="G396" s="334"/>
      <c r="H396" s="325"/>
      <c r="I396" s="213" t="str">
        <f>IF(B396="","",IF(F396=999,999,IF(F396+G396+H396=0,"",(F396*60+G396+H396/100)+E396)))</f>
        <v/>
      </c>
      <c r="J396" s="80" t="str">
        <f>IF(B396="","",MAX(I396:I400)-MIN(I396:I400))</f>
        <v/>
      </c>
      <c r="K396" s="80" t="str">
        <f>IF(I396="","",ABS(I396-J397))</f>
        <v/>
      </c>
      <c r="L396" s="214" t="str">
        <f>IF(K396="","",RANK(K396,K396:K400))</f>
        <v/>
      </c>
      <c r="M396" s="80" t="str">
        <f>IF(I396="","",IF(L396=1,"",I396))</f>
        <v/>
      </c>
      <c r="N396" s="82" t="str">
        <f>IF(B396="","",MAX(M396:M400)-MIN(M396:M400))</f>
        <v/>
      </c>
      <c r="O396" s="82" t="str">
        <f>IF(M396="","",ABS(M396-N397))</f>
        <v/>
      </c>
      <c r="P396" s="215" t="str">
        <f>IF(O396="","",RANK(O396,O396:O400))</f>
        <v/>
      </c>
      <c r="Q396" s="82" t="str">
        <f>IF(O396="","",IF(P396=1,"",I396))</f>
        <v/>
      </c>
      <c r="R396" s="83" t="str">
        <f>IF(B396="","",MAX(Q396:Q400)-MIN(Q396:Q400))</f>
        <v/>
      </c>
      <c r="S396" s="83" t="str">
        <f>IF(Q396="","",ABS(Q396-R397))</f>
        <v/>
      </c>
      <c r="T396" s="216" t="str">
        <f>IF(S396="","",RANK(S396,S396:S400))</f>
        <v/>
      </c>
      <c r="U396" s="83" t="str">
        <f>IF(T396="","",IF(T396=1,"",Q396))</f>
        <v/>
      </c>
      <c r="V396" s="84" t="str">
        <f>IF(B396="","",MAX(U396:U400)-MIN(U396:U400))</f>
        <v/>
      </c>
      <c r="W396" s="217" t="str">
        <f>IF(B396="","",I396)</f>
        <v/>
      </c>
      <c r="X396" s="810" t="str">
        <f>IF(B396="","",IF(Z396="DQ","DQ",IF(I396=999,"TO",IF(I396="","",IF(I397="",W396,IF(I398="",W397,IF(I399="",W398,IF(I400="",W399,W400))))))))</f>
        <v/>
      </c>
      <c r="Y396" s="812" t="str">
        <f>IF(B396="","",IF(Z396="DQ","DQ",IF(X396="TO","TO",IF(X396="","",IF(X396="NV","NV",IF((20-(X396-$Y$3))&gt;0,(20-(X396-$Y$3)),0))))))</f>
        <v/>
      </c>
      <c r="Z396" s="815"/>
    </row>
    <row r="397" spans="1:26" x14ac:dyDescent="0.25">
      <c r="A397" s="621"/>
      <c r="B397" s="1002"/>
      <c r="C397" s="641"/>
      <c r="D397" s="18" t="s">
        <v>4</v>
      </c>
      <c r="E397" s="384" t="str">
        <f>IF(F397&lt;&gt;"",E396,"")</f>
        <v/>
      </c>
      <c r="F397" s="289"/>
      <c r="G397" s="290"/>
      <c r="H397" s="310"/>
      <c r="I397" s="218" t="str">
        <f>IF(B396="","",IF(F397=999,999,IF(F397+G397+H397=0,"",(F397*60+G397+H397/100)+E397)))</f>
        <v/>
      </c>
      <c r="J397" s="72" t="str">
        <f>IF(B396="","",AVERAGE(I396:I400))</f>
        <v/>
      </c>
      <c r="K397" s="72" t="str">
        <f>IF(I397="","",ABS(I397-J397))</f>
        <v/>
      </c>
      <c r="L397" s="219" t="str">
        <f>IF(K397="","",RANK(K397,K396:K400))</f>
        <v/>
      </c>
      <c r="M397" s="220" t="str">
        <f t="shared" ref="M397:M400" si="234">IF(I397="","",IF(L397=1,"",I397))</f>
        <v/>
      </c>
      <c r="N397" s="73" t="str">
        <f>IF(B396="","",AVERAGE(M396:M400))</f>
        <v/>
      </c>
      <c r="O397" s="73" t="str">
        <f>IF(M397="","",ABS(M397-N397))</f>
        <v/>
      </c>
      <c r="P397" s="221" t="str">
        <f>IF(O397="","",RANK(O397,O396:O400))</f>
        <v/>
      </c>
      <c r="Q397" s="222" t="str">
        <f t="shared" ref="Q397:Q400" si="235">IF(O397="","",IF(P397=1,"",I397))</f>
        <v/>
      </c>
      <c r="R397" s="74" t="str">
        <f>IF(B396="","",AVERAGE(Q396:Q400))</f>
        <v/>
      </c>
      <c r="S397" s="74" t="str">
        <f>IF(Q397="","",ABS(Q397-R397))</f>
        <v/>
      </c>
      <c r="T397" s="223" t="str">
        <f>IF(S397="","",RANK(S397,S396:S400))</f>
        <v/>
      </c>
      <c r="U397" s="224" t="str">
        <f t="shared" ref="U397:U400" si="236">IF(T397="","",IF(T397=1,"",Q397))</f>
        <v/>
      </c>
      <c r="V397" s="75" t="str">
        <f>IF(B396="","",AVERAGE(U396:U400))</f>
        <v/>
      </c>
      <c r="W397" s="225" t="str">
        <f>IF(B396="","",IF(J396&lt;0.5,J397,"NV"))</f>
        <v/>
      </c>
      <c r="X397" s="763"/>
      <c r="Y397" s="813"/>
      <c r="Z397" s="816"/>
    </row>
    <row r="398" spans="1:26" x14ac:dyDescent="0.25">
      <c r="A398" s="621"/>
      <c r="B398" s="1002"/>
      <c r="C398" s="641"/>
      <c r="D398" s="18" t="s">
        <v>8</v>
      </c>
      <c r="E398" s="384" t="str">
        <f>IF(F398&lt;&gt;"",E396,"")</f>
        <v/>
      </c>
      <c r="F398" s="289"/>
      <c r="G398" s="290"/>
      <c r="H398" s="310"/>
      <c r="I398" s="218" t="str">
        <f>IF(B396="","",IF(F398=999,999,IF(F398+G398+H398=0,"",(F398*60+G398+H398/100)+E398)))</f>
        <v/>
      </c>
      <c r="J398" s="72"/>
      <c r="K398" s="72" t="str">
        <f>IF(I398="","",ABS(I398-J397))</f>
        <v/>
      </c>
      <c r="L398" s="219" t="str">
        <f>IF(K398="","",RANK(K398,K396:K400))</f>
        <v/>
      </c>
      <c r="M398" s="220" t="str">
        <f t="shared" si="234"/>
        <v/>
      </c>
      <c r="N398" s="73"/>
      <c r="O398" s="73" t="str">
        <f>IF(M398="","",ABS(M398-N397))</f>
        <v/>
      </c>
      <c r="P398" s="221" t="str">
        <f>IF(O398="","",RANK(O398,O396:O400))</f>
        <v/>
      </c>
      <c r="Q398" s="222" t="str">
        <f t="shared" si="235"/>
        <v/>
      </c>
      <c r="R398" s="74"/>
      <c r="S398" s="74" t="str">
        <f>IF(Q398="","",ABS(Q398-R397))</f>
        <v/>
      </c>
      <c r="T398" s="223" t="str">
        <f>IF(S398="","",RANK(S398,S396:S400))</f>
        <v/>
      </c>
      <c r="U398" s="224" t="str">
        <f t="shared" si="236"/>
        <v/>
      </c>
      <c r="V398" s="75"/>
      <c r="W398" s="225" t="str">
        <f>IF(B396="","",IF(J396&lt;0.5,J397,IF(N396&lt;0.5,N397,"NV")))</f>
        <v/>
      </c>
      <c r="X398" s="763"/>
      <c r="Y398" s="813"/>
      <c r="Z398" s="816"/>
    </row>
    <row r="399" spans="1:26" x14ac:dyDescent="0.25">
      <c r="A399" s="621"/>
      <c r="B399" s="1002"/>
      <c r="C399" s="641"/>
      <c r="D399" s="18" t="s">
        <v>5</v>
      </c>
      <c r="E399" s="384" t="str">
        <f>IF(F399&lt;&gt;"",E396,"")</f>
        <v/>
      </c>
      <c r="F399" s="289"/>
      <c r="G399" s="290"/>
      <c r="H399" s="310"/>
      <c r="I399" s="218" t="str">
        <f>IF(B396="","",IF(F399=999,999,IF(F399+G399+H399=0,"",(F399*60+G399+H399/100)+E399)))</f>
        <v/>
      </c>
      <c r="J399" s="72"/>
      <c r="K399" s="72" t="str">
        <f>IF(I399="","",ABS(I399-J397))</f>
        <v/>
      </c>
      <c r="L399" s="219" t="str">
        <f>IF(K399="","",RANK(K399,K396:K400))</f>
        <v/>
      </c>
      <c r="M399" s="220" t="str">
        <f t="shared" si="234"/>
        <v/>
      </c>
      <c r="N399" s="73"/>
      <c r="O399" s="73" t="str">
        <f>IF(M399="","",ABS(M399-N397))</f>
        <v/>
      </c>
      <c r="P399" s="221" t="str">
        <f>IF(O399="","",RANK(O399,O396:O400))</f>
        <v/>
      </c>
      <c r="Q399" s="222" t="str">
        <f t="shared" si="235"/>
        <v/>
      </c>
      <c r="R399" s="74"/>
      <c r="S399" s="74" t="str">
        <f>IF(Q399="","",ABS(Q399-R397))</f>
        <v/>
      </c>
      <c r="T399" s="223" t="str">
        <f>IF(S399="","",RANK(S399,S396:S400))</f>
        <v/>
      </c>
      <c r="U399" s="224" t="str">
        <f t="shared" si="236"/>
        <v/>
      </c>
      <c r="V399" s="75"/>
      <c r="W399" s="225" t="str">
        <f>IF(B396="","",IF(N396=0,J397,IF(N396&lt;0.5,N397,IF(R396&lt;0.5,R397,"NV"))))</f>
        <v/>
      </c>
      <c r="X399" s="763"/>
      <c r="Y399" s="813"/>
      <c r="Z399" s="816"/>
    </row>
    <row r="400" spans="1:26" ht="15.75" thickBot="1" x14ac:dyDescent="0.3">
      <c r="A400" s="622"/>
      <c r="B400" s="1003"/>
      <c r="C400" s="825"/>
      <c r="D400" s="24" t="s">
        <v>6</v>
      </c>
      <c r="E400" s="389" t="str">
        <f>IF(F400&lt;&gt;"",E396,"")</f>
        <v/>
      </c>
      <c r="F400" s="295"/>
      <c r="G400" s="296"/>
      <c r="H400" s="335"/>
      <c r="I400" s="226" t="str">
        <f>IF(B396="","",IF(F400=999,999,IF(F400+G400+H400=0,"",(F400*60+G400+H400/100)+E400)))</f>
        <v/>
      </c>
      <c r="J400" s="76"/>
      <c r="K400" s="76" t="str">
        <f>IF(I400="","",ABS(I400-J397))</f>
        <v/>
      </c>
      <c r="L400" s="227" t="str">
        <f>IF(K400="","",RANK(K400,K396:K400))</f>
        <v/>
      </c>
      <c r="M400" s="228" t="str">
        <f t="shared" si="234"/>
        <v/>
      </c>
      <c r="N400" s="77"/>
      <c r="O400" s="77" t="str">
        <f>IF(M400="","",ABS(M400-N397))</f>
        <v/>
      </c>
      <c r="P400" s="229" t="str">
        <f>IF(O400="","",RANK(O400,O396:O400))</f>
        <v/>
      </c>
      <c r="Q400" s="230" t="str">
        <f t="shared" si="235"/>
        <v/>
      </c>
      <c r="R400" s="78"/>
      <c r="S400" s="78" t="str">
        <f>IF(Q400="","",ABS(Q400-R397))</f>
        <v/>
      </c>
      <c r="T400" s="231" t="str">
        <f>IF(S400="","",RANK(S400,S396:S400))</f>
        <v/>
      </c>
      <c r="U400" s="232" t="str">
        <f t="shared" si="236"/>
        <v/>
      </c>
      <c r="V400" s="79"/>
      <c r="W400" s="233" t="str">
        <f>IF(B396="","",IF(R396&lt;0.5,TRIMMEAN(I396:I400,0.4),IF(V396&lt;0.5,V397,"NV")))</f>
        <v/>
      </c>
      <c r="X400" s="811"/>
      <c r="Y400" s="814"/>
      <c r="Z400" s="817"/>
    </row>
    <row r="401" spans="1:26" x14ac:dyDescent="0.25">
      <c r="A401" s="626" t="str">
        <f>IF(B401="","",INDEX('Names And Totals'!$A$5:$A$104,MATCH('Head to Head'!B401,'Names And Totals'!$B$5:$B$104,0)))</f>
        <v/>
      </c>
      <c r="B401" s="999"/>
      <c r="C401" s="821" t="str">
        <f>IF(B401="","",IF(Y401="DQ","DQ",IF(Y401="TO","TO",IF(Y401="NV","NV",IF(Y401="","",RANK(Y401,$Y$6:$Y$501,0))))))</f>
        <v/>
      </c>
      <c r="D401" s="67" t="s">
        <v>7</v>
      </c>
      <c r="E401" s="342"/>
      <c r="F401" s="336"/>
      <c r="G401" s="333"/>
      <c r="H401" s="337"/>
      <c r="I401" s="263" t="str">
        <f>IF(B401="","",IF(F401=999,999,IF(F401+G401+H401=0,"",(F401*60+G401+H401/100)+E401)))</f>
        <v/>
      </c>
      <c r="J401" s="80" t="str">
        <f>IF(B401="","",MAX(I401:I405)-MIN(I401:I405))</f>
        <v/>
      </c>
      <c r="K401" s="80" t="str">
        <f>IF(I401="","",ABS(I401-J402))</f>
        <v/>
      </c>
      <c r="L401" s="214" t="str">
        <f>IF(K401="","",RANK(K401,K401:K405))</f>
        <v/>
      </c>
      <c r="M401" s="80" t="str">
        <f>IF(I401="","",IF(L401=1,"",I401))</f>
        <v/>
      </c>
      <c r="N401" s="82" t="str">
        <f>IF(B401="","",MAX(M401:M405)-MIN(M401:M405))</f>
        <v/>
      </c>
      <c r="O401" s="82" t="str">
        <f>IF(M401="","",ABS(M401-N402))</f>
        <v/>
      </c>
      <c r="P401" s="215" t="str">
        <f>IF(O401="","",RANK(O401,O401:O405))</f>
        <v/>
      </c>
      <c r="Q401" s="82" t="str">
        <f>IF(O401="","",IF(P401=1,"",I401))</f>
        <v/>
      </c>
      <c r="R401" s="83" t="str">
        <f>IF(B401="","",MAX(Q401:Q405)-MIN(Q401:Q405))</f>
        <v/>
      </c>
      <c r="S401" s="83" t="str">
        <f>IF(Q401="","",ABS(Q401-R402))</f>
        <v/>
      </c>
      <c r="T401" s="216" t="str">
        <f>IF(S401="","",RANK(S401,S401:S405))</f>
        <v/>
      </c>
      <c r="U401" s="83" t="str">
        <f>IF(T401="","",IF(T401=1,"",Q401))</f>
        <v/>
      </c>
      <c r="V401" s="84" t="str">
        <f>IF(B401="","",MAX(U401:U405)-MIN(U401:U405))</f>
        <v/>
      </c>
      <c r="W401" s="217" t="str">
        <f>IF(B401="","",I401)</f>
        <v/>
      </c>
      <c r="X401" s="614" t="str">
        <f>IF(B401="","",IF(Z401="DQ","DQ",IF(I401=999,"TO",IF(I401="","",IF(I402="",W401,IF(I403="",W402,IF(I404="",W403,IF(I405="",W404,W405))))))))</f>
        <v/>
      </c>
      <c r="Y401" s="818" t="str">
        <f>IF(B401="","",IF(Z401="DQ","DQ",IF(X401="TO","TO",IF(X401="","",IF(X401="NV","NV",IF((20-(X401-$Y$3))&gt;0,(20-(X401-$Y$3)),0))))))</f>
        <v/>
      </c>
      <c r="Z401" s="639"/>
    </row>
    <row r="402" spans="1:26" x14ac:dyDescent="0.25">
      <c r="A402" s="627"/>
      <c r="B402" s="997"/>
      <c r="C402" s="822"/>
      <c r="D402" s="21" t="s">
        <v>4</v>
      </c>
      <c r="E402" s="387" t="str">
        <f>IF(F402&lt;&gt;"",E401,"")</f>
        <v/>
      </c>
      <c r="F402" s="292"/>
      <c r="G402" s="293"/>
      <c r="H402" s="314"/>
      <c r="I402" s="234" t="str">
        <f>IF(B401="","",IF(F402=999,999,IF(F402+G402+H402=0,"",(F402*60+G402+H402/100)+E402)))</f>
        <v/>
      </c>
      <c r="J402" s="72" t="str">
        <f>IF(B401="","",AVERAGE(I401:I405))</f>
        <v/>
      </c>
      <c r="K402" s="72" t="str">
        <f>IF(I402="","",ABS(I402-J402))</f>
        <v/>
      </c>
      <c r="L402" s="219" t="str">
        <f>IF(K402="","",RANK(K402,K401:K405))</f>
        <v/>
      </c>
      <c r="M402" s="220" t="str">
        <f t="shared" ref="M402:M405" si="237">IF(I402="","",IF(L402=1,"",I402))</f>
        <v/>
      </c>
      <c r="N402" s="73" t="str">
        <f>IF(B401="","",AVERAGE(M401:M405))</f>
        <v/>
      </c>
      <c r="O402" s="73" t="str">
        <f>IF(M402="","",ABS(M402-N402))</f>
        <v/>
      </c>
      <c r="P402" s="221" t="str">
        <f>IF(O402="","",RANK(O402,O401:O405))</f>
        <v/>
      </c>
      <c r="Q402" s="222" t="str">
        <f t="shared" ref="Q402:Q405" si="238">IF(O402="","",IF(P402=1,"",I402))</f>
        <v/>
      </c>
      <c r="R402" s="74" t="str">
        <f>IF(B401="","",AVERAGE(Q401:Q405))</f>
        <v/>
      </c>
      <c r="S402" s="74" t="str">
        <f>IF(Q402="","",ABS(Q402-R402))</f>
        <v/>
      </c>
      <c r="T402" s="223" t="str">
        <f>IF(S402="","",RANK(S402,S401:S405))</f>
        <v/>
      </c>
      <c r="U402" s="224" t="str">
        <f t="shared" ref="U402:U405" si="239">IF(T402="","",IF(T402=1,"",Q402))</f>
        <v/>
      </c>
      <c r="V402" s="75" t="str">
        <f>IF(B401="","",AVERAGE(U401:U405))</f>
        <v/>
      </c>
      <c r="W402" s="225" t="str">
        <f>IF(B401="","",IF(J401&lt;0.5,J402,"NV"))</f>
        <v/>
      </c>
      <c r="X402" s="615"/>
      <c r="Y402" s="819"/>
      <c r="Z402" s="639"/>
    </row>
    <row r="403" spans="1:26" x14ac:dyDescent="0.25">
      <c r="A403" s="627"/>
      <c r="B403" s="997"/>
      <c r="C403" s="822"/>
      <c r="D403" s="21" t="s">
        <v>8</v>
      </c>
      <c r="E403" s="387" t="str">
        <f>IF(F403&lt;&gt;"",E401,"")</f>
        <v/>
      </c>
      <c r="F403" s="292"/>
      <c r="G403" s="293"/>
      <c r="H403" s="314"/>
      <c r="I403" s="234" t="str">
        <f>IF(B401="","",IF(F403=999,999,IF(F403+G403+H403=0,"",(F403*60+G403+H403/100)+E403)))</f>
        <v/>
      </c>
      <c r="J403" s="72"/>
      <c r="K403" s="72" t="str">
        <f>IF(I403="","",ABS(I403-J402))</f>
        <v/>
      </c>
      <c r="L403" s="219" t="str">
        <f>IF(K403="","",RANK(K403,K401:K405))</f>
        <v/>
      </c>
      <c r="M403" s="220" t="str">
        <f t="shared" si="237"/>
        <v/>
      </c>
      <c r="N403" s="73"/>
      <c r="O403" s="73" t="str">
        <f>IF(M403="","",ABS(M403-N402))</f>
        <v/>
      </c>
      <c r="P403" s="221" t="str">
        <f>IF(O403="","",RANK(O403,O401:O405))</f>
        <v/>
      </c>
      <c r="Q403" s="222" t="str">
        <f t="shared" si="238"/>
        <v/>
      </c>
      <c r="R403" s="74"/>
      <c r="S403" s="74" t="str">
        <f>IF(Q403="","",ABS(Q403-R402))</f>
        <v/>
      </c>
      <c r="T403" s="223" t="str">
        <f>IF(S403="","",RANK(S403,S401:S405))</f>
        <v/>
      </c>
      <c r="U403" s="224" t="str">
        <f t="shared" si="239"/>
        <v/>
      </c>
      <c r="V403" s="75"/>
      <c r="W403" s="225" t="str">
        <f>IF(B401="","",IF(J401&lt;0.5,J402,IF(N401&lt;0.5,N402,"NV")))</f>
        <v/>
      </c>
      <c r="X403" s="615"/>
      <c r="Y403" s="819"/>
      <c r="Z403" s="639"/>
    </row>
    <row r="404" spans="1:26" x14ac:dyDescent="0.25">
      <c r="A404" s="627"/>
      <c r="B404" s="997"/>
      <c r="C404" s="822"/>
      <c r="D404" s="21" t="s">
        <v>5</v>
      </c>
      <c r="E404" s="387" t="str">
        <f>IF(F404&lt;&gt;"",E401,"")</f>
        <v/>
      </c>
      <c r="F404" s="292"/>
      <c r="G404" s="293"/>
      <c r="H404" s="314"/>
      <c r="I404" s="234" t="str">
        <f>IF(B401="","",IF(F404=999,999,IF(F404+G404+H404=0,"",(F404*60+G404+H404/100)+E404)))</f>
        <v/>
      </c>
      <c r="J404" s="72"/>
      <c r="K404" s="72" t="str">
        <f>IF(I404="","",ABS(I404-J402))</f>
        <v/>
      </c>
      <c r="L404" s="219" t="str">
        <f>IF(K404="","",RANK(K404,K401:K405))</f>
        <v/>
      </c>
      <c r="M404" s="220" t="str">
        <f t="shared" si="237"/>
        <v/>
      </c>
      <c r="N404" s="73"/>
      <c r="O404" s="73" t="str">
        <f>IF(M404="","",ABS(M404-N402))</f>
        <v/>
      </c>
      <c r="P404" s="221" t="str">
        <f>IF(O404="","",RANK(O404,O401:O405))</f>
        <v/>
      </c>
      <c r="Q404" s="222" t="str">
        <f t="shared" si="238"/>
        <v/>
      </c>
      <c r="R404" s="74"/>
      <c r="S404" s="74" t="str">
        <f>IF(Q404="","",ABS(Q404-R402))</f>
        <v/>
      </c>
      <c r="T404" s="223" t="str">
        <f>IF(S404="","",RANK(S404,S401:S405))</f>
        <v/>
      </c>
      <c r="U404" s="224" t="str">
        <f t="shared" si="239"/>
        <v/>
      </c>
      <c r="V404" s="75"/>
      <c r="W404" s="225" t="str">
        <f>IF(B401="","",IF(N401=0,J402,IF(N401&lt;0.5,N402,IF(R401&lt;0.5,R402,"NV"))))</f>
        <v/>
      </c>
      <c r="X404" s="615"/>
      <c r="Y404" s="819"/>
      <c r="Z404" s="639"/>
    </row>
    <row r="405" spans="1:26" ht="15.75" thickBot="1" x14ac:dyDescent="0.3">
      <c r="A405" s="628"/>
      <c r="B405" s="1000"/>
      <c r="C405" s="823"/>
      <c r="D405" s="66" t="s">
        <v>6</v>
      </c>
      <c r="E405" s="235" t="str">
        <f>IF(F405&lt;&gt;"",E401,"")</f>
        <v/>
      </c>
      <c r="F405" s="338"/>
      <c r="G405" s="339"/>
      <c r="H405" s="340"/>
      <c r="I405" s="264" t="str">
        <f>IF(B401="","",IF(F405=999,999,IF(F405+G405+H405=0,"",(F405*60+G405+H405/100)+E405)))</f>
        <v/>
      </c>
      <c r="J405" s="76"/>
      <c r="K405" s="76" t="str">
        <f>IF(I405="","",ABS(I405-J402))</f>
        <v/>
      </c>
      <c r="L405" s="227" t="str">
        <f>IF(K405="","",RANK(K405,K401:K405))</f>
        <v/>
      </c>
      <c r="M405" s="228" t="str">
        <f t="shared" si="237"/>
        <v/>
      </c>
      <c r="N405" s="77"/>
      <c r="O405" s="77" t="str">
        <f>IF(M405="","",ABS(M405-N402))</f>
        <v/>
      </c>
      <c r="P405" s="229" t="str">
        <f>IF(O405="","",RANK(O405,O401:O405))</f>
        <v/>
      </c>
      <c r="Q405" s="230" t="str">
        <f t="shared" si="238"/>
        <v/>
      </c>
      <c r="R405" s="78"/>
      <c r="S405" s="78" t="str">
        <f>IF(Q405="","",ABS(Q405-R402))</f>
        <v/>
      </c>
      <c r="T405" s="231" t="str">
        <f>IF(S405="","",RANK(S405,S401:S405))</f>
        <v/>
      </c>
      <c r="U405" s="232" t="str">
        <f t="shared" si="239"/>
        <v/>
      </c>
      <c r="V405" s="79"/>
      <c r="W405" s="233" t="str">
        <f>IF(B401="","",IF(R401&lt;0.5,TRIMMEAN(I401:I405,0.4),IF(V401&lt;0.5,V402,"NV")))</f>
        <v/>
      </c>
      <c r="X405" s="616"/>
      <c r="Y405" s="820"/>
      <c r="Z405" s="639"/>
    </row>
    <row r="406" spans="1:26" x14ac:dyDescent="0.25">
      <c r="A406" s="830" t="str">
        <f>IF(B406="","",INDEX('Names And Totals'!$A$5:$A$104,MATCH('Head to Head'!B406,'Names And Totals'!$B$5:$B$104,0)))</f>
        <v/>
      </c>
      <c r="B406" s="1001"/>
      <c r="C406" s="824" t="str">
        <f>IF(B406="","",IF(Y406="DQ","DQ",IF(Y406="TO","TO",IF(Y406="NV","NV",IF(Y406="","",RANK(Y406,$Y$6:$Y$501,0))))))</f>
        <v/>
      </c>
      <c r="D406" s="23" t="s">
        <v>7</v>
      </c>
      <c r="E406" s="343"/>
      <c r="F406" s="324"/>
      <c r="G406" s="334"/>
      <c r="H406" s="325"/>
      <c r="I406" s="213" t="str">
        <f>IF(B406="","",IF(F406=999,999,IF(F406+G406+H406=0,"",(F406*60+G406+H406/100)+E406)))</f>
        <v/>
      </c>
      <c r="J406" s="80" t="str">
        <f>IF(B406="","",MAX(I406:I410)-MIN(I406:I410))</f>
        <v/>
      </c>
      <c r="K406" s="80" t="str">
        <f>IF(I406="","",ABS(I406-J407))</f>
        <v/>
      </c>
      <c r="L406" s="214" t="str">
        <f>IF(K406="","",RANK(K406,K406:K410))</f>
        <v/>
      </c>
      <c r="M406" s="80" t="str">
        <f>IF(I406="","",IF(L406=1,"",I406))</f>
        <v/>
      </c>
      <c r="N406" s="82" t="str">
        <f>IF(B406="","",MAX(M406:M410)-MIN(M406:M410))</f>
        <v/>
      </c>
      <c r="O406" s="82" t="str">
        <f>IF(M406="","",ABS(M406-N407))</f>
        <v/>
      </c>
      <c r="P406" s="215" t="str">
        <f>IF(O406="","",RANK(O406,O406:O410))</f>
        <v/>
      </c>
      <c r="Q406" s="82" t="str">
        <f>IF(O406="","",IF(P406=1,"",I406))</f>
        <v/>
      </c>
      <c r="R406" s="83" t="str">
        <f>IF(B406="","",MAX(Q406:Q410)-MIN(Q406:Q410))</f>
        <v/>
      </c>
      <c r="S406" s="83" t="str">
        <f>IF(Q406="","",ABS(Q406-R407))</f>
        <v/>
      </c>
      <c r="T406" s="216" t="str">
        <f>IF(S406="","",RANK(S406,S406:S410))</f>
        <v/>
      </c>
      <c r="U406" s="83" t="str">
        <f>IF(T406="","",IF(T406=1,"",Q406))</f>
        <v/>
      </c>
      <c r="V406" s="84" t="str">
        <f>IF(B406="","",MAX(U406:U410)-MIN(U406:U410))</f>
        <v/>
      </c>
      <c r="W406" s="217" t="str">
        <f>IF(B406="","",I406)</f>
        <v/>
      </c>
      <c r="X406" s="810" t="str">
        <f>IF(B406="","",IF(Z406="DQ","DQ",IF(I406=999,"TO",IF(I406="","",IF(I407="",W406,IF(I408="",W407,IF(I409="",W408,IF(I410="",W409,W410))))))))</f>
        <v/>
      </c>
      <c r="Y406" s="812" t="str">
        <f>IF(B406="","",IF(Z406="DQ","DQ",IF(X406="TO","TO",IF(X406="","",IF(X406="NV","NV",IF((20-(X406-$Y$3))&gt;0,(20-(X406-$Y$3)),0))))))</f>
        <v/>
      </c>
      <c r="Z406" s="815"/>
    </row>
    <row r="407" spans="1:26" x14ac:dyDescent="0.25">
      <c r="A407" s="621"/>
      <c r="B407" s="1002"/>
      <c r="C407" s="641"/>
      <c r="D407" s="18" t="s">
        <v>4</v>
      </c>
      <c r="E407" s="384" t="str">
        <f>IF(F407&lt;&gt;"",E406,"")</f>
        <v/>
      </c>
      <c r="F407" s="289"/>
      <c r="G407" s="290"/>
      <c r="H407" s="310"/>
      <c r="I407" s="218" t="str">
        <f>IF(B406="","",IF(F407=999,999,IF(F407+G407+H407=0,"",(F407*60+G407+H407/100)+E407)))</f>
        <v/>
      </c>
      <c r="J407" s="72" t="str">
        <f>IF(B406="","",AVERAGE(I406:I410))</f>
        <v/>
      </c>
      <c r="K407" s="72" t="str">
        <f>IF(I407="","",ABS(I407-J407))</f>
        <v/>
      </c>
      <c r="L407" s="219" t="str">
        <f>IF(K407="","",RANK(K407,K406:K410))</f>
        <v/>
      </c>
      <c r="M407" s="220" t="str">
        <f t="shared" ref="M407:M410" si="240">IF(I407="","",IF(L407=1,"",I407))</f>
        <v/>
      </c>
      <c r="N407" s="73" t="str">
        <f>IF(B406="","",AVERAGE(M406:M410))</f>
        <v/>
      </c>
      <c r="O407" s="73" t="str">
        <f>IF(M407="","",ABS(M407-N407))</f>
        <v/>
      </c>
      <c r="P407" s="221" t="str">
        <f>IF(O407="","",RANK(O407,O406:O410))</f>
        <v/>
      </c>
      <c r="Q407" s="222" t="str">
        <f t="shared" ref="Q407:Q410" si="241">IF(O407="","",IF(P407=1,"",I407))</f>
        <v/>
      </c>
      <c r="R407" s="74" t="str">
        <f>IF(B406="","",AVERAGE(Q406:Q410))</f>
        <v/>
      </c>
      <c r="S407" s="74" t="str">
        <f>IF(Q407="","",ABS(Q407-R407))</f>
        <v/>
      </c>
      <c r="T407" s="223" t="str">
        <f>IF(S407="","",RANK(S407,S406:S410))</f>
        <v/>
      </c>
      <c r="U407" s="224" t="str">
        <f t="shared" ref="U407:U410" si="242">IF(T407="","",IF(T407=1,"",Q407))</f>
        <v/>
      </c>
      <c r="V407" s="75" t="str">
        <f>IF(B406="","",AVERAGE(U406:U410))</f>
        <v/>
      </c>
      <c r="W407" s="225" t="str">
        <f>IF(B406="","",IF(J406&lt;0.5,J407,"NV"))</f>
        <v/>
      </c>
      <c r="X407" s="763"/>
      <c r="Y407" s="813"/>
      <c r="Z407" s="816"/>
    </row>
    <row r="408" spans="1:26" x14ac:dyDescent="0.25">
      <c r="A408" s="621"/>
      <c r="B408" s="1002"/>
      <c r="C408" s="641"/>
      <c r="D408" s="18" t="s">
        <v>8</v>
      </c>
      <c r="E408" s="384" t="str">
        <f>IF(F408&lt;&gt;"",E406,"")</f>
        <v/>
      </c>
      <c r="F408" s="289"/>
      <c r="G408" s="290"/>
      <c r="H408" s="310"/>
      <c r="I408" s="218" t="str">
        <f>IF(B406="","",IF(F408=999,999,IF(F408+G408+H408=0,"",(F408*60+G408+H408/100)+E408)))</f>
        <v/>
      </c>
      <c r="J408" s="72"/>
      <c r="K408" s="72" t="str">
        <f>IF(I408="","",ABS(I408-J407))</f>
        <v/>
      </c>
      <c r="L408" s="219" t="str">
        <f>IF(K408="","",RANK(K408,K406:K410))</f>
        <v/>
      </c>
      <c r="M408" s="220" t="str">
        <f t="shared" si="240"/>
        <v/>
      </c>
      <c r="N408" s="73"/>
      <c r="O408" s="73" t="str">
        <f>IF(M408="","",ABS(M408-N407))</f>
        <v/>
      </c>
      <c r="P408" s="221" t="str">
        <f>IF(O408="","",RANK(O408,O406:O410))</f>
        <v/>
      </c>
      <c r="Q408" s="222" t="str">
        <f t="shared" si="241"/>
        <v/>
      </c>
      <c r="R408" s="74"/>
      <c r="S408" s="74" t="str">
        <f>IF(Q408="","",ABS(Q408-R407))</f>
        <v/>
      </c>
      <c r="T408" s="223" t="str">
        <f>IF(S408="","",RANK(S408,S406:S410))</f>
        <v/>
      </c>
      <c r="U408" s="224" t="str">
        <f t="shared" si="242"/>
        <v/>
      </c>
      <c r="V408" s="75"/>
      <c r="W408" s="225" t="str">
        <f>IF(B406="","",IF(J406&lt;0.5,J407,IF(N406&lt;0.5,N407,"NV")))</f>
        <v/>
      </c>
      <c r="X408" s="763"/>
      <c r="Y408" s="813"/>
      <c r="Z408" s="816"/>
    </row>
    <row r="409" spans="1:26" x14ac:dyDescent="0.25">
      <c r="A409" s="621"/>
      <c r="B409" s="1002"/>
      <c r="C409" s="641"/>
      <c r="D409" s="18" t="s">
        <v>5</v>
      </c>
      <c r="E409" s="384" t="str">
        <f>IF(F409&lt;&gt;"",E406,"")</f>
        <v/>
      </c>
      <c r="F409" s="289"/>
      <c r="G409" s="290"/>
      <c r="H409" s="310"/>
      <c r="I409" s="218" t="str">
        <f>IF(B406="","",IF(F409=999,999,IF(F409+G409+H409=0,"",(F409*60+G409+H409/100)+E409)))</f>
        <v/>
      </c>
      <c r="J409" s="72"/>
      <c r="K409" s="72" t="str">
        <f>IF(I409="","",ABS(I409-J407))</f>
        <v/>
      </c>
      <c r="L409" s="219" t="str">
        <f>IF(K409="","",RANK(K409,K406:K410))</f>
        <v/>
      </c>
      <c r="M409" s="220" t="str">
        <f t="shared" si="240"/>
        <v/>
      </c>
      <c r="N409" s="73"/>
      <c r="O409" s="73" t="str">
        <f>IF(M409="","",ABS(M409-N407))</f>
        <v/>
      </c>
      <c r="P409" s="221" t="str">
        <f>IF(O409="","",RANK(O409,O406:O410))</f>
        <v/>
      </c>
      <c r="Q409" s="222" t="str">
        <f t="shared" si="241"/>
        <v/>
      </c>
      <c r="R409" s="74"/>
      <c r="S409" s="74" t="str">
        <f>IF(Q409="","",ABS(Q409-R407))</f>
        <v/>
      </c>
      <c r="T409" s="223" t="str">
        <f>IF(S409="","",RANK(S409,S406:S410))</f>
        <v/>
      </c>
      <c r="U409" s="224" t="str">
        <f t="shared" si="242"/>
        <v/>
      </c>
      <c r="V409" s="75"/>
      <c r="W409" s="225" t="str">
        <f>IF(B406="","",IF(N406=0,J407,IF(N406&lt;0.5,N407,IF(R406&lt;0.5,R407,"NV"))))</f>
        <v/>
      </c>
      <c r="X409" s="763"/>
      <c r="Y409" s="813"/>
      <c r="Z409" s="816"/>
    </row>
    <row r="410" spans="1:26" ht="15.75" thickBot="1" x14ac:dyDescent="0.3">
      <c r="A410" s="622"/>
      <c r="B410" s="1003"/>
      <c r="C410" s="825"/>
      <c r="D410" s="24" t="s">
        <v>6</v>
      </c>
      <c r="E410" s="389" t="str">
        <f>IF(F410&lt;&gt;"",E406,"")</f>
        <v/>
      </c>
      <c r="F410" s="295"/>
      <c r="G410" s="296"/>
      <c r="H410" s="335"/>
      <c r="I410" s="226" t="str">
        <f>IF(B406="","",IF(F410=999,999,IF(F410+G410+H410=0,"",(F410*60+G410+H410/100)+E410)))</f>
        <v/>
      </c>
      <c r="J410" s="76"/>
      <c r="K410" s="76" t="str">
        <f>IF(I410="","",ABS(I410-J407))</f>
        <v/>
      </c>
      <c r="L410" s="227" t="str">
        <f>IF(K410="","",RANK(K410,K406:K410))</f>
        <v/>
      </c>
      <c r="M410" s="228" t="str">
        <f t="shared" si="240"/>
        <v/>
      </c>
      <c r="N410" s="77"/>
      <c r="O410" s="77" t="str">
        <f>IF(M410="","",ABS(M410-N407))</f>
        <v/>
      </c>
      <c r="P410" s="229" t="str">
        <f>IF(O410="","",RANK(O410,O406:O410))</f>
        <v/>
      </c>
      <c r="Q410" s="230" t="str">
        <f t="shared" si="241"/>
        <v/>
      </c>
      <c r="R410" s="78"/>
      <c r="S410" s="78" t="str">
        <f>IF(Q410="","",ABS(Q410-R407))</f>
        <v/>
      </c>
      <c r="T410" s="231" t="str">
        <f>IF(S410="","",RANK(S410,S406:S410))</f>
        <v/>
      </c>
      <c r="U410" s="232" t="str">
        <f t="shared" si="242"/>
        <v/>
      </c>
      <c r="V410" s="79"/>
      <c r="W410" s="233" t="str">
        <f>IF(B406="","",IF(R406&lt;0.5,TRIMMEAN(I406:I410,0.4),IF(V406&lt;0.5,V407,"NV")))</f>
        <v/>
      </c>
      <c r="X410" s="811"/>
      <c r="Y410" s="814"/>
      <c r="Z410" s="817"/>
    </row>
    <row r="411" spans="1:26" x14ac:dyDescent="0.25">
      <c r="A411" s="626" t="str">
        <f>IF(B411="","",INDEX('Names And Totals'!$A$5:$A$104,MATCH('Head to Head'!B411,'Names And Totals'!$B$5:$B$104,0)))</f>
        <v/>
      </c>
      <c r="B411" s="999"/>
      <c r="C411" s="821" t="str">
        <f>IF(B411="","",IF(Y411="DQ","DQ",IF(Y411="TO","TO",IF(Y411="NV","NV",IF(Y411="","",RANK(Y411,$Y$6:$Y$501,0))))))</f>
        <v/>
      </c>
      <c r="D411" s="67" t="s">
        <v>7</v>
      </c>
      <c r="E411" s="342"/>
      <c r="F411" s="336"/>
      <c r="G411" s="333"/>
      <c r="H411" s="337"/>
      <c r="I411" s="263" t="str">
        <f>IF(B411="","",IF(F411=999,999,IF(F411+G411+H411=0,"",(F411*60+G411+H411/100)+E411)))</f>
        <v/>
      </c>
      <c r="J411" s="80" t="str">
        <f>IF(B411="","",MAX(I411:I415)-MIN(I411:I415))</f>
        <v/>
      </c>
      <c r="K411" s="80" t="str">
        <f>IF(I411="","",ABS(I411-J412))</f>
        <v/>
      </c>
      <c r="L411" s="214" t="str">
        <f>IF(K411="","",RANK(K411,K411:K415))</f>
        <v/>
      </c>
      <c r="M411" s="80" t="str">
        <f>IF(I411="","",IF(L411=1,"",I411))</f>
        <v/>
      </c>
      <c r="N411" s="82" t="str">
        <f>IF(B411="","",MAX(M411:M415)-MIN(M411:M415))</f>
        <v/>
      </c>
      <c r="O411" s="82" t="str">
        <f>IF(M411="","",ABS(M411-N412))</f>
        <v/>
      </c>
      <c r="P411" s="215" t="str">
        <f>IF(O411="","",RANK(O411,O411:O415))</f>
        <v/>
      </c>
      <c r="Q411" s="82" t="str">
        <f>IF(O411="","",IF(P411=1,"",I411))</f>
        <v/>
      </c>
      <c r="R411" s="83" t="str">
        <f>IF(B411="","",MAX(Q411:Q415)-MIN(Q411:Q415))</f>
        <v/>
      </c>
      <c r="S411" s="83" t="str">
        <f>IF(Q411="","",ABS(Q411-R412))</f>
        <v/>
      </c>
      <c r="T411" s="216" t="str">
        <f>IF(S411="","",RANK(S411,S411:S415))</f>
        <v/>
      </c>
      <c r="U411" s="83" t="str">
        <f>IF(T411="","",IF(T411=1,"",Q411))</f>
        <v/>
      </c>
      <c r="V411" s="84" t="str">
        <f>IF(B411="","",MAX(U411:U415)-MIN(U411:U415))</f>
        <v/>
      </c>
      <c r="W411" s="217" t="str">
        <f>IF(B411="","",I411)</f>
        <v/>
      </c>
      <c r="X411" s="614" t="str">
        <f>IF(B411="","",IF(Z411="DQ","DQ",IF(I411=999,"TO",IF(I411="","",IF(I412="",W411,IF(I413="",W412,IF(I414="",W413,IF(I415="",W414,W415))))))))</f>
        <v/>
      </c>
      <c r="Y411" s="818" t="str">
        <f>IF(B411="","",IF(Z411="DQ","DQ",IF(X411="TO","TO",IF(X411="","",IF(X411="NV","NV",IF((20-(X411-$Y$3))&gt;0,(20-(X411-$Y$3)),0))))))</f>
        <v/>
      </c>
      <c r="Z411" s="639"/>
    </row>
    <row r="412" spans="1:26" x14ac:dyDescent="0.25">
      <c r="A412" s="627"/>
      <c r="B412" s="997"/>
      <c r="C412" s="822"/>
      <c r="D412" s="21" t="s">
        <v>4</v>
      </c>
      <c r="E412" s="387" t="str">
        <f>IF(F412&lt;&gt;"",E411,"")</f>
        <v/>
      </c>
      <c r="F412" s="292"/>
      <c r="G412" s="293"/>
      <c r="H412" s="314"/>
      <c r="I412" s="234" t="str">
        <f>IF(B411="","",IF(F412=999,999,IF(F412+G412+H412=0,"",(F412*60+G412+H412/100)+E412)))</f>
        <v/>
      </c>
      <c r="J412" s="72" t="str">
        <f>IF(B411="","",AVERAGE(I411:I415))</f>
        <v/>
      </c>
      <c r="K412" s="72" t="str">
        <f>IF(I412="","",ABS(I412-J412))</f>
        <v/>
      </c>
      <c r="L412" s="219" t="str">
        <f>IF(K412="","",RANK(K412,K411:K415))</f>
        <v/>
      </c>
      <c r="M412" s="220" t="str">
        <f t="shared" ref="M412:M415" si="243">IF(I412="","",IF(L412=1,"",I412))</f>
        <v/>
      </c>
      <c r="N412" s="73" t="str">
        <f>IF(B411="","",AVERAGE(M411:M415))</f>
        <v/>
      </c>
      <c r="O412" s="73" t="str">
        <f>IF(M412="","",ABS(M412-N412))</f>
        <v/>
      </c>
      <c r="P412" s="221" t="str">
        <f>IF(O412="","",RANK(O412,O411:O415))</f>
        <v/>
      </c>
      <c r="Q412" s="222" t="str">
        <f t="shared" ref="Q412:Q415" si="244">IF(O412="","",IF(P412=1,"",I412))</f>
        <v/>
      </c>
      <c r="R412" s="74" t="str">
        <f>IF(B411="","",AVERAGE(Q411:Q415))</f>
        <v/>
      </c>
      <c r="S412" s="74" t="str">
        <f>IF(Q412="","",ABS(Q412-R412))</f>
        <v/>
      </c>
      <c r="T412" s="223" t="str">
        <f>IF(S412="","",RANK(S412,S411:S415))</f>
        <v/>
      </c>
      <c r="U412" s="224" t="str">
        <f t="shared" ref="U412:U415" si="245">IF(T412="","",IF(T412=1,"",Q412))</f>
        <v/>
      </c>
      <c r="V412" s="75" t="str">
        <f>IF(B411="","",AVERAGE(U411:U415))</f>
        <v/>
      </c>
      <c r="W412" s="225" t="str">
        <f>IF(B411="","",IF(J411&lt;0.5,J412,"NV"))</f>
        <v/>
      </c>
      <c r="X412" s="615"/>
      <c r="Y412" s="819"/>
      <c r="Z412" s="639"/>
    </row>
    <row r="413" spans="1:26" x14ac:dyDescent="0.25">
      <c r="A413" s="627"/>
      <c r="B413" s="997"/>
      <c r="C413" s="822"/>
      <c r="D413" s="21" t="s">
        <v>8</v>
      </c>
      <c r="E413" s="387" t="str">
        <f>IF(F413&lt;&gt;"",E411,"")</f>
        <v/>
      </c>
      <c r="F413" s="292"/>
      <c r="G413" s="293"/>
      <c r="H413" s="314"/>
      <c r="I413" s="234" t="str">
        <f>IF(B411="","",IF(F413=999,999,IF(F413+G413+H413=0,"",(F413*60+G413+H413/100)+E413)))</f>
        <v/>
      </c>
      <c r="J413" s="72"/>
      <c r="K413" s="72" t="str">
        <f>IF(I413="","",ABS(I413-J412))</f>
        <v/>
      </c>
      <c r="L413" s="219" t="str">
        <f>IF(K413="","",RANK(K413,K411:K415))</f>
        <v/>
      </c>
      <c r="M413" s="220" t="str">
        <f t="shared" si="243"/>
        <v/>
      </c>
      <c r="N413" s="73"/>
      <c r="O413" s="73" t="str">
        <f>IF(M413="","",ABS(M413-N412))</f>
        <v/>
      </c>
      <c r="P413" s="221" t="str">
        <f>IF(O413="","",RANK(O413,O411:O415))</f>
        <v/>
      </c>
      <c r="Q413" s="222" t="str">
        <f t="shared" si="244"/>
        <v/>
      </c>
      <c r="R413" s="74"/>
      <c r="S413" s="74" t="str">
        <f>IF(Q413="","",ABS(Q413-R412))</f>
        <v/>
      </c>
      <c r="T413" s="223" t="str">
        <f>IF(S413="","",RANK(S413,S411:S415))</f>
        <v/>
      </c>
      <c r="U413" s="224" t="str">
        <f t="shared" si="245"/>
        <v/>
      </c>
      <c r="V413" s="75"/>
      <c r="W413" s="225" t="str">
        <f>IF(B411="","",IF(J411&lt;0.5,J412,IF(N411&lt;0.5,N412,"NV")))</f>
        <v/>
      </c>
      <c r="X413" s="615"/>
      <c r="Y413" s="819"/>
      <c r="Z413" s="639"/>
    </row>
    <row r="414" spans="1:26" x14ac:dyDescent="0.25">
      <c r="A414" s="627"/>
      <c r="B414" s="997"/>
      <c r="C414" s="822"/>
      <c r="D414" s="21" t="s">
        <v>5</v>
      </c>
      <c r="E414" s="387" t="str">
        <f>IF(F414&lt;&gt;"",E411,"")</f>
        <v/>
      </c>
      <c r="F414" s="292"/>
      <c r="G414" s="293"/>
      <c r="H414" s="314"/>
      <c r="I414" s="234" t="str">
        <f>IF(B411="","",IF(F414=999,999,IF(F414+G414+H414=0,"",(F414*60+G414+H414/100)+E414)))</f>
        <v/>
      </c>
      <c r="J414" s="72"/>
      <c r="K414" s="72" t="str">
        <f>IF(I414="","",ABS(I414-J412))</f>
        <v/>
      </c>
      <c r="L414" s="219" t="str">
        <f>IF(K414="","",RANK(K414,K411:K415))</f>
        <v/>
      </c>
      <c r="M414" s="220" t="str">
        <f t="shared" si="243"/>
        <v/>
      </c>
      <c r="N414" s="73"/>
      <c r="O414" s="73" t="str">
        <f>IF(M414="","",ABS(M414-N412))</f>
        <v/>
      </c>
      <c r="P414" s="221" t="str">
        <f>IF(O414="","",RANK(O414,O411:O415))</f>
        <v/>
      </c>
      <c r="Q414" s="222" t="str">
        <f t="shared" si="244"/>
        <v/>
      </c>
      <c r="R414" s="74"/>
      <c r="S414" s="74" t="str">
        <f>IF(Q414="","",ABS(Q414-R412))</f>
        <v/>
      </c>
      <c r="T414" s="223" t="str">
        <f>IF(S414="","",RANK(S414,S411:S415))</f>
        <v/>
      </c>
      <c r="U414" s="224" t="str">
        <f t="shared" si="245"/>
        <v/>
      </c>
      <c r="V414" s="75"/>
      <c r="W414" s="225" t="str">
        <f>IF(B411="","",IF(N411=0,J412,IF(N411&lt;0.5,N412,IF(R411&lt;0.5,R412,"NV"))))</f>
        <v/>
      </c>
      <c r="X414" s="615"/>
      <c r="Y414" s="819"/>
      <c r="Z414" s="639"/>
    </row>
    <row r="415" spans="1:26" ht="15.75" thickBot="1" x14ac:dyDescent="0.3">
      <c r="A415" s="628"/>
      <c r="B415" s="1000"/>
      <c r="C415" s="823"/>
      <c r="D415" s="66" t="s">
        <v>6</v>
      </c>
      <c r="E415" s="235" t="str">
        <f>IF(F415&lt;&gt;"",E411,"")</f>
        <v/>
      </c>
      <c r="F415" s="338"/>
      <c r="G415" s="339"/>
      <c r="H415" s="340"/>
      <c r="I415" s="264" t="str">
        <f>IF(B411="","",IF(F415=999,999,IF(F415+G415+H415=0,"",(F415*60+G415+H415/100)+E415)))</f>
        <v/>
      </c>
      <c r="J415" s="76"/>
      <c r="K415" s="76" t="str">
        <f>IF(I415="","",ABS(I415-J412))</f>
        <v/>
      </c>
      <c r="L415" s="227" t="str">
        <f>IF(K415="","",RANK(K415,K411:K415))</f>
        <v/>
      </c>
      <c r="M415" s="228" t="str">
        <f t="shared" si="243"/>
        <v/>
      </c>
      <c r="N415" s="77"/>
      <c r="O415" s="77" t="str">
        <f>IF(M415="","",ABS(M415-N412))</f>
        <v/>
      </c>
      <c r="P415" s="229" t="str">
        <f>IF(O415="","",RANK(O415,O411:O415))</f>
        <v/>
      </c>
      <c r="Q415" s="230" t="str">
        <f t="shared" si="244"/>
        <v/>
      </c>
      <c r="R415" s="78"/>
      <c r="S415" s="78" t="str">
        <f>IF(Q415="","",ABS(Q415-R412))</f>
        <v/>
      </c>
      <c r="T415" s="231" t="str">
        <f>IF(S415="","",RANK(S415,S411:S415))</f>
        <v/>
      </c>
      <c r="U415" s="232" t="str">
        <f t="shared" si="245"/>
        <v/>
      </c>
      <c r="V415" s="79"/>
      <c r="W415" s="233" t="str">
        <f>IF(B411="","",IF(R411&lt;0.5,TRIMMEAN(I411:I415,0.4),IF(V411&lt;0.5,V412,"NV")))</f>
        <v/>
      </c>
      <c r="X415" s="616"/>
      <c r="Y415" s="820"/>
      <c r="Z415" s="639"/>
    </row>
    <row r="416" spans="1:26" x14ac:dyDescent="0.25">
      <c r="A416" s="830" t="str">
        <f>IF(B416="","",INDEX('Names And Totals'!$A$5:$A$104,MATCH('Head to Head'!B416,'Names And Totals'!$B$5:$B$104,0)))</f>
        <v/>
      </c>
      <c r="B416" s="1001"/>
      <c r="C416" s="824" t="str">
        <f>IF(B416="","",IF(Y416="DQ","DQ",IF(Y416="TO","TO",IF(Y416="NV","NV",IF(Y416="","",RANK(Y416,$Y$6:$Y$501,0))))))</f>
        <v/>
      </c>
      <c r="D416" s="23" t="s">
        <v>7</v>
      </c>
      <c r="E416" s="343"/>
      <c r="F416" s="324"/>
      <c r="G416" s="334"/>
      <c r="H416" s="325"/>
      <c r="I416" s="213" t="str">
        <f>IF(B416="","",IF(F416=999,999,IF(F416+G416+H416=0,"",(F416*60+G416+H416/100)+E416)))</f>
        <v/>
      </c>
      <c r="J416" s="80" t="str">
        <f>IF(B416="","",MAX(I416:I420)-MIN(I416:I420))</f>
        <v/>
      </c>
      <c r="K416" s="80" t="str">
        <f>IF(I416="","",ABS(I416-J417))</f>
        <v/>
      </c>
      <c r="L416" s="214" t="str">
        <f>IF(K416="","",RANK(K416,K416:K420))</f>
        <v/>
      </c>
      <c r="M416" s="80" t="str">
        <f>IF(I416="","",IF(L416=1,"",I416))</f>
        <v/>
      </c>
      <c r="N416" s="82" t="str">
        <f>IF(B416="","",MAX(M416:M420)-MIN(M416:M420))</f>
        <v/>
      </c>
      <c r="O416" s="82" t="str">
        <f>IF(M416="","",ABS(M416-N417))</f>
        <v/>
      </c>
      <c r="P416" s="215" t="str">
        <f>IF(O416="","",RANK(O416,O416:O420))</f>
        <v/>
      </c>
      <c r="Q416" s="82" t="str">
        <f>IF(O416="","",IF(P416=1,"",I416))</f>
        <v/>
      </c>
      <c r="R416" s="83" t="str">
        <f>IF(B416="","",MAX(Q416:Q420)-MIN(Q416:Q420))</f>
        <v/>
      </c>
      <c r="S416" s="83" t="str">
        <f>IF(Q416="","",ABS(Q416-R417))</f>
        <v/>
      </c>
      <c r="T416" s="216" t="str">
        <f>IF(S416="","",RANK(S416,S416:S420))</f>
        <v/>
      </c>
      <c r="U416" s="83" t="str">
        <f>IF(T416="","",IF(T416=1,"",Q416))</f>
        <v/>
      </c>
      <c r="V416" s="84" t="str">
        <f>IF(B416="","",MAX(U416:U420)-MIN(U416:U420))</f>
        <v/>
      </c>
      <c r="W416" s="217" t="str">
        <f>IF(B416="","",I416)</f>
        <v/>
      </c>
      <c r="X416" s="810" t="str">
        <f>IF(B416="","",IF(Z416="DQ","DQ",IF(I416=999,"TO",IF(I416="","",IF(I417="",W416,IF(I418="",W417,IF(I419="",W418,IF(I420="",W419,W420))))))))</f>
        <v/>
      </c>
      <c r="Y416" s="812" t="str">
        <f>IF(B416="","",IF(Z416="DQ","DQ",IF(X416="TO","TO",IF(X416="","",IF(X416="NV","NV",IF((20-(X416-$Y$3))&gt;0,(20-(X416-$Y$3)),0))))))</f>
        <v/>
      </c>
      <c r="Z416" s="815"/>
    </row>
    <row r="417" spans="1:26" x14ac:dyDescent="0.25">
      <c r="A417" s="621"/>
      <c r="B417" s="1002"/>
      <c r="C417" s="641"/>
      <c r="D417" s="18" t="s">
        <v>4</v>
      </c>
      <c r="E417" s="384" t="str">
        <f>IF(F417&lt;&gt;"",E416,"")</f>
        <v/>
      </c>
      <c r="F417" s="289"/>
      <c r="G417" s="290"/>
      <c r="H417" s="310"/>
      <c r="I417" s="218" t="str">
        <f>IF(B416="","",IF(F417=999,999,IF(F417+G417+H417=0,"",(F417*60+G417+H417/100)+E417)))</f>
        <v/>
      </c>
      <c r="J417" s="72" t="str">
        <f>IF(B416="","",AVERAGE(I416:I420))</f>
        <v/>
      </c>
      <c r="K417" s="72" t="str">
        <f>IF(I417="","",ABS(I417-J417))</f>
        <v/>
      </c>
      <c r="L417" s="219" t="str">
        <f>IF(K417="","",RANK(K417,K416:K420))</f>
        <v/>
      </c>
      <c r="M417" s="220" t="str">
        <f t="shared" ref="M417:M420" si="246">IF(I417="","",IF(L417=1,"",I417))</f>
        <v/>
      </c>
      <c r="N417" s="73" t="str">
        <f>IF(B416="","",AVERAGE(M416:M420))</f>
        <v/>
      </c>
      <c r="O417" s="73" t="str">
        <f>IF(M417="","",ABS(M417-N417))</f>
        <v/>
      </c>
      <c r="P417" s="221" t="str">
        <f>IF(O417="","",RANK(O417,O416:O420))</f>
        <v/>
      </c>
      <c r="Q417" s="222" t="str">
        <f t="shared" ref="Q417:Q420" si="247">IF(O417="","",IF(P417=1,"",I417))</f>
        <v/>
      </c>
      <c r="R417" s="74" t="str">
        <f>IF(B416="","",AVERAGE(Q416:Q420))</f>
        <v/>
      </c>
      <c r="S417" s="74" t="str">
        <f>IF(Q417="","",ABS(Q417-R417))</f>
        <v/>
      </c>
      <c r="T417" s="223" t="str">
        <f>IF(S417="","",RANK(S417,S416:S420))</f>
        <v/>
      </c>
      <c r="U417" s="224" t="str">
        <f t="shared" ref="U417:U420" si="248">IF(T417="","",IF(T417=1,"",Q417))</f>
        <v/>
      </c>
      <c r="V417" s="75" t="str">
        <f>IF(B416="","",AVERAGE(U416:U420))</f>
        <v/>
      </c>
      <c r="W417" s="225" t="str">
        <f>IF(B416="","",IF(J416&lt;0.5,J417,"NV"))</f>
        <v/>
      </c>
      <c r="X417" s="763"/>
      <c r="Y417" s="813"/>
      <c r="Z417" s="816"/>
    </row>
    <row r="418" spans="1:26" x14ac:dyDescent="0.25">
      <c r="A418" s="621"/>
      <c r="B418" s="1002"/>
      <c r="C418" s="641"/>
      <c r="D418" s="18" t="s">
        <v>8</v>
      </c>
      <c r="E418" s="384" t="str">
        <f>IF(F418&lt;&gt;"",E416,"")</f>
        <v/>
      </c>
      <c r="F418" s="289"/>
      <c r="G418" s="290"/>
      <c r="H418" s="310"/>
      <c r="I418" s="218" t="str">
        <f>IF(B416="","",IF(F418=999,999,IF(F418+G418+H418=0,"",(F418*60+G418+H418/100)+E418)))</f>
        <v/>
      </c>
      <c r="J418" s="72"/>
      <c r="K418" s="72" t="str">
        <f>IF(I418="","",ABS(I418-J417))</f>
        <v/>
      </c>
      <c r="L418" s="219" t="str">
        <f>IF(K418="","",RANK(K418,K416:K420))</f>
        <v/>
      </c>
      <c r="M418" s="220" t="str">
        <f t="shared" si="246"/>
        <v/>
      </c>
      <c r="N418" s="73"/>
      <c r="O418" s="73" t="str">
        <f>IF(M418="","",ABS(M418-N417))</f>
        <v/>
      </c>
      <c r="P418" s="221" t="str">
        <f>IF(O418="","",RANK(O418,O416:O420))</f>
        <v/>
      </c>
      <c r="Q418" s="222" t="str">
        <f t="shared" si="247"/>
        <v/>
      </c>
      <c r="R418" s="74"/>
      <c r="S418" s="74" t="str">
        <f>IF(Q418="","",ABS(Q418-R417))</f>
        <v/>
      </c>
      <c r="T418" s="223" t="str">
        <f>IF(S418="","",RANK(S418,S416:S420))</f>
        <v/>
      </c>
      <c r="U418" s="224" t="str">
        <f t="shared" si="248"/>
        <v/>
      </c>
      <c r="V418" s="75"/>
      <c r="W418" s="225" t="str">
        <f>IF(B416="","",IF(J416&lt;0.5,J417,IF(N416&lt;0.5,N417,"NV")))</f>
        <v/>
      </c>
      <c r="X418" s="763"/>
      <c r="Y418" s="813"/>
      <c r="Z418" s="816"/>
    </row>
    <row r="419" spans="1:26" x14ac:dyDescent="0.25">
      <c r="A419" s="621"/>
      <c r="B419" s="1002"/>
      <c r="C419" s="641"/>
      <c r="D419" s="18" t="s">
        <v>5</v>
      </c>
      <c r="E419" s="384" t="str">
        <f>IF(F419&lt;&gt;"",E416,"")</f>
        <v/>
      </c>
      <c r="F419" s="289"/>
      <c r="G419" s="290"/>
      <c r="H419" s="310"/>
      <c r="I419" s="218" t="str">
        <f>IF(B416="","",IF(F419=999,999,IF(F419+G419+H419=0,"",(F419*60+G419+H419/100)+E419)))</f>
        <v/>
      </c>
      <c r="J419" s="72"/>
      <c r="K419" s="72" t="str">
        <f>IF(I419="","",ABS(I419-J417))</f>
        <v/>
      </c>
      <c r="L419" s="219" t="str">
        <f>IF(K419="","",RANK(K419,K416:K420))</f>
        <v/>
      </c>
      <c r="M419" s="220" t="str">
        <f t="shared" si="246"/>
        <v/>
      </c>
      <c r="N419" s="73"/>
      <c r="O419" s="73" t="str">
        <f>IF(M419="","",ABS(M419-N417))</f>
        <v/>
      </c>
      <c r="P419" s="221" t="str">
        <f>IF(O419="","",RANK(O419,O416:O420))</f>
        <v/>
      </c>
      <c r="Q419" s="222" t="str">
        <f t="shared" si="247"/>
        <v/>
      </c>
      <c r="R419" s="74"/>
      <c r="S419" s="74" t="str">
        <f>IF(Q419="","",ABS(Q419-R417))</f>
        <v/>
      </c>
      <c r="T419" s="223" t="str">
        <f>IF(S419="","",RANK(S419,S416:S420))</f>
        <v/>
      </c>
      <c r="U419" s="224" t="str">
        <f t="shared" si="248"/>
        <v/>
      </c>
      <c r="V419" s="75"/>
      <c r="W419" s="225" t="str">
        <f>IF(B416="","",IF(N416=0,J417,IF(N416&lt;0.5,N417,IF(R416&lt;0.5,R417,"NV"))))</f>
        <v/>
      </c>
      <c r="X419" s="763"/>
      <c r="Y419" s="813"/>
      <c r="Z419" s="816"/>
    </row>
    <row r="420" spans="1:26" ht="15.75" thickBot="1" x14ac:dyDescent="0.3">
      <c r="A420" s="622"/>
      <c r="B420" s="1003"/>
      <c r="C420" s="825"/>
      <c r="D420" s="24" t="s">
        <v>6</v>
      </c>
      <c r="E420" s="389" t="str">
        <f>IF(F420&lt;&gt;"",E416,"")</f>
        <v/>
      </c>
      <c r="F420" s="295"/>
      <c r="G420" s="296"/>
      <c r="H420" s="335"/>
      <c r="I420" s="226" t="str">
        <f>IF(B416="","",IF(F420=999,999,IF(F420+G420+H420=0,"",(F420*60+G420+H420/100)+E420)))</f>
        <v/>
      </c>
      <c r="J420" s="76"/>
      <c r="K420" s="76" t="str">
        <f>IF(I420="","",ABS(I420-J417))</f>
        <v/>
      </c>
      <c r="L420" s="227" t="str">
        <f>IF(K420="","",RANK(K420,K416:K420))</f>
        <v/>
      </c>
      <c r="M420" s="228" t="str">
        <f t="shared" si="246"/>
        <v/>
      </c>
      <c r="N420" s="77"/>
      <c r="O420" s="77" t="str">
        <f>IF(M420="","",ABS(M420-N417))</f>
        <v/>
      </c>
      <c r="P420" s="229" t="str">
        <f>IF(O420="","",RANK(O420,O416:O420))</f>
        <v/>
      </c>
      <c r="Q420" s="230" t="str">
        <f t="shared" si="247"/>
        <v/>
      </c>
      <c r="R420" s="78"/>
      <c r="S420" s="78" t="str">
        <f>IF(Q420="","",ABS(Q420-R417))</f>
        <v/>
      </c>
      <c r="T420" s="231" t="str">
        <f>IF(S420="","",RANK(S420,S416:S420))</f>
        <v/>
      </c>
      <c r="U420" s="232" t="str">
        <f t="shared" si="248"/>
        <v/>
      </c>
      <c r="V420" s="79"/>
      <c r="W420" s="233" t="str">
        <f>IF(B416="","",IF(R416&lt;0.5,TRIMMEAN(I416:I420,0.4),IF(V416&lt;0.5,V417,"NV")))</f>
        <v/>
      </c>
      <c r="X420" s="811"/>
      <c r="Y420" s="814"/>
      <c r="Z420" s="817"/>
    </row>
    <row r="421" spans="1:26" x14ac:dyDescent="0.25">
      <c r="A421" s="626" t="str">
        <f>IF(B421="","",INDEX('Names And Totals'!$A$5:$A$104,MATCH('Head to Head'!B421,'Names And Totals'!$B$5:$B$104,0)))</f>
        <v/>
      </c>
      <c r="B421" s="999"/>
      <c r="C421" s="821" t="str">
        <f>IF(B421="","",IF(Y421="DQ","DQ",IF(Y421="TO","TO",IF(Y421="NV","NV",IF(Y421="","",RANK(Y421,$Y$6:$Y$501,0))))))</f>
        <v/>
      </c>
      <c r="D421" s="67" t="s">
        <v>7</v>
      </c>
      <c r="E421" s="342"/>
      <c r="F421" s="336"/>
      <c r="G421" s="333"/>
      <c r="H421" s="337"/>
      <c r="I421" s="263" t="str">
        <f>IF(B421="","",IF(F421=999,999,IF(F421+G421+H421=0,"",(F421*60+G421+H421/100)+E421)))</f>
        <v/>
      </c>
      <c r="J421" s="80" t="str">
        <f>IF(B421="","",MAX(I421:I425)-MIN(I421:I425))</f>
        <v/>
      </c>
      <c r="K421" s="80" t="str">
        <f>IF(I421="","",ABS(I421-J422))</f>
        <v/>
      </c>
      <c r="L421" s="214" t="str">
        <f>IF(K421="","",RANK(K421,K421:K425))</f>
        <v/>
      </c>
      <c r="M421" s="80" t="str">
        <f>IF(I421="","",IF(L421=1,"",I421))</f>
        <v/>
      </c>
      <c r="N421" s="82" t="str">
        <f>IF(B421="","",MAX(M421:M425)-MIN(M421:M425))</f>
        <v/>
      </c>
      <c r="O421" s="82" t="str">
        <f>IF(M421="","",ABS(M421-N422))</f>
        <v/>
      </c>
      <c r="P421" s="215" t="str">
        <f>IF(O421="","",RANK(O421,O421:O425))</f>
        <v/>
      </c>
      <c r="Q421" s="82" t="str">
        <f>IF(O421="","",IF(P421=1,"",I421))</f>
        <v/>
      </c>
      <c r="R421" s="83" t="str">
        <f>IF(B421="","",MAX(Q421:Q425)-MIN(Q421:Q425))</f>
        <v/>
      </c>
      <c r="S421" s="83" t="str">
        <f>IF(Q421="","",ABS(Q421-R422))</f>
        <v/>
      </c>
      <c r="T421" s="216" t="str">
        <f>IF(S421="","",RANK(S421,S421:S425))</f>
        <v/>
      </c>
      <c r="U421" s="83" t="str">
        <f>IF(T421="","",IF(T421=1,"",Q421))</f>
        <v/>
      </c>
      <c r="V421" s="84" t="str">
        <f>IF(B421="","",MAX(U421:U425)-MIN(U421:U425))</f>
        <v/>
      </c>
      <c r="W421" s="217" t="str">
        <f>IF(B421="","",I421)</f>
        <v/>
      </c>
      <c r="X421" s="614" t="str">
        <f>IF(B421="","",IF(Z421="DQ","DQ",IF(I421=999,"TO",IF(I421="","",IF(I422="",W421,IF(I423="",W422,IF(I424="",W423,IF(I425="",W424,W425))))))))</f>
        <v/>
      </c>
      <c r="Y421" s="818" t="str">
        <f>IF(B421="","",IF(Z421="DQ","DQ",IF(X421="TO","TO",IF(X421="","",IF(X421="NV","NV",IF((20-(X421-$Y$3))&gt;0,(20-(X421-$Y$3)),0))))))</f>
        <v/>
      </c>
      <c r="Z421" s="639"/>
    </row>
    <row r="422" spans="1:26" x14ac:dyDescent="0.25">
      <c r="A422" s="627"/>
      <c r="B422" s="997"/>
      <c r="C422" s="822"/>
      <c r="D422" s="21" t="s">
        <v>4</v>
      </c>
      <c r="E422" s="387" t="str">
        <f>IF(F422&lt;&gt;"",E421,"")</f>
        <v/>
      </c>
      <c r="F422" s="292"/>
      <c r="G422" s="293"/>
      <c r="H422" s="314"/>
      <c r="I422" s="234" t="str">
        <f>IF(B421="","",IF(F422=999,999,IF(F422+G422+H422=0,"",(F422*60+G422+H422/100)+E422)))</f>
        <v/>
      </c>
      <c r="J422" s="72" t="str">
        <f>IF(B421="","",AVERAGE(I421:I425))</f>
        <v/>
      </c>
      <c r="K422" s="72" t="str">
        <f>IF(I422="","",ABS(I422-J422))</f>
        <v/>
      </c>
      <c r="L422" s="219" t="str">
        <f>IF(K422="","",RANK(K422,K421:K425))</f>
        <v/>
      </c>
      <c r="M422" s="220" t="str">
        <f t="shared" ref="M422:M425" si="249">IF(I422="","",IF(L422=1,"",I422))</f>
        <v/>
      </c>
      <c r="N422" s="73" t="str">
        <f>IF(B421="","",AVERAGE(M421:M425))</f>
        <v/>
      </c>
      <c r="O422" s="73" t="str">
        <f>IF(M422="","",ABS(M422-N422))</f>
        <v/>
      </c>
      <c r="P422" s="221" t="str">
        <f>IF(O422="","",RANK(O422,O421:O425))</f>
        <v/>
      </c>
      <c r="Q422" s="222" t="str">
        <f t="shared" ref="Q422:Q425" si="250">IF(O422="","",IF(P422=1,"",I422))</f>
        <v/>
      </c>
      <c r="R422" s="74" t="str">
        <f>IF(B421="","",AVERAGE(Q421:Q425))</f>
        <v/>
      </c>
      <c r="S422" s="74" t="str">
        <f>IF(Q422="","",ABS(Q422-R422))</f>
        <v/>
      </c>
      <c r="T422" s="223" t="str">
        <f>IF(S422="","",RANK(S422,S421:S425))</f>
        <v/>
      </c>
      <c r="U422" s="224" t="str">
        <f t="shared" ref="U422:U425" si="251">IF(T422="","",IF(T422=1,"",Q422))</f>
        <v/>
      </c>
      <c r="V422" s="75" t="str">
        <f>IF(B421="","",AVERAGE(U421:U425))</f>
        <v/>
      </c>
      <c r="W422" s="225" t="str">
        <f>IF(B421="","",IF(J421&lt;0.5,J422,"NV"))</f>
        <v/>
      </c>
      <c r="X422" s="615"/>
      <c r="Y422" s="819"/>
      <c r="Z422" s="639"/>
    </row>
    <row r="423" spans="1:26" x14ac:dyDescent="0.25">
      <c r="A423" s="627"/>
      <c r="B423" s="997"/>
      <c r="C423" s="822"/>
      <c r="D423" s="21" t="s">
        <v>8</v>
      </c>
      <c r="E423" s="387" t="str">
        <f>IF(F423&lt;&gt;"",E421,"")</f>
        <v/>
      </c>
      <c r="F423" s="292"/>
      <c r="G423" s="293"/>
      <c r="H423" s="314"/>
      <c r="I423" s="234" t="str">
        <f>IF(B421="","",IF(F423=999,999,IF(F423+G423+H423=0,"",(F423*60+G423+H423/100)+E423)))</f>
        <v/>
      </c>
      <c r="J423" s="72"/>
      <c r="K423" s="72" t="str">
        <f>IF(I423="","",ABS(I423-J422))</f>
        <v/>
      </c>
      <c r="L423" s="219" t="str">
        <f>IF(K423="","",RANK(K423,K421:K425))</f>
        <v/>
      </c>
      <c r="M423" s="220" t="str">
        <f t="shared" si="249"/>
        <v/>
      </c>
      <c r="N423" s="73"/>
      <c r="O423" s="73" t="str">
        <f>IF(M423="","",ABS(M423-N422))</f>
        <v/>
      </c>
      <c r="P423" s="221" t="str">
        <f>IF(O423="","",RANK(O423,O421:O425))</f>
        <v/>
      </c>
      <c r="Q423" s="222" t="str">
        <f t="shared" si="250"/>
        <v/>
      </c>
      <c r="R423" s="74"/>
      <c r="S423" s="74" t="str">
        <f>IF(Q423="","",ABS(Q423-R422))</f>
        <v/>
      </c>
      <c r="T423" s="223" t="str">
        <f>IF(S423="","",RANK(S423,S421:S425))</f>
        <v/>
      </c>
      <c r="U423" s="224" t="str">
        <f t="shared" si="251"/>
        <v/>
      </c>
      <c r="V423" s="75"/>
      <c r="W423" s="225" t="str">
        <f>IF(B421="","",IF(J421&lt;0.5,J422,IF(N421&lt;0.5,N422,"NV")))</f>
        <v/>
      </c>
      <c r="X423" s="615"/>
      <c r="Y423" s="819"/>
      <c r="Z423" s="639"/>
    </row>
    <row r="424" spans="1:26" x14ac:dyDescent="0.25">
      <c r="A424" s="627"/>
      <c r="B424" s="997"/>
      <c r="C424" s="822"/>
      <c r="D424" s="21" t="s">
        <v>5</v>
      </c>
      <c r="E424" s="387" t="str">
        <f>IF(F424&lt;&gt;"",E421,"")</f>
        <v/>
      </c>
      <c r="F424" s="292"/>
      <c r="G424" s="293"/>
      <c r="H424" s="314"/>
      <c r="I424" s="234" t="str">
        <f>IF(B421="","",IF(F424=999,999,IF(F424+G424+H424=0,"",(F424*60+G424+H424/100)+E424)))</f>
        <v/>
      </c>
      <c r="J424" s="72"/>
      <c r="K424" s="72" t="str">
        <f>IF(I424="","",ABS(I424-J422))</f>
        <v/>
      </c>
      <c r="L424" s="219" t="str">
        <f>IF(K424="","",RANK(K424,K421:K425))</f>
        <v/>
      </c>
      <c r="M424" s="220" t="str">
        <f t="shared" si="249"/>
        <v/>
      </c>
      <c r="N424" s="73"/>
      <c r="O424" s="73" t="str">
        <f>IF(M424="","",ABS(M424-N422))</f>
        <v/>
      </c>
      <c r="P424" s="221" t="str">
        <f>IF(O424="","",RANK(O424,O421:O425))</f>
        <v/>
      </c>
      <c r="Q424" s="222" t="str">
        <f t="shared" si="250"/>
        <v/>
      </c>
      <c r="R424" s="74"/>
      <c r="S424" s="74" t="str">
        <f>IF(Q424="","",ABS(Q424-R422))</f>
        <v/>
      </c>
      <c r="T424" s="223" t="str">
        <f>IF(S424="","",RANK(S424,S421:S425))</f>
        <v/>
      </c>
      <c r="U424" s="224" t="str">
        <f t="shared" si="251"/>
        <v/>
      </c>
      <c r="V424" s="75"/>
      <c r="W424" s="225" t="str">
        <f>IF(B421="","",IF(N421=0,J422,IF(N421&lt;0.5,N422,IF(R421&lt;0.5,R422,"NV"))))</f>
        <v/>
      </c>
      <c r="X424" s="615"/>
      <c r="Y424" s="819"/>
      <c r="Z424" s="639"/>
    </row>
    <row r="425" spans="1:26" ht="15.75" thickBot="1" x14ac:dyDescent="0.3">
      <c r="A425" s="628"/>
      <c r="B425" s="1000"/>
      <c r="C425" s="823"/>
      <c r="D425" s="66" t="s">
        <v>6</v>
      </c>
      <c r="E425" s="235" t="str">
        <f>IF(F425&lt;&gt;"",E421,"")</f>
        <v/>
      </c>
      <c r="F425" s="338"/>
      <c r="G425" s="339"/>
      <c r="H425" s="340"/>
      <c r="I425" s="264" t="str">
        <f>IF(B421="","",IF(F425=999,999,IF(F425+G425+H425=0,"",(F425*60+G425+H425/100)+E425)))</f>
        <v/>
      </c>
      <c r="J425" s="76"/>
      <c r="K425" s="76" t="str">
        <f>IF(I425="","",ABS(I425-J422))</f>
        <v/>
      </c>
      <c r="L425" s="227" t="str">
        <f>IF(K425="","",RANK(K425,K421:K425))</f>
        <v/>
      </c>
      <c r="M425" s="228" t="str">
        <f t="shared" si="249"/>
        <v/>
      </c>
      <c r="N425" s="77"/>
      <c r="O425" s="77" t="str">
        <f>IF(M425="","",ABS(M425-N422))</f>
        <v/>
      </c>
      <c r="P425" s="229" t="str">
        <f>IF(O425="","",RANK(O425,O421:O425))</f>
        <v/>
      </c>
      <c r="Q425" s="230" t="str">
        <f t="shared" si="250"/>
        <v/>
      </c>
      <c r="R425" s="78"/>
      <c r="S425" s="78" t="str">
        <f>IF(Q425="","",ABS(Q425-R422))</f>
        <v/>
      </c>
      <c r="T425" s="231" t="str">
        <f>IF(S425="","",RANK(S425,S421:S425))</f>
        <v/>
      </c>
      <c r="U425" s="232" t="str">
        <f t="shared" si="251"/>
        <v/>
      </c>
      <c r="V425" s="79"/>
      <c r="W425" s="233" t="str">
        <f>IF(B421="","",IF(R421&lt;0.5,TRIMMEAN(I421:I425,0.4),IF(V421&lt;0.5,V422,"NV")))</f>
        <v/>
      </c>
      <c r="X425" s="616"/>
      <c r="Y425" s="820"/>
      <c r="Z425" s="639"/>
    </row>
    <row r="426" spans="1:26" x14ac:dyDescent="0.25">
      <c r="A426" s="830" t="str">
        <f>IF(B426="","",INDEX('Names And Totals'!$A$5:$A$104,MATCH('Head to Head'!B426,'Names And Totals'!$B$5:$B$104,0)))</f>
        <v/>
      </c>
      <c r="B426" s="1001"/>
      <c r="C426" s="824" t="str">
        <f>IF(B426="","",IF(Y426="DQ","DQ",IF(Y426="TO","TO",IF(Y426="NV","NV",IF(Y426="","",RANK(Y426,$Y$6:$Y$501,0))))))</f>
        <v/>
      </c>
      <c r="D426" s="23" t="s">
        <v>7</v>
      </c>
      <c r="E426" s="343"/>
      <c r="F426" s="324"/>
      <c r="G426" s="334"/>
      <c r="H426" s="325"/>
      <c r="I426" s="213" t="str">
        <f>IF(B426="","",IF(F426=999,999,IF(F426+G426+H426=0,"",(F426*60+G426+H426/100)+E426)))</f>
        <v/>
      </c>
      <c r="J426" s="80" t="str">
        <f>IF(B426="","",MAX(I426:I430)-MIN(I426:I430))</f>
        <v/>
      </c>
      <c r="K426" s="80" t="str">
        <f>IF(I426="","",ABS(I426-J427))</f>
        <v/>
      </c>
      <c r="L426" s="214" t="str">
        <f>IF(K426="","",RANK(K426,K426:K430))</f>
        <v/>
      </c>
      <c r="M426" s="80" t="str">
        <f>IF(I426="","",IF(L426=1,"",I426))</f>
        <v/>
      </c>
      <c r="N426" s="82" t="str">
        <f>IF(B426="","",MAX(M426:M430)-MIN(M426:M430))</f>
        <v/>
      </c>
      <c r="O426" s="82" t="str">
        <f>IF(M426="","",ABS(M426-N427))</f>
        <v/>
      </c>
      <c r="P426" s="215" t="str">
        <f>IF(O426="","",RANK(O426,O426:O430))</f>
        <v/>
      </c>
      <c r="Q426" s="82" t="str">
        <f>IF(O426="","",IF(P426=1,"",I426))</f>
        <v/>
      </c>
      <c r="R426" s="83" t="str">
        <f>IF(B426="","",MAX(Q426:Q430)-MIN(Q426:Q430))</f>
        <v/>
      </c>
      <c r="S426" s="83" t="str">
        <f>IF(Q426="","",ABS(Q426-R427))</f>
        <v/>
      </c>
      <c r="T426" s="216" t="str">
        <f>IF(S426="","",RANK(S426,S426:S430))</f>
        <v/>
      </c>
      <c r="U426" s="83" t="str">
        <f>IF(T426="","",IF(T426=1,"",Q426))</f>
        <v/>
      </c>
      <c r="V426" s="84" t="str">
        <f>IF(B426="","",MAX(U426:U430)-MIN(U426:U430))</f>
        <v/>
      </c>
      <c r="W426" s="217" t="str">
        <f>IF(B426="","",I426)</f>
        <v/>
      </c>
      <c r="X426" s="810" t="str">
        <f>IF(B426="","",IF(Z426="DQ","DQ",IF(I426=999,"TO",IF(I426="","",IF(I427="",W426,IF(I428="",W427,IF(I429="",W428,IF(I430="",W429,W430))))))))</f>
        <v/>
      </c>
      <c r="Y426" s="812" t="str">
        <f>IF(B426="","",IF(Z426="DQ","DQ",IF(X426="TO","TO",IF(X426="","",IF(X426="NV","NV",IF((20-(X426-$Y$3))&gt;0,(20-(X426-$Y$3)),0))))))</f>
        <v/>
      </c>
      <c r="Z426" s="815"/>
    </row>
    <row r="427" spans="1:26" x14ac:dyDescent="0.25">
      <c r="A427" s="621"/>
      <c r="B427" s="1002"/>
      <c r="C427" s="641"/>
      <c r="D427" s="18" t="s">
        <v>4</v>
      </c>
      <c r="E427" s="384" t="str">
        <f>IF(F427&lt;&gt;"",E426,"")</f>
        <v/>
      </c>
      <c r="F427" s="289"/>
      <c r="G427" s="290"/>
      <c r="H427" s="310"/>
      <c r="I427" s="218" t="str">
        <f>IF(B426="","",IF(F427=999,999,IF(F427+G427+H427=0,"",(F427*60+G427+H427/100)+E427)))</f>
        <v/>
      </c>
      <c r="J427" s="72" t="str">
        <f>IF(B426="","",AVERAGE(I426:I430))</f>
        <v/>
      </c>
      <c r="K427" s="72" t="str">
        <f>IF(I427="","",ABS(I427-J427))</f>
        <v/>
      </c>
      <c r="L427" s="219" t="str">
        <f>IF(K427="","",RANK(K427,K426:K430))</f>
        <v/>
      </c>
      <c r="M427" s="220" t="str">
        <f t="shared" ref="M427:M430" si="252">IF(I427="","",IF(L427=1,"",I427))</f>
        <v/>
      </c>
      <c r="N427" s="73" t="str">
        <f>IF(B426="","",AVERAGE(M426:M430))</f>
        <v/>
      </c>
      <c r="O427" s="73" t="str">
        <f>IF(M427="","",ABS(M427-N427))</f>
        <v/>
      </c>
      <c r="P427" s="221" t="str">
        <f>IF(O427="","",RANK(O427,O426:O430))</f>
        <v/>
      </c>
      <c r="Q427" s="222" t="str">
        <f t="shared" ref="Q427:Q430" si="253">IF(O427="","",IF(P427=1,"",I427))</f>
        <v/>
      </c>
      <c r="R427" s="74" t="str">
        <f>IF(B426="","",AVERAGE(Q426:Q430))</f>
        <v/>
      </c>
      <c r="S427" s="74" t="str">
        <f>IF(Q427="","",ABS(Q427-R427))</f>
        <v/>
      </c>
      <c r="T427" s="223" t="str">
        <f>IF(S427="","",RANK(S427,S426:S430))</f>
        <v/>
      </c>
      <c r="U427" s="224" t="str">
        <f t="shared" ref="U427:U430" si="254">IF(T427="","",IF(T427=1,"",Q427))</f>
        <v/>
      </c>
      <c r="V427" s="75" t="str">
        <f>IF(B426="","",AVERAGE(U426:U430))</f>
        <v/>
      </c>
      <c r="W427" s="225" t="str">
        <f>IF(B426="","",IF(J426&lt;0.5,J427,"NV"))</f>
        <v/>
      </c>
      <c r="X427" s="763"/>
      <c r="Y427" s="813"/>
      <c r="Z427" s="816"/>
    </row>
    <row r="428" spans="1:26" x14ac:dyDescent="0.25">
      <c r="A428" s="621"/>
      <c r="B428" s="1002"/>
      <c r="C428" s="641"/>
      <c r="D428" s="18" t="s">
        <v>8</v>
      </c>
      <c r="E428" s="384" t="str">
        <f>IF(F428&lt;&gt;"",E426,"")</f>
        <v/>
      </c>
      <c r="F428" s="289"/>
      <c r="G428" s="290"/>
      <c r="H428" s="310"/>
      <c r="I428" s="218" t="str">
        <f>IF(B426="","",IF(F428=999,999,IF(F428+G428+H428=0,"",(F428*60+G428+H428/100)+E428)))</f>
        <v/>
      </c>
      <c r="J428" s="72"/>
      <c r="K428" s="72" t="str">
        <f>IF(I428="","",ABS(I428-J427))</f>
        <v/>
      </c>
      <c r="L428" s="219" t="str">
        <f>IF(K428="","",RANK(K428,K426:K430))</f>
        <v/>
      </c>
      <c r="M428" s="220" t="str">
        <f t="shared" si="252"/>
        <v/>
      </c>
      <c r="N428" s="73"/>
      <c r="O428" s="73" t="str">
        <f>IF(M428="","",ABS(M428-N427))</f>
        <v/>
      </c>
      <c r="P428" s="221" t="str">
        <f>IF(O428="","",RANK(O428,O426:O430))</f>
        <v/>
      </c>
      <c r="Q428" s="222" t="str">
        <f t="shared" si="253"/>
        <v/>
      </c>
      <c r="R428" s="74"/>
      <c r="S428" s="74" t="str">
        <f>IF(Q428="","",ABS(Q428-R427))</f>
        <v/>
      </c>
      <c r="T428" s="223" t="str">
        <f>IF(S428="","",RANK(S428,S426:S430))</f>
        <v/>
      </c>
      <c r="U428" s="224" t="str">
        <f t="shared" si="254"/>
        <v/>
      </c>
      <c r="V428" s="75"/>
      <c r="W428" s="225" t="str">
        <f>IF(B426="","",IF(J426&lt;0.5,J427,IF(N426&lt;0.5,N427,"NV")))</f>
        <v/>
      </c>
      <c r="X428" s="763"/>
      <c r="Y428" s="813"/>
      <c r="Z428" s="816"/>
    </row>
    <row r="429" spans="1:26" x14ac:dyDescent="0.25">
      <c r="A429" s="621"/>
      <c r="B429" s="1002"/>
      <c r="C429" s="641"/>
      <c r="D429" s="18" t="s">
        <v>5</v>
      </c>
      <c r="E429" s="384" t="str">
        <f>IF(F429&lt;&gt;"",E426,"")</f>
        <v/>
      </c>
      <c r="F429" s="289"/>
      <c r="G429" s="290"/>
      <c r="H429" s="310"/>
      <c r="I429" s="218" t="str">
        <f>IF(B426="","",IF(F429=999,999,IF(F429+G429+H429=0,"",(F429*60+G429+H429/100)+E429)))</f>
        <v/>
      </c>
      <c r="J429" s="72"/>
      <c r="K429" s="72" t="str">
        <f>IF(I429="","",ABS(I429-J427))</f>
        <v/>
      </c>
      <c r="L429" s="219" t="str">
        <f>IF(K429="","",RANK(K429,K426:K430))</f>
        <v/>
      </c>
      <c r="M429" s="220" t="str">
        <f t="shared" si="252"/>
        <v/>
      </c>
      <c r="N429" s="73"/>
      <c r="O429" s="73" t="str">
        <f>IF(M429="","",ABS(M429-N427))</f>
        <v/>
      </c>
      <c r="P429" s="221" t="str">
        <f>IF(O429="","",RANK(O429,O426:O430))</f>
        <v/>
      </c>
      <c r="Q429" s="222" t="str">
        <f t="shared" si="253"/>
        <v/>
      </c>
      <c r="R429" s="74"/>
      <c r="S429" s="74" t="str">
        <f>IF(Q429="","",ABS(Q429-R427))</f>
        <v/>
      </c>
      <c r="T429" s="223" t="str">
        <f>IF(S429="","",RANK(S429,S426:S430))</f>
        <v/>
      </c>
      <c r="U429" s="224" t="str">
        <f t="shared" si="254"/>
        <v/>
      </c>
      <c r="V429" s="75"/>
      <c r="W429" s="225" t="str">
        <f>IF(B426="","",IF(N426=0,J427,IF(N426&lt;0.5,N427,IF(R426&lt;0.5,R427,"NV"))))</f>
        <v/>
      </c>
      <c r="X429" s="763"/>
      <c r="Y429" s="813"/>
      <c r="Z429" s="816"/>
    </row>
    <row r="430" spans="1:26" ht="15.75" thickBot="1" x14ac:dyDescent="0.3">
      <c r="A430" s="622"/>
      <c r="B430" s="1003"/>
      <c r="C430" s="825"/>
      <c r="D430" s="24" t="s">
        <v>6</v>
      </c>
      <c r="E430" s="389" t="str">
        <f>IF(F430&lt;&gt;"",E426,"")</f>
        <v/>
      </c>
      <c r="F430" s="295"/>
      <c r="G430" s="296"/>
      <c r="H430" s="335"/>
      <c r="I430" s="226" t="str">
        <f>IF(B426="","",IF(F430=999,999,IF(F430+G430+H430=0,"",(F430*60+G430+H430/100)+E430)))</f>
        <v/>
      </c>
      <c r="J430" s="76"/>
      <c r="K430" s="76" t="str">
        <f>IF(I430="","",ABS(I430-J427))</f>
        <v/>
      </c>
      <c r="L430" s="227" t="str">
        <f>IF(K430="","",RANK(K430,K426:K430))</f>
        <v/>
      </c>
      <c r="M430" s="228" t="str">
        <f t="shared" si="252"/>
        <v/>
      </c>
      <c r="N430" s="77"/>
      <c r="O430" s="77" t="str">
        <f>IF(M430="","",ABS(M430-N427))</f>
        <v/>
      </c>
      <c r="P430" s="229" t="str">
        <f>IF(O430="","",RANK(O430,O426:O430))</f>
        <v/>
      </c>
      <c r="Q430" s="230" t="str">
        <f t="shared" si="253"/>
        <v/>
      </c>
      <c r="R430" s="78"/>
      <c r="S430" s="78" t="str">
        <f>IF(Q430="","",ABS(Q430-R427))</f>
        <v/>
      </c>
      <c r="T430" s="231" t="str">
        <f>IF(S430="","",RANK(S430,S426:S430))</f>
        <v/>
      </c>
      <c r="U430" s="232" t="str">
        <f t="shared" si="254"/>
        <v/>
      </c>
      <c r="V430" s="79"/>
      <c r="W430" s="233" t="str">
        <f>IF(B426="","",IF(R426&lt;0.5,TRIMMEAN(I426:I430,0.4),IF(V426&lt;0.5,V427,"NV")))</f>
        <v/>
      </c>
      <c r="X430" s="811"/>
      <c r="Y430" s="814"/>
      <c r="Z430" s="817"/>
    </row>
    <row r="431" spans="1:26" x14ac:dyDescent="0.25">
      <c r="A431" s="626" t="str">
        <f>IF(B431="","",INDEX('Names And Totals'!$A$5:$A$104,MATCH('Head to Head'!B431,'Names And Totals'!$B$5:$B$104,0)))</f>
        <v/>
      </c>
      <c r="B431" s="999"/>
      <c r="C431" s="821" t="str">
        <f>IF(B431="","",IF(Y431="DQ","DQ",IF(Y431="TO","TO",IF(Y431="NV","NV",IF(Y431="","",RANK(Y431,$Y$6:$Y$501,0))))))</f>
        <v/>
      </c>
      <c r="D431" s="67" t="s">
        <v>7</v>
      </c>
      <c r="E431" s="342"/>
      <c r="F431" s="336"/>
      <c r="G431" s="333"/>
      <c r="H431" s="337"/>
      <c r="I431" s="263" t="str">
        <f>IF(B431="","",IF(F431=999,999,IF(F431+G431+H431=0,"",(F431*60+G431+H431/100)+E431)))</f>
        <v/>
      </c>
      <c r="J431" s="80" t="str">
        <f>IF(B431="","",MAX(I431:I435)-MIN(I431:I435))</f>
        <v/>
      </c>
      <c r="K431" s="80" t="str">
        <f>IF(I431="","",ABS(I431-J432))</f>
        <v/>
      </c>
      <c r="L431" s="214" t="str">
        <f>IF(K431="","",RANK(K431,K431:K435))</f>
        <v/>
      </c>
      <c r="M431" s="80" t="str">
        <f>IF(I431="","",IF(L431=1,"",I431))</f>
        <v/>
      </c>
      <c r="N431" s="82" t="str">
        <f>IF(B431="","",MAX(M431:M435)-MIN(M431:M435))</f>
        <v/>
      </c>
      <c r="O431" s="82" t="str">
        <f>IF(M431="","",ABS(M431-N432))</f>
        <v/>
      </c>
      <c r="P431" s="215" t="str">
        <f>IF(O431="","",RANK(O431,O431:O435))</f>
        <v/>
      </c>
      <c r="Q431" s="82" t="str">
        <f>IF(O431="","",IF(P431=1,"",I431))</f>
        <v/>
      </c>
      <c r="R431" s="83" t="str">
        <f>IF(B431="","",MAX(Q431:Q435)-MIN(Q431:Q435))</f>
        <v/>
      </c>
      <c r="S431" s="83" t="str">
        <f>IF(Q431="","",ABS(Q431-R432))</f>
        <v/>
      </c>
      <c r="T431" s="216" t="str">
        <f>IF(S431="","",RANK(S431,S431:S435))</f>
        <v/>
      </c>
      <c r="U431" s="83" t="str">
        <f>IF(T431="","",IF(T431=1,"",Q431))</f>
        <v/>
      </c>
      <c r="V431" s="84" t="str">
        <f>IF(B431="","",MAX(U431:U435)-MIN(U431:U435))</f>
        <v/>
      </c>
      <c r="W431" s="217" t="str">
        <f>IF(B431="","",I431)</f>
        <v/>
      </c>
      <c r="X431" s="614" t="str">
        <f>IF(B431="","",IF(Z431="DQ","DQ",IF(I431=999,"TO",IF(I431="","",IF(I432="",W431,IF(I433="",W432,IF(I434="",W433,IF(I435="",W434,W435))))))))</f>
        <v/>
      </c>
      <c r="Y431" s="818" t="str">
        <f>IF(B431="","",IF(Z431="DQ","DQ",IF(X431="TO","TO",IF(X431="","",IF(X431="NV","NV",IF((20-(X431-$Y$3))&gt;0,(20-(X431-$Y$3)),0))))))</f>
        <v/>
      </c>
      <c r="Z431" s="639"/>
    </row>
    <row r="432" spans="1:26" x14ac:dyDescent="0.25">
      <c r="A432" s="627"/>
      <c r="B432" s="997"/>
      <c r="C432" s="822"/>
      <c r="D432" s="21" t="s">
        <v>4</v>
      </c>
      <c r="E432" s="387" t="str">
        <f>IF(F432&lt;&gt;"",E431,"")</f>
        <v/>
      </c>
      <c r="F432" s="292"/>
      <c r="G432" s="293"/>
      <c r="H432" s="314"/>
      <c r="I432" s="234" t="str">
        <f>IF(B431="","",IF(F432=999,999,IF(F432+G432+H432=0,"",(F432*60+G432+H432/100)+E432)))</f>
        <v/>
      </c>
      <c r="J432" s="72" t="str">
        <f>IF(B431="","",AVERAGE(I431:I435))</f>
        <v/>
      </c>
      <c r="K432" s="72" t="str">
        <f>IF(I432="","",ABS(I432-J432))</f>
        <v/>
      </c>
      <c r="L432" s="219" t="str">
        <f>IF(K432="","",RANK(K432,K431:K435))</f>
        <v/>
      </c>
      <c r="M432" s="220" t="str">
        <f t="shared" ref="M432:M435" si="255">IF(I432="","",IF(L432=1,"",I432))</f>
        <v/>
      </c>
      <c r="N432" s="73" t="str">
        <f>IF(B431="","",AVERAGE(M431:M435))</f>
        <v/>
      </c>
      <c r="O432" s="73" t="str">
        <f>IF(M432="","",ABS(M432-N432))</f>
        <v/>
      </c>
      <c r="P432" s="221" t="str">
        <f>IF(O432="","",RANK(O432,O431:O435))</f>
        <v/>
      </c>
      <c r="Q432" s="222" t="str">
        <f t="shared" ref="Q432:Q435" si="256">IF(O432="","",IF(P432=1,"",I432))</f>
        <v/>
      </c>
      <c r="R432" s="74" t="str">
        <f>IF(B431="","",AVERAGE(Q431:Q435))</f>
        <v/>
      </c>
      <c r="S432" s="74" t="str">
        <f>IF(Q432="","",ABS(Q432-R432))</f>
        <v/>
      </c>
      <c r="T432" s="223" t="str">
        <f>IF(S432="","",RANK(S432,S431:S435))</f>
        <v/>
      </c>
      <c r="U432" s="224" t="str">
        <f t="shared" ref="U432:U435" si="257">IF(T432="","",IF(T432=1,"",Q432))</f>
        <v/>
      </c>
      <c r="V432" s="75" t="str">
        <f>IF(B431="","",AVERAGE(U431:U435))</f>
        <v/>
      </c>
      <c r="W432" s="225" t="str">
        <f>IF(B431="","",IF(J431&lt;0.5,J432,"NV"))</f>
        <v/>
      </c>
      <c r="X432" s="615"/>
      <c r="Y432" s="819"/>
      <c r="Z432" s="639"/>
    </row>
    <row r="433" spans="1:26" x14ac:dyDescent="0.25">
      <c r="A433" s="627"/>
      <c r="B433" s="997"/>
      <c r="C433" s="822"/>
      <c r="D433" s="21" t="s">
        <v>8</v>
      </c>
      <c r="E433" s="387" t="str">
        <f>IF(F433&lt;&gt;"",E431,"")</f>
        <v/>
      </c>
      <c r="F433" s="292"/>
      <c r="G433" s="293"/>
      <c r="H433" s="314"/>
      <c r="I433" s="234" t="str">
        <f>IF(B431="","",IF(F433=999,999,IF(F433+G433+H433=0,"",(F433*60+G433+H433/100)+E433)))</f>
        <v/>
      </c>
      <c r="J433" s="72"/>
      <c r="K433" s="72" t="str">
        <f>IF(I433="","",ABS(I433-J432))</f>
        <v/>
      </c>
      <c r="L433" s="219" t="str">
        <f>IF(K433="","",RANK(K433,K431:K435))</f>
        <v/>
      </c>
      <c r="M433" s="220" t="str">
        <f t="shared" si="255"/>
        <v/>
      </c>
      <c r="N433" s="73"/>
      <c r="O433" s="73" t="str">
        <f>IF(M433="","",ABS(M433-N432))</f>
        <v/>
      </c>
      <c r="P433" s="221" t="str">
        <f>IF(O433="","",RANK(O433,O431:O435))</f>
        <v/>
      </c>
      <c r="Q433" s="222" t="str">
        <f t="shared" si="256"/>
        <v/>
      </c>
      <c r="R433" s="74"/>
      <c r="S433" s="74" t="str">
        <f>IF(Q433="","",ABS(Q433-R432))</f>
        <v/>
      </c>
      <c r="T433" s="223" t="str">
        <f>IF(S433="","",RANK(S433,S431:S435))</f>
        <v/>
      </c>
      <c r="U433" s="224" t="str">
        <f t="shared" si="257"/>
        <v/>
      </c>
      <c r="V433" s="75"/>
      <c r="W433" s="225" t="str">
        <f>IF(B431="","",IF(J431&lt;0.5,J432,IF(N431&lt;0.5,N432,"NV")))</f>
        <v/>
      </c>
      <c r="X433" s="615"/>
      <c r="Y433" s="819"/>
      <c r="Z433" s="639"/>
    </row>
    <row r="434" spans="1:26" x14ac:dyDescent="0.25">
      <c r="A434" s="627"/>
      <c r="B434" s="997"/>
      <c r="C434" s="822"/>
      <c r="D434" s="21" t="s">
        <v>5</v>
      </c>
      <c r="E434" s="387" t="str">
        <f>IF(F434&lt;&gt;"",E431,"")</f>
        <v/>
      </c>
      <c r="F434" s="292"/>
      <c r="G434" s="293"/>
      <c r="H434" s="314"/>
      <c r="I434" s="234" t="str">
        <f>IF(B431="","",IF(F434=999,999,IF(F434+G434+H434=0,"",(F434*60+G434+H434/100)+E434)))</f>
        <v/>
      </c>
      <c r="J434" s="72"/>
      <c r="K434" s="72" t="str">
        <f>IF(I434="","",ABS(I434-J432))</f>
        <v/>
      </c>
      <c r="L434" s="219" t="str">
        <f>IF(K434="","",RANK(K434,K431:K435))</f>
        <v/>
      </c>
      <c r="M434" s="220" t="str">
        <f t="shared" si="255"/>
        <v/>
      </c>
      <c r="N434" s="73"/>
      <c r="O434" s="73" t="str">
        <f>IF(M434="","",ABS(M434-N432))</f>
        <v/>
      </c>
      <c r="P434" s="221" t="str">
        <f>IF(O434="","",RANK(O434,O431:O435))</f>
        <v/>
      </c>
      <c r="Q434" s="222" t="str">
        <f t="shared" si="256"/>
        <v/>
      </c>
      <c r="R434" s="74"/>
      <c r="S434" s="74" t="str">
        <f>IF(Q434="","",ABS(Q434-R432))</f>
        <v/>
      </c>
      <c r="T434" s="223" t="str">
        <f>IF(S434="","",RANK(S434,S431:S435))</f>
        <v/>
      </c>
      <c r="U434" s="224" t="str">
        <f t="shared" si="257"/>
        <v/>
      </c>
      <c r="V434" s="75"/>
      <c r="W434" s="225" t="str">
        <f>IF(B431="","",IF(N431=0,J432,IF(N431&lt;0.5,N432,IF(R431&lt;0.5,R432,"NV"))))</f>
        <v/>
      </c>
      <c r="X434" s="615"/>
      <c r="Y434" s="819"/>
      <c r="Z434" s="639"/>
    </row>
    <row r="435" spans="1:26" ht="15.75" thickBot="1" x14ac:dyDescent="0.3">
      <c r="A435" s="628"/>
      <c r="B435" s="1000"/>
      <c r="C435" s="823"/>
      <c r="D435" s="66" t="s">
        <v>6</v>
      </c>
      <c r="E435" s="235" t="str">
        <f>IF(F435&lt;&gt;"",E431,"")</f>
        <v/>
      </c>
      <c r="F435" s="338"/>
      <c r="G435" s="339"/>
      <c r="H435" s="340"/>
      <c r="I435" s="264" t="str">
        <f>IF(B431="","",IF(F435=999,999,IF(F435+G435+H435=0,"",(F435*60+G435+H435/100)+E435)))</f>
        <v/>
      </c>
      <c r="J435" s="76"/>
      <c r="K435" s="76" t="str">
        <f>IF(I435="","",ABS(I435-J432))</f>
        <v/>
      </c>
      <c r="L435" s="227" t="str">
        <f>IF(K435="","",RANK(K435,K431:K435))</f>
        <v/>
      </c>
      <c r="M435" s="228" t="str">
        <f t="shared" si="255"/>
        <v/>
      </c>
      <c r="N435" s="77"/>
      <c r="O435" s="77" t="str">
        <f>IF(M435="","",ABS(M435-N432))</f>
        <v/>
      </c>
      <c r="P435" s="229" t="str">
        <f>IF(O435="","",RANK(O435,O431:O435))</f>
        <v/>
      </c>
      <c r="Q435" s="230" t="str">
        <f t="shared" si="256"/>
        <v/>
      </c>
      <c r="R435" s="78"/>
      <c r="S435" s="78" t="str">
        <f>IF(Q435="","",ABS(Q435-R432))</f>
        <v/>
      </c>
      <c r="T435" s="231" t="str">
        <f>IF(S435="","",RANK(S435,S431:S435))</f>
        <v/>
      </c>
      <c r="U435" s="232" t="str">
        <f t="shared" si="257"/>
        <v/>
      </c>
      <c r="V435" s="79"/>
      <c r="W435" s="233" t="str">
        <f>IF(B431="","",IF(R431&lt;0.5,TRIMMEAN(I431:I435,0.4),IF(V431&lt;0.5,V432,"NV")))</f>
        <v/>
      </c>
      <c r="X435" s="616"/>
      <c r="Y435" s="820"/>
      <c r="Z435" s="639"/>
    </row>
    <row r="436" spans="1:26" x14ac:dyDescent="0.25">
      <c r="A436" s="830" t="str">
        <f>IF(B436="","",INDEX('Names And Totals'!$A$5:$A$104,MATCH('Head to Head'!B436,'Names And Totals'!$B$5:$B$104,0)))</f>
        <v/>
      </c>
      <c r="B436" s="1001"/>
      <c r="C436" s="824" t="str">
        <f>IF(B436="","",IF(Y436="DQ","DQ",IF(Y436="TO","TO",IF(Y436="NV","NV",IF(Y436="","",RANK(Y436,$Y$6:$Y$501,0))))))</f>
        <v/>
      </c>
      <c r="D436" s="23" t="s">
        <v>7</v>
      </c>
      <c r="E436" s="343"/>
      <c r="F436" s="324"/>
      <c r="G436" s="334"/>
      <c r="H436" s="325"/>
      <c r="I436" s="213" t="str">
        <f>IF(B436="","",IF(F436=999,999,IF(F436+G436+H436=0,"",(F436*60+G436+H436/100)+E436)))</f>
        <v/>
      </c>
      <c r="J436" s="80" t="str">
        <f>IF(B436="","",MAX(I436:I440)-MIN(I436:I440))</f>
        <v/>
      </c>
      <c r="K436" s="80" t="str">
        <f>IF(I436="","",ABS(I436-J437))</f>
        <v/>
      </c>
      <c r="L436" s="214" t="str">
        <f>IF(K436="","",RANK(K436,K436:K440))</f>
        <v/>
      </c>
      <c r="M436" s="80" t="str">
        <f>IF(I436="","",IF(L436=1,"",I436))</f>
        <v/>
      </c>
      <c r="N436" s="82" t="str">
        <f>IF(B436="","",MAX(M436:M440)-MIN(M436:M440))</f>
        <v/>
      </c>
      <c r="O436" s="82" t="str">
        <f>IF(M436="","",ABS(M436-N437))</f>
        <v/>
      </c>
      <c r="P436" s="215" t="str">
        <f>IF(O436="","",RANK(O436,O436:O440))</f>
        <v/>
      </c>
      <c r="Q436" s="82" t="str">
        <f>IF(O436="","",IF(P436=1,"",I436))</f>
        <v/>
      </c>
      <c r="R436" s="83" t="str">
        <f>IF(B436="","",MAX(Q436:Q440)-MIN(Q436:Q440))</f>
        <v/>
      </c>
      <c r="S436" s="83" t="str">
        <f>IF(Q436="","",ABS(Q436-R437))</f>
        <v/>
      </c>
      <c r="T436" s="216" t="str">
        <f>IF(S436="","",RANK(S436,S436:S440))</f>
        <v/>
      </c>
      <c r="U436" s="83" t="str">
        <f>IF(T436="","",IF(T436=1,"",Q436))</f>
        <v/>
      </c>
      <c r="V436" s="84" t="str">
        <f>IF(B436="","",MAX(U436:U440)-MIN(U436:U440))</f>
        <v/>
      </c>
      <c r="W436" s="217" t="str">
        <f>IF(B436="","",I436)</f>
        <v/>
      </c>
      <c r="X436" s="810" t="str">
        <f>IF(B436="","",IF(Z436="DQ","DQ",IF(I436=999,"TO",IF(I436="","",IF(I437="",W436,IF(I438="",W437,IF(I439="",W438,IF(I440="",W439,W440))))))))</f>
        <v/>
      </c>
      <c r="Y436" s="812" t="str">
        <f>IF(B436="","",IF(Z436="DQ","DQ",IF(X436="TO","TO",IF(X436="","",IF(X436="NV","NV",IF((20-(X436-$Y$3))&gt;0,(20-(X436-$Y$3)),0))))))</f>
        <v/>
      </c>
      <c r="Z436" s="815"/>
    </row>
    <row r="437" spans="1:26" x14ac:dyDescent="0.25">
      <c r="A437" s="621"/>
      <c r="B437" s="1002"/>
      <c r="C437" s="641"/>
      <c r="D437" s="18" t="s">
        <v>4</v>
      </c>
      <c r="E437" s="384" t="str">
        <f>IF(F437&lt;&gt;"",E436,"")</f>
        <v/>
      </c>
      <c r="F437" s="289"/>
      <c r="G437" s="290"/>
      <c r="H437" s="310"/>
      <c r="I437" s="218" t="str">
        <f>IF(B436="","",IF(F437=999,999,IF(F437+G437+H437=0,"",(F437*60+G437+H437/100)+E437)))</f>
        <v/>
      </c>
      <c r="J437" s="72" t="str">
        <f>IF(B436="","",AVERAGE(I436:I440))</f>
        <v/>
      </c>
      <c r="K437" s="72" t="str">
        <f>IF(I437="","",ABS(I437-J437))</f>
        <v/>
      </c>
      <c r="L437" s="219" t="str">
        <f>IF(K437="","",RANK(K437,K436:K440))</f>
        <v/>
      </c>
      <c r="M437" s="220" t="str">
        <f t="shared" ref="M437:M440" si="258">IF(I437="","",IF(L437=1,"",I437))</f>
        <v/>
      </c>
      <c r="N437" s="73" t="str">
        <f>IF(B436="","",AVERAGE(M436:M440))</f>
        <v/>
      </c>
      <c r="O437" s="73" t="str">
        <f>IF(M437="","",ABS(M437-N437))</f>
        <v/>
      </c>
      <c r="P437" s="221" t="str">
        <f>IF(O437="","",RANK(O437,O436:O440))</f>
        <v/>
      </c>
      <c r="Q437" s="222" t="str">
        <f t="shared" ref="Q437:Q440" si="259">IF(O437="","",IF(P437=1,"",I437))</f>
        <v/>
      </c>
      <c r="R437" s="74" t="str">
        <f>IF(B436="","",AVERAGE(Q436:Q440))</f>
        <v/>
      </c>
      <c r="S437" s="74" t="str">
        <f>IF(Q437="","",ABS(Q437-R437))</f>
        <v/>
      </c>
      <c r="T437" s="223" t="str">
        <f>IF(S437="","",RANK(S437,S436:S440))</f>
        <v/>
      </c>
      <c r="U437" s="224" t="str">
        <f t="shared" ref="U437:U440" si="260">IF(T437="","",IF(T437=1,"",Q437))</f>
        <v/>
      </c>
      <c r="V437" s="75" t="str">
        <f>IF(B436="","",AVERAGE(U436:U440))</f>
        <v/>
      </c>
      <c r="W437" s="225" t="str">
        <f>IF(B436="","",IF(J436&lt;0.5,J437,"NV"))</f>
        <v/>
      </c>
      <c r="X437" s="763"/>
      <c r="Y437" s="813"/>
      <c r="Z437" s="816"/>
    </row>
    <row r="438" spans="1:26" x14ac:dyDescent="0.25">
      <c r="A438" s="621"/>
      <c r="B438" s="1002"/>
      <c r="C438" s="641"/>
      <c r="D438" s="18" t="s">
        <v>8</v>
      </c>
      <c r="E438" s="384" t="str">
        <f>IF(F438&lt;&gt;"",E436,"")</f>
        <v/>
      </c>
      <c r="F438" s="289"/>
      <c r="G438" s="290"/>
      <c r="H438" s="310"/>
      <c r="I438" s="218" t="str">
        <f>IF(B436="","",IF(F438=999,999,IF(F438+G438+H438=0,"",(F438*60+G438+H438/100)+E438)))</f>
        <v/>
      </c>
      <c r="J438" s="72"/>
      <c r="K438" s="72" t="str">
        <f>IF(I438="","",ABS(I438-J437))</f>
        <v/>
      </c>
      <c r="L438" s="219" t="str">
        <f>IF(K438="","",RANK(K438,K436:K440))</f>
        <v/>
      </c>
      <c r="M438" s="220" t="str">
        <f t="shared" si="258"/>
        <v/>
      </c>
      <c r="N438" s="73"/>
      <c r="O438" s="73" t="str">
        <f>IF(M438="","",ABS(M438-N437))</f>
        <v/>
      </c>
      <c r="P438" s="221" t="str">
        <f>IF(O438="","",RANK(O438,O436:O440))</f>
        <v/>
      </c>
      <c r="Q438" s="222" t="str">
        <f t="shared" si="259"/>
        <v/>
      </c>
      <c r="R438" s="74"/>
      <c r="S438" s="74" t="str">
        <f>IF(Q438="","",ABS(Q438-R437))</f>
        <v/>
      </c>
      <c r="T438" s="223" t="str">
        <f>IF(S438="","",RANK(S438,S436:S440))</f>
        <v/>
      </c>
      <c r="U438" s="224" t="str">
        <f t="shared" si="260"/>
        <v/>
      </c>
      <c r="V438" s="75"/>
      <c r="W438" s="225" t="str">
        <f>IF(B436="","",IF(J436&lt;0.5,J437,IF(N436&lt;0.5,N437,"NV")))</f>
        <v/>
      </c>
      <c r="X438" s="763"/>
      <c r="Y438" s="813"/>
      <c r="Z438" s="816"/>
    </row>
    <row r="439" spans="1:26" x14ac:dyDescent="0.25">
      <c r="A439" s="621"/>
      <c r="B439" s="1002"/>
      <c r="C439" s="641"/>
      <c r="D439" s="18" t="s">
        <v>5</v>
      </c>
      <c r="E439" s="384" t="str">
        <f>IF(F439&lt;&gt;"",E436,"")</f>
        <v/>
      </c>
      <c r="F439" s="289"/>
      <c r="G439" s="290"/>
      <c r="H439" s="310"/>
      <c r="I439" s="218" t="str">
        <f>IF(B436="","",IF(F439=999,999,IF(F439+G439+H439=0,"",(F439*60+G439+H439/100)+E439)))</f>
        <v/>
      </c>
      <c r="J439" s="72"/>
      <c r="K439" s="72" t="str">
        <f>IF(I439="","",ABS(I439-J437))</f>
        <v/>
      </c>
      <c r="L439" s="219" t="str">
        <f>IF(K439="","",RANK(K439,K436:K440))</f>
        <v/>
      </c>
      <c r="M439" s="220" t="str">
        <f t="shared" si="258"/>
        <v/>
      </c>
      <c r="N439" s="73"/>
      <c r="O439" s="73" t="str">
        <f>IF(M439="","",ABS(M439-N437))</f>
        <v/>
      </c>
      <c r="P439" s="221" t="str">
        <f>IF(O439="","",RANK(O439,O436:O440))</f>
        <v/>
      </c>
      <c r="Q439" s="222" t="str">
        <f t="shared" si="259"/>
        <v/>
      </c>
      <c r="R439" s="74"/>
      <c r="S439" s="74" t="str">
        <f>IF(Q439="","",ABS(Q439-R437))</f>
        <v/>
      </c>
      <c r="T439" s="223" t="str">
        <f>IF(S439="","",RANK(S439,S436:S440))</f>
        <v/>
      </c>
      <c r="U439" s="224" t="str">
        <f t="shared" si="260"/>
        <v/>
      </c>
      <c r="V439" s="75"/>
      <c r="W439" s="225" t="str">
        <f>IF(B436="","",IF(N436=0,J437,IF(N436&lt;0.5,N437,IF(R436&lt;0.5,R437,"NV"))))</f>
        <v/>
      </c>
      <c r="X439" s="763"/>
      <c r="Y439" s="813"/>
      <c r="Z439" s="816"/>
    </row>
    <row r="440" spans="1:26" ht="15.75" thickBot="1" x14ac:dyDescent="0.3">
      <c r="A440" s="622"/>
      <c r="B440" s="1003"/>
      <c r="C440" s="825"/>
      <c r="D440" s="24" t="s">
        <v>6</v>
      </c>
      <c r="E440" s="389" t="str">
        <f>IF(F440&lt;&gt;"",E436,"")</f>
        <v/>
      </c>
      <c r="F440" s="295"/>
      <c r="G440" s="296"/>
      <c r="H440" s="335"/>
      <c r="I440" s="226" t="str">
        <f>IF(B436="","",IF(F440=999,999,IF(F440+G440+H440=0,"",(F440*60+G440+H440/100)+E440)))</f>
        <v/>
      </c>
      <c r="J440" s="76"/>
      <c r="K440" s="76" t="str">
        <f>IF(I440="","",ABS(I440-J437))</f>
        <v/>
      </c>
      <c r="L440" s="227" t="str">
        <f>IF(K440="","",RANK(K440,K436:K440))</f>
        <v/>
      </c>
      <c r="M440" s="228" t="str">
        <f t="shared" si="258"/>
        <v/>
      </c>
      <c r="N440" s="77"/>
      <c r="O440" s="77" t="str">
        <f>IF(M440="","",ABS(M440-N437))</f>
        <v/>
      </c>
      <c r="P440" s="229" t="str">
        <f>IF(O440="","",RANK(O440,O436:O440))</f>
        <v/>
      </c>
      <c r="Q440" s="230" t="str">
        <f t="shared" si="259"/>
        <v/>
      </c>
      <c r="R440" s="78"/>
      <c r="S440" s="78" t="str">
        <f>IF(Q440="","",ABS(Q440-R437))</f>
        <v/>
      </c>
      <c r="T440" s="231" t="str">
        <f>IF(S440="","",RANK(S440,S436:S440))</f>
        <v/>
      </c>
      <c r="U440" s="232" t="str">
        <f t="shared" si="260"/>
        <v/>
      </c>
      <c r="V440" s="79"/>
      <c r="W440" s="233" t="str">
        <f>IF(B436="","",IF(R436&lt;0.5,TRIMMEAN(I436:I440,0.4),IF(V436&lt;0.5,V437,"NV")))</f>
        <v/>
      </c>
      <c r="X440" s="811"/>
      <c r="Y440" s="814"/>
      <c r="Z440" s="817"/>
    </row>
    <row r="441" spans="1:26" x14ac:dyDescent="0.25">
      <c r="A441" s="626" t="str">
        <f>IF(B441="","",INDEX('Names And Totals'!$A$5:$A$104,MATCH('Head to Head'!B441,'Names And Totals'!$B$5:$B$104,0)))</f>
        <v/>
      </c>
      <c r="B441" s="999"/>
      <c r="C441" s="821" t="str">
        <f>IF(B441="","",IF(Y441="DQ","DQ",IF(Y441="TO","TO",IF(Y441="NV","NV",IF(Y441="","",RANK(Y441,$Y$6:$Y$501,0))))))</f>
        <v/>
      </c>
      <c r="D441" s="67" t="s">
        <v>7</v>
      </c>
      <c r="E441" s="342"/>
      <c r="F441" s="336"/>
      <c r="G441" s="333"/>
      <c r="H441" s="337"/>
      <c r="I441" s="263" t="str">
        <f>IF(B441="","",IF(F441=999,999,IF(F441+G441+H441=0,"",(F441*60+G441+H441/100)+E441)))</f>
        <v/>
      </c>
      <c r="J441" s="80" t="str">
        <f>IF(B441="","",MAX(I441:I445)-MIN(I441:I445))</f>
        <v/>
      </c>
      <c r="K441" s="80" t="str">
        <f>IF(I441="","",ABS(I441-J442))</f>
        <v/>
      </c>
      <c r="L441" s="214" t="str">
        <f>IF(K441="","",RANK(K441,K441:K445))</f>
        <v/>
      </c>
      <c r="M441" s="80" t="str">
        <f>IF(I441="","",IF(L441=1,"",I441))</f>
        <v/>
      </c>
      <c r="N441" s="82" t="str">
        <f>IF(B441="","",MAX(M441:M445)-MIN(M441:M445))</f>
        <v/>
      </c>
      <c r="O441" s="82" t="str">
        <f>IF(M441="","",ABS(M441-N442))</f>
        <v/>
      </c>
      <c r="P441" s="215" t="str">
        <f>IF(O441="","",RANK(O441,O441:O445))</f>
        <v/>
      </c>
      <c r="Q441" s="82" t="str">
        <f>IF(O441="","",IF(P441=1,"",I441))</f>
        <v/>
      </c>
      <c r="R441" s="83" t="str">
        <f>IF(B441="","",MAX(Q441:Q445)-MIN(Q441:Q445))</f>
        <v/>
      </c>
      <c r="S441" s="83" t="str">
        <f>IF(Q441="","",ABS(Q441-R442))</f>
        <v/>
      </c>
      <c r="T441" s="216" t="str">
        <f>IF(S441="","",RANK(S441,S441:S445))</f>
        <v/>
      </c>
      <c r="U441" s="83" t="str">
        <f>IF(T441="","",IF(T441=1,"",Q441))</f>
        <v/>
      </c>
      <c r="V441" s="84" t="str">
        <f>IF(B441="","",MAX(U441:U445)-MIN(U441:U445))</f>
        <v/>
      </c>
      <c r="W441" s="217" t="str">
        <f>IF(B441="","",I441)</f>
        <v/>
      </c>
      <c r="X441" s="614" t="str">
        <f>IF(B441="","",IF(Z441="DQ","DQ",IF(I441=999,"TO",IF(I441="","",IF(I442="",W441,IF(I443="",W442,IF(I444="",W443,IF(I445="",W444,W445))))))))</f>
        <v/>
      </c>
      <c r="Y441" s="818" t="str">
        <f>IF(B441="","",IF(Z441="DQ","DQ",IF(X441="TO","TO",IF(X441="","",IF(X441="NV","NV",IF((20-(X441-$Y$3))&gt;0,(20-(X441-$Y$3)),0))))))</f>
        <v/>
      </c>
      <c r="Z441" s="639"/>
    </row>
    <row r="442" spans="1:26" x14ac:dyDescent="0.25">
      <c r="A442" s="627"/>
      <c r="B442" s="997"/>
      <c r="C442" s="822"/>
      <c r="D442" s="21" t="s">
        <v>4</v>
      </c>
      <c r="E442" s="387" t="str">
        <f>IF(F442&lt;&gt;"",E441,"")</f>
        <v/>
      </c>
      <c r="F442" s="292"/>
      <c r="G442" s="293"/>
      <c r="H442" s="314"/>
      <c r="I442" s="234" t="str">
        <f>IF(B441="","",IF(F442=999,999,IF(F442+G442+H442=0,"",(F442*60+G442+H442/100)+E442)))</f>
        <v/>
      </c>
      <c r="J442" s="72" t="str">
        <f>IF(B441="","",AVERAGE(I441:I445))</f>
        <v/>
      </c>
      <c r="K442" s="72" t="str">
        <f>IF(I442="","",ABS(I442-J442))</f>
        <v/>
      </c>
      <c r="L442" s="219" t="str">
        <f>IF(K442="","",RANK(K442,K441:K445))</f>
        <v/>
      </c>
      <c r="M442" s="220" t="str">
        <f t="shared" ref="M442:M445" si="261">IF(I442="","",IF(L442=1,"",I442))</f>
        <v/>
      </c>
      <c r="N442" s="73" t="str">
        <f>IF(B441="","",AVERAGE(M441:M445))</f>
        <v/>
      </c>
      <c r="O442" s="73" t="str">
        <f>IF(M442="","",ABS(M442-N442))</f>
        <v/>
      </c>
      <c r="P442" s="221" t="str">
        <f>IF(O442="","",RANK(O442,O441:O445))</f>
        <v/>
      </c>
      <c r="Q442" s="222" t="str">
        <f t="shared" ref="Q442:Q445" si="262">IF(O442="","",IF(P442=1,"",I442))</f>
        <v/>
      </c>
      <c r="R442" s="74" t="str">
        <f>IF(B441="","",AVERAGE(Q441:Q445))</f>
        <v/>
      </c>
      <c r="S442" s="74" t="str">
        <f>IF(Q442="","",ABS(Q442-R442))</f>
        <v/>
      </c>
      <c r="T442" s="223" t="str">
        <f>IF(S442="","",RANK(S442,S441:S445))</f>
        <v/>
      </c>
      <c r="U442" s="224" t="str">
        <f t="shared" ref="U442:U445" si="263">IF(T442="","",IF(T442=1,"",Q442))</f>
        <v/>
      </c>
      <c r="V442" s="75" t="str">
        <f>IF(B441="","",AVERAGE(U441:U445))</f>
        <v/>
      </c>
      <c r="W442" s="225" t="str">
        <f>IF(B441="","",IF(J441&lt;0.5,J442,"NV"))</f>
        <v/>
      </c>
      <c r="X442" s="615"/>
      <c r="Y442" s="819"/>
      <c r="Z442" s="639"/>
    </row>
    <row r="443" spans="1:26" x14ac:dyDescent="0.25">
      <c r="A443" s="627"/>
      <c r="B443" s="997"/>
      <c r="C443" s="822"/>
      <c r="D443" s="21" t="s">
        <v>8</v>
      </c>
      <c r="E443" s="387" t="str">
        <f>IF(F443&lt;&gt;"",E441,"")</f>
        <v/>
      </c>
      <c r="F443" s="292"/>
      <c r="G443" s="293"/>
      <c r="H443" s="314"/>
      <c r="I443" s="234" t="str">
        <f>IF(B441="","",IF(F443=999,999,IF(F443+G443+H443=0,"",(F443*60+G443+H443/100)+E443)))</f>
        <v/>
      </c>
      <c r="J443" s="72"/>
      <c r="K443" s="72" t="str">
        <f>IF(I443="","",ABS(I443-J442))</f>
        <v/>
      </c>
      <c r="L443" s="219" t="str">
        <f>IF(K443="","",RANK(K443,K441:K445))</f>
        <v/>
      </c>
      <c r="M443" s="220" t="str">
        <f t="shared" si="261"/>
        <v/>
      </c>
      <c r="N443" s="73"/>
      <c r="O443" s="73" t="str">
        <f>IF(M443="","",ABS(M443-N442))</f>
        <v/>
      </c>
      <c r="P443" s="221" t="str">
        <f>IF(O443="","",RANK(O443,O441:O445))</f>
        <v/>
      </c>
      <c r="Q443" s="222" t="str">
        <f t="shared" si="262"/>
        <v/>
      </c>
      <c r="R443" s="74"/>
      <c r="S443" s="74" t="str">
        <f>IF(Q443="","",ABS(Q443-R442))</f>
        <v/>
      </c>
      <c r="T443" s="223" t="str">
        <f>IF(S443="","",RANK(S443,S441:S445))</f>
        <v/>
      </c>
      <c r="U443" s="224" t="str">
        <f t="shared" si="263"/>
        <v/>
      </c>
      <c r="V443" s="75"/>
      <c r="W443" s="225" t="str">
        <f>IF(B441="","",IF(J441&lt;0.5,J442,IF(N441&lt;0.5,N442,"NV")))</f>
        <v/>
      </c>
      <c r="X443" s="615"/>
      <c r="Y443" s="819"/>
      <c r="Z443" s="639"/>
    </row>
    <row r="444" spans="1:26" x14ac:dyDescent="0.25">
      <c r="A444" s="627"/>
      <c r="B444" s="997"/>
      <c r="C444" s="822"/>
      <c r="D444" s="21" t="s">
        <v>5</v>
      </c>
      <c r="E444" s="387" t="str">
        <f>IF(F444&lt;&gt;"",E441,"")</f>
        <v/>
      </c>
      <c r="F444" s="292"/>
      <c r="G444" s="293"/>
      <c r="H444" s="314"/>
      <c r="I444" s="234" t="str">
        <f>IF(B441="","",IF(F444=999,999,IF(F444+G444+H444=0,"",(F444*60+G444+H444/100)+E444)))</f>
        <v/>
      </c>
      <c r="J444" s="72"/>
      <c r="K444" s="72" t="str">
        <f>IF(I444="","",ABS(I444-J442))</f>
        <v/>
      </c>
      <c r="L444" s="219" t="str">
        <f>IF(K444="","",RANK(K444,K441:K445))</f>
        <v/>
      </c>
      <c r="M444" s="220" t="str">
        <f t="shared" si="261"/>
        <v/>
      </c>
      <c r="N444" s="73"/>
      <c r="O444" s="73" t="str">
        <f>IF(M444="","",ABS(M444-N442))</f>
        <v/>
      </c>
      <c r="P444" s="221" t="str">
        <f>IF(O444="","",RANK(O444,O441:O445))</f>
        <v/>
      </c>
      <c r="Q444" s="222" t="str">
        <f t="shared" si="262"/>
        <v/>
      </c>
      <c r="R444" s="74"/>
      <c r="S444" s="74" t="str">
        <f>IF(Q444="","",ABS(Q444-R442))</f>
        <v/>
      </c>
      <c r="T444" s="223" t="str">
        <f>IF(S444="","",RANK(S444,S441:S445))</f>
        <v/>
      </c>
      <c r="U444" s="224" t="str">
        <f t="shared" si="263"/>
        <v/>
      </c>
      <c r="V444" s="75"/>
      <c r="W444" s="225" t="str">
        <f>IF(B441="","",IF(N441=0,J442,IF(N441&lt;0.5,N442,IF(R441&lt;0.5,R442,"NV"))))</f>
        <v/>
      </c>
      <c r="X444" s="615"/>
      <c r="Y444" s="819"/>
      <c r="Z444" s="639"/>
    </row>
    <row r="445" spans="1:26" ht="15.75" thickBot="1" x14ac:dyDescent="0.3">
      <c r="A445" s="628"/>
      <c r="B445" s="1000"/>
      <c r="C445" s="823"/>
      <c r="D445" s="66" t="s">
        <v>6</v>
      </c>
      <c r="E445" s="235" t="str">
        <f>IF(F445&lt;&gt;"",E441,"")</f>
        <v/>
      </c>
      <c r="F445" s="338"/>
      <c r="G445" s="339"/>
      <c r="H445" s="340"/>
      <c r="I445" s="264" t="str">
        <f>IF(B441="","",IF(F445=999,999,IF(F445+G445+H445=0,"",(F445*60+G445+H445/100)+E445)))</f>
        <v/>
      </c>
      <c r="J445" s="76"/>
      <c r="K445" s="76" t="str">
        <f>IF(I445="","",ABS(I445-J442))</f>
        <v/>
      </c>
      <c r="L445" s="227" t="str">
        <f>IF(K445="","",RANK(K445,K441:K445))</f>
        <v/>
      </c>
      <c r="M445" s="228" t="str">
        <f t="shared" si="261"/>
        <v/>
      </c>
      <c r="N445" s="77"/>
      <c r="O445" s="77" t="str">
        <f>IF(M445="","",ABS(M445-N442))</f>
        <v/>
      </c>
      <c r="P445" s="229" t="str">
        <f>IF(O445="","",RANK(O445,O441:O445))</f>
        <v/>
      </c>
      <c r="Q445" s="230" t="str">
        <f t="shared" si="262"/>
        <v/>
      </c>
      <c r="R445" s="78"/>
      <c r="S445" s="78" t="str">
        <f>IF(Q445="","",ABS(Q445-R442))</f>
        <v/>
      </c>
      <c r="T445" s="231" t="str">
        <f>IF(S445="","",RANK(S445,S441:S445))</f>
        <v/>
      </c>
      <c r="U445" s="232" t="str">
        <f t="shared" si="263"/>
        <v/>
      </c>
      <c r="V445" s="79"/>
      <c r="W445" s="233" t="str">
        <f>IF(B441="","",IF(R441&lt;0.5,TRIMMEAN(I441:I445,0.4),IF(V441&lt;0.5,V442,"NV")))</f>
        <v/>
      </c>
      <c r="X445" s="616"/>
      <c r="Y445" s="820"/>
      <c r="Z445" s="639"/>
    </row>
    <row r="446" spans="1:26" x14ac:dyDescent="0.25">
      <c r="A446" s="830" t="str">
        <f>IF(B446="","",INDEX('Names And Totals'!$A$5:$A$104,MATCH('Head to Head'!B446,'Names And Totals'!$B$5:$B$104,0)))</f>
        <v/>
      </c>
      <c r="B446" s="1001"/>
      <c r="C446" s="824" t="str">
        <f>IF(B446="","",IF(Y446="DQ","DQ",IF(Y446="TO","TO",IF(Y446="NV","NV",IF(Y446="","",RANK(Y446,$Y$6:$Y$501,0))))))</f>
        <v/>
      </c>
      <c r="D446" s="23" t="s">
        <v>7</v>
      </c>
      <c r="E446" s="343"/>
      <c r="F446" s="324"/>
      <c r="G446" s="334"/>
      <c r="H446" s="325"/>
      <c r="I446" s="213" t="str">
        <f>IF(B446="","",IF(F446=999,999,IF(F446+G446+H446=0,"",(F446*60+G446+H446/100)+E446)))</f>
        <v/>
      </c>
      <c r="J446" s="80" t="str">
        <f>IF(B446="","",MAX(I446:I450)-MIN(I446:I450))</f>
        <v/>
      </c>
      <c r="K446" s="80" t="str">
        <f>IF(I446="","",ABS(I446-J447))</f>
        <v/>
      </c>
      <c r="L446" s="214" t="str">
        <f>IF(K446="","",RANK(K446,K446:K450))</f>
        <v/>
      </c>
      <c r="M446" s="80" t="str">
        <f>IF(I446="","",IF(L446=1,"",I446))</f>
        <v/>
      </c>
      <c r="N446" s="82" t="str">
        <f>IF(B446="","",MAX(M446:M450)-MIN(M446:M450))</f>
        <v/>
      </c>
      <c r="O446" s="82" t="str">
        <f>IF(M446="","",ABS(M446-N447))</f>
        <v/>
      </c>
      <c r="P446" s="215" t="str">
        <f>IF(O446="","",RANK(O446,O446:O450))</f>
        <v/>
      </c>
      <c r="Q446" s="82" t="str">
        <f>IF(O446="","",IF(P446=1,"",I446))</f>
        <v/>
      </c>
      <c r="R446" s="83" t="str">
        <f>IF(B446="","",MAX(Q446:Q450)-MIN(Q446:Q450))</f>
        <v/>
      </c>
      <c r="S446" s="83" t="str">
        <f>IF(Q446="","",ABS(Q446-R447))</f>
        <v/>
      </c>
      <c r="T446" s="216" t="str">
        <f>IF(S446="","",RANK(S446,S446:S450))</f>
        <v/>
      </c>
      <c r="U446" s="83" t="str">
        <f>IF(T446="","",IF(T446=1,"",Q446))</f>
        <v/>
      </c>
      <c r="V446" s="84" t="str">
        <f>IF(B446="","",MAX(U446:U450)-MIN(U446:U450))</f>
        <v/>
      </c>
      <c r="W446" s="217" t="str">
        <f>IF(B446="","",I446)</f>
        <v/>
      </c>
      <c r="X446" s="810" t="str">
        <f>IF(B446="","",IF(Z446="DQ","DQ",IF(I446=999,"TO",IF(I446="","",IF(I447="",W446,IF(I448="",W447,IF(I449="",W448,IF(I450="",W449,W450))))))))</f>
        <v/>
      </c>
      <c r="Y446" s="812" t="str">
        <f>IF(B446="","",IF(Z446="DQ","DQ",IF(X446="TO","TO",IF(X446="","",IF(X446="NV","NV",IF((20-(X446-$Y$3))&gt;0,(20-(X446-$Y$3)),0))))))</f>
        <v/>
      </c>
      <c r="Z446" s="815"/>
    </row>
    <row r="447" spans="1:26" x14ac:dyDescent="0.25">
      <c r="A447" s="621"/>
      <c r="B447" s="1002"/>
      <c r="C447" s="641"/>
      <c r="D447" s="18" t="s">
        <v>4</v>
      </c>
      <c r="E447" s="384" t="str">
        <f>IF(F447&lt;&gt;"",E446,"")</f>
        <v/>
      </c>
      <c r="F447" s="289"/>
      <c r="G447" s="290"/>
      <c r="H447" s="310"/>
      <c r="I447" s="218" t="str">
        <f>IF(B446="","",IF(F447=999,999,IF(F447+G447+H447=0,"",(F447*60+G447+H447/100)+E447)))</f>
        <v/>
      </c>
      <c r="J447" s="72" t="str">
        <f>IF(B446="","",AVERAGE(I446:I450))</f>
        <v/>
      </c>
      <c r="K447" s="72" t="str">
        <f>IF(I447="","",ABS(I447-J447))</f>
        <v/>
      </c>
      <c r="L447" s="219" t="str">
        <f>IF(K447="","",RANK(K447,K446:K450))</f>
        <v/>
      </c>
      <c r="M447" s="220" t="str">
        <f t="shared" ref="M447:M450" si="264">IF(I447="","",IF(L447=1,"",I447))</f>
        <v/>
      </c>
      <c r="N447" s="73" t="str">
        <f>IF(B446="","",AVERAGE(M446:M450))</f>
        <v/>
      </c>
      <c r="O447" s="73" t="str">
        <f>IF(M447="","",ABS(M447-N447))</f>
        <v/>
      </c>
      <c r="P447" s="221" t="str">
        <f>IF(O447="","",RANK(O447,O446:O450))</f>
        <v/>
      </c>
      <c r="Q447" s="222" t="str">
        <f t="shared" ref="Q447:Q450" si="265">IF(O447="","",IF(P447=1,"",I447))</f>
        <v/>
      </c>
      <c r="R447" s="74" t="str">
        <f>IF(B446="","",AVERAGE(Q446:Q450))</f>
        <v/>
      </c>
      <c r="S447" s="74" t="str">
        <f>IF(Q447="","",ABS(Q447-R447))</f>
        <v/>
      </c>
      <c r="T447" s="223" t="str">
        <f>IF(S447="","",RANK(S447,S446:S450))</f>
        <v/>
      </c>
      <c r="U447" s="224" t="str">
        <f t="shared" ref="U447:U450" si="266">IF(T447="","",IF(T447=1,"",Q447))</f>
        <v/>
      </c>
      <c r="V447" s="75" t="str">
        <f>IF(B446="","",AVERAGE(U446:U450))</f>
        <v/>
      </c>
      <c r="W447" s="225" t="str">
        <f>IF(B446="","",IF(J446&lt;0.5,J447,"NV"))</f>
        <v/>
      </c>
      <c r="X447" s="763"/>
      <c r="Y447" s="813"/>
      <c r="Z447" s="816"/>
    </row>
    <row r="448" spans="1:26" x14ac:dyDescent="0.25">
      <c r="A448" s="621"/>
      <c r="B448" s="1002"/>
      <c r="C448" s="641"/>
      <c r="D448" s="18" t="s">
        <v>8</v>
      </c>
      <c r="E448" s="384" t="str">
        <f>IF(F448&lt;&gt;"",E446,"")</f>
        <v/>
      </c>
      <c r="F448" s="289"/>
      <c r="G448" s="290"/>
      <c r="H448" s="310"/>
      <c r="I448" s="218" t="str">
        <f>IF(B446="","",IF(F448=999,999,IF(F448+G448+H448=0,"",(F448*60+G448+H448/100)+E448)))</f>
        <v/>
      </c>
      <c r="J448" s="72"/>
      <c r="K448" s="72" t="str">
        <f>IF(I448="","",ABS(I448-J447))</f>
        <v/>
      </c>
      <c r="L448" s="219" t="str">
        <f>IF(K448="","",RANK(K448,K446:K450))</f>
        <v/>
      </c>
      <c r="M448" s="220" t="str">
        <f t="shared" si="264"/>
        <v/>
      </c>
      <c r="N448" s="73"/>
      <c r="O448" s="73" t="str">
        <f>IF(M448="","",ABS(M448-N447))</f>
        <v/>
      </c>
      <c r="P448" s="221" t="str">
        <f>IF(O448="","",RANK(O448,O446:O450))</f>
        <v/>
      </c>
      <c r="Q448" s="222" t="str">
        <f t="shared" si="265"/>
        <v/>
      </c>
      <c r="R448" s="74"/>
      <c r="S448" s="74" t="str">
        <f>IF(Q448="","",ABS(Q448-R447))</f>
        <v/>
      </c>
      <c r="T448" s="223" t="str">
        <f>IF(S448="","",RANK(S448,S446:S450))</f>
        <v/>
      </c>
      <c r="U448" s="224" t="str">
        <f t="shared" si="266"/>
        <v/>
      </c>
      <c r="V448" s="75"/>
      <c r="W448" s="225" t="str">
        <f>IF(B446="","",IF(J446&lt;0.5,J447,IF(N446&lt;0.5,N447,"NV")))</f>
        <v/>
      </c>
      <c r="X448" s="763"/>
      <c r="Y448" s="813"/>
      <c r="Z448" s="816"/>
    </row>
    <row r="449" spans="1:26" x14ac:dyDescent="0.25">
      <c r="A449" s="621"/>
      <c r="B449" s="1002"/>
      <c r="C449" s="641"/>
      <c r="D449" s="18" t="s">
        <v>5</v>
      </c>
      <c r="E449" s="384" t="str">
        <f>IF(F449&lt;&gt;"",E446,"")</f>
        <v/>
      </c>
      <c r="F449" s="289"/>
      <c r="G449" s="290"/>
      <c r="H449" s="310"/>
      <c r="I449" s="218" t="str">
        <f>IF(B446="","",IF(F449=999,999,IF(F449+G449+H449=0,"",(F449*60+G449+H449/100)+E449)))</f>
        <v/>
      </c>
      <c r="J449" s="72"/>
      <c r="K449" s="72" t="str">
        <f>IF(I449="","",ABS(I449-J447))</f>
        <v/>
      </c>
      <c r="L449" s="219" t="str">
        <f>IF(K449="","",RANK(K449,K446:K450))</f>
        <v/>
      </c>
      <c r="M449" s="220" t="str">
        <f t="shared" si="264"/>
        <v/>
      </c>
      <c r="N449" s="73"/>
      <c r="O449" s="73" t="str">
        <f>IF(M449="","",ABS(M449-N447))</f>
        <v/>
      </c>
      <c r="P449" s="221" t="str">
        <f>IF(O449="","",RANK(O449,O446:O450))</f>
        <v/>
      </c>
      <c r="Q449" s="222" t="str">
        <f t="shared" si="265"/>
        <v/>
      </c>
      <c r="R449" s="74"/>
      <c r="S449" s="74" t="str">
        <f>IF(Q449="","",ABS(Q449-R447))</f>
        <v/>
      </c>
      <c r="T449" s="223" t="str">
        <f>IF(S449="","",RANK(S449,S446:S450))</f>
        <v/>
      </c>
      <c r="U449" s="224" t="str">
        <f t="shared" si="266"/>
        <v/>
      </c>
      <c r="V449" s="75"/>
      <c r="W449" s="225" t="str">
        <f>IF(B446="","",IF(N446=0,J447,IF(N446&lt;0.5,N447,IF(R446&lt;0.5,R447,"NV"))))</f>
        <v/>
      </c>
      <c r="X449" s="763"/>
      <c r="Y449" s="813"/>
      <c r="Z449" s="816"/>
    </row>
    <row r="450" spans="1:26" ht="15.75" thickBot="1" x14ac:dyDescent="0.3">
      <c r="A450" s="622"/>
      <c r="B450" s="1003"/>
      <c r="C450" s="825"/>
      <c r="D450" s="24" t="s">
        <v>6</v>
      </c>
      <c r="E450" s="389" t="str">
        <f>IF(F450&lt;&gt;"",E446,"")</f>
        <v/>
      </c>
      <c r="F450" s="295"/>
      <c r="G450" s="296"/>
      <c r="H450" s="335"/>
      <c r="I450" s="226" t="str">
        <f>IF(B446="","",IF(F450=999,999,IF(F450+G450+H450=0,"",(F450*60+G450+H450/100)+E450)))</f>
        <v/>
      </c>
      <c r="J450" s="76"/>
      <c r="K450" s="76" t="str">
        <f>IF(I450="","",ABS(I450-J447))</f>
        <v/>
      </c>
      <c r="L450" s="227" t="str">
        <f>IF(K450="","",RANK(K450,K446:K450))</f>
        <v/>
      </c>
      <c r="M450" s="228" t="str">
        <f t="shared" si="264"/>
        <v/>
      </c>
      <c r="N450" s="77"/>
      <c r="O450" s="77" t="str">
        <f>IF(M450="","",ABS(M450-N447))</f>
        <v/>
      </c>
      <c r="P450" s="229" t="str">
        <f>IF(O450="","",RANK(O450,O446:O450))</f>
        <v/>
      </c>
      <c r="Q450" s="230" t="str">
        <f t="shared" si="265"/>
        <v/>
      </c>
      <c r="R450" s="78"/>
      <c r="S450" s="78" t="str">
        <f>IF(Q450="","",ABS(Q450-R447))</f>
        <v/>
      </c>
      <c r="T450" s="231" t="str">
        <f>IF(S450="","",RANK(S450,S446:S450))</f>
        <v/>
      </c>
      <c r="U450" s="232" t="str">
        <f t="shared" si="266"/>
        <v/>
      </c>
      <c r="V450" s="79"/>
      <c r="W450" s="233" t="str">
        <f>IF(B446="","",IF(R446&lt;0.5,TRIMMEAN(I446:I450,0.4),IF(V446&lt;0.5,V447,"NV")))</f>
        <v/>
      </c>
      <c r="X450" s="811"/>
      <c r="Y450" s="814"/>
      <c r="Z450" s="817"/>
    </row>
    <row r="451" spans="1:26" x14ac:dyDescent="0.25">
      <c r="A451" s="626" t="str">
        <f>IF(B451="","",INDEX('Names And Totals'!$A$5:$A$104,MATCH('Head to Head'!B451,'Names And Totals'!$B$5:$B$104,0)))</f>
        <v/>
      </c>
      <c r="B451" s="999"/>
      <c r="C451" s="821" t="str">
        <f>IF(B451="","",IF(Y451="DQ","DQ",IF(Y451="TO","TO",IF(Y451="NV","NV",IF(Y451="","",RANK(Y451,$Y$6:$Y$501,0))))))</f>
        <v/>
      </c>
      <c r="D451" s="67" t="s">
        <v>7</v>
      </c>
      <c r="E451" s="342"/>
      <c r="F451" s="336"/>
      <c r="G451" s="333"/>
      <c r="H451" s="337"/>
      <c r="I451" s="263" t="str">
        <f>IF(B451="","",IF(F451=999,999,IF(F451+G451+H451=0,"",(F451*60+G451+H451/100)+E451)))</f>
        <v/>
      </c>
      <c r="J451" s="80" t="str">
        <f>IF(B451="","",MAX(I451:I455)-MIN(I451:I455))</f>
        <v/>
      </c>
      <c r="K451" s="80" t="str">
        <f>IF(I451="","",ABS(I451-J452))</f>
        <v/>
      </c>
      <c r="L451" s="214" t="str">
        <f>IF(K451="","",RANK(K451,K451:K455))</f>
        <v/>
      </c>
      <c r="M451" s="80" t="str">
        <f>IF(I451="","",IF(L451=1,"",I451))</f>
        <v/>
      </c>
      <c r="N451" s="82" t="str">
        <f>IF(B451="","",MAX(M451:M455)-MIN(M451:M455))</f>
        <v/>
      </c>
      <c r="O451" s="82" t="str">
        <f>IF(M451="","",ABS(M451-N452))</f>
        <v/>
      </c>
      <c r="P451" s="215" t="str">
        <f>IF(O451="","",RANK(O451,O451:O455))</f>
        <v/>
      </c>
      <c r="Q451" s="82" t="str">
        <f>IF(O451="","",IF(P451=1,"",I451))</f>
        <v/>
      </c>
      <c r="R451" s="83" t="str">
        <f>IF(B451="","",MAX(Q451:Q455)-MIN(Q451:Q455))</f>
        <v/>
      </c>
      <c r="S451" s="83" t="str">
        <f>IF(Q451="","",ABS(Q451-R452))</f>
        <v/>
      </c>
      <c r="T451" s="216" t="str">
        <f>IF(S451="","",RANK(S451,S451:S455))</f>
        <v/>
      </c>
      <c r="U451" s="83" t="str">
        <f>IF(T451="","",IF(T451=1,"",Q451))</f>
        <v/>
      </c>
      <c r="V451" s="84" t="str">
        <f>IF(B451="","",MAX(U451:U455)-MIN(U451:U455))</f>
        <v/>
      </c>
      <c r="W451" s="217" t="str">
        <f>IF(B451="","",I451)</f>
        <v/>
      </c>
      <c r="X451" s="614" t="str">
        <f>IF(B451="","",IF(Z451="DQ","DQ",IF(I451=999,"TO",IF(I451="","",IF(I452="",W451,IF(I453="",W452,IF(I454="",W453,IF(I455="",W454,W455))))))))</f>
        <v/>
      </c>
      <c r="Y451" s="818" t="str">
        <f>IF(B451="","",IF(Z451="DQ","DQ",IF(X451="TO","TO",IF(X451="","",IF(X451="NV","NV",IF((20-(X451-$Y$3))&gt;0,(20-(X451-$Y$3)),0))))))</f>
        <v/>
      </c>
      <c r="Z451" s="639"/>
    </row>
    <row r="452" spans="1:26" x14ac:dyDescent="0.25">
      <c r="A452" s="627"/>
      <c r="B452" s="997"/>
      <c r="C452" s="822"/>
      <c r="D452" s="21" t="s">
        <v>4</v>
      </c>
      <c r="E452" s="387" t="str">
        <f>IF(F452&lt;&gt;"",E451,"")</f>
        <v/>
      </c>
      <c r="F452" s="292"/>
      <c r="G452" s="293"/>
      <c r="H452" s="314"/>
      <c r="I452" s="234" t="str">
        <f>IF(B451="","",IF(F452=999,999,IF(F452+G452+H452=0,"",(F452*60+G452+H452/100)+E452)))</f>
        <v/>
      </c>
      <c r="J452" s="72" t="str">
        <f>IF(B451="","",AVERAGE(I451:I455))</f>
        <v/>
      </c>
      <c r="K452" s="72" t="str">
        <f>IF(I452="","",ABS(I452-J452))</f>
        <v/>
      </c>
      <c r="L452" s="219" t="str">
        <f>IF(K452="","",RANK(K452,K451:K455))</f>
        <v/>
      </c>
      <c r="M452" s="220" t="str">
        <f t="shared" ref="M452:M455" si="267">IF(I452="","",IF(L452=1,"",I452))</f>
        <v/>
      </c>
      <c r="N452" s="73" t="str">
        <f>IF(B451="","",AVERAGE(M451:M455))</f>
        <v/>
      </c>
      <c r="O452" s="73" t="str">
        <f>IF(M452="","",ABS(M452-N452))</f>
        <v/>
      </c>
      <c r="P452" s="221" t="str">
        <f>IF(O452="","",RANK(O452,O451:O455))</f>
        <v/>
      </c>
      <c r="Q452" s="222" t="str">
        <f t="shared" ref="Q452:Q455" si="268">IF(O452="","",IF(P452=1,"",I452))</f>
        <v/>
      </c>
      <c r="R452" s="74" t="str">
        <f>IF(B451="","",AVERAGE(Q451:Q455))</f>
        <v/>
      </c>
      <c r="S452" s="74" t="str">
        <f>IF(Q452="","",ABS(Q452-R452))</f>
        <v/>
      </c>
      <c r="T452" s="223" t="str">
        <f>IF(S452="","",RANK(S452,S451:S455))</f>
        <v/>
      </c>
      <c r="U452" s="224" t="str">
        <f t="shared" ref="U452:U455" si="269">IF(T452="","",IF(T452=1,"",Q452))</f>
        <v/>
      </c>
      <c r="V452" s="75" t="str">
        <f>IF(B451="","",AVERAGE(U451:U455))</f>
        <v/>
      </c>
      <c r="W452" s="225" t="str">
        <f>IF(B451="","",IF(J451&lt;0.5,J452,"NV"))</f>
        <v/>
      </c>
      <c r="X452" s="615"/>
      <c r="Y452" s="819"/>
      <c r="Z452" s="639"/>
    </row>
    <row r="453" spans="1:26" x14ac:dyDescent="0.25">
      <c r="A453" s="627"/>
      <c r="B453" s="997"/>
      <c r="C453" s="822"/>
      <c r="D453" s="21" t="s">
        <v>8</v>
      </c>
      <c r="E453" s="387" t="str">
        <f>IF(F453&lt;&gt;"",E451,"")</f>
        <v/>
      </c>
      <c r="F453" s="292"/>
      <c r="G453" s="293"/>
      <c r="H453" s="314"/>
      <c r="I453" s="234" t="str">
        <f>IF(B451="","",IF(F453=999,999,IF(F453+G453+H453=0,"",(F453*60+G453+H453/100)+E453)))</f>
        <v/>
      </c>
      <c r="J453" s="72"/>
      <c r="K453" s="72" t="str">
        <f>IF(I453="","",ABS(I453-J452))</f>
        <v/>
      </c>
      <c r="L453" s="219" t="str">
        <f>IF(K453="","",RANK(K453,K451:K455))</f>
        <v/>
      </c>
      <c r="M453" s="220" t="str">
        <f t="shared" si="267"/>
        <v/>
      </c>
      <c r="N453" s="73"/>
      <c r="O453" s="73" t="str">
        <f>IF(M453="","",ABS(M453-N452))</f>
        <v/>
      </c>
      <c r="P453" s="221" t="str">
        <f>IF(O453="","",RANK(O453,O451:O455))</f>
        <v/>
      </c>
      <c r="Q453" s="222" t="str">
        <f t="shared" si="268"/>
        <v/>
      </c>
      <c r="R453" s="74"/>
      <c r="S453" s="74" t="str">
        <f>IF(Q453="","",ABS(Q453-R452))</f>
        <v/>
      </c>
      <c r="T453" s="223" t="str">
        <f>IF(S453="","",RANK(S453,S451:S455))</f>
        <v/>
      </c>
      <c r="U453" s="224" t="str">
        <f t="shared" si="269"/>
        <v/>
      </c>
      <c r="V453" s="75"/>
      <c r="W453" s="225" t="str">
        <f>IF(B451="","",IF(J451&lt;0.5,J452,IF(N451&lt;0.5,N452,"NV")))</f>
        <v/>
      </c>
      <c r="X453" s="615"/>
      <c r="Y453" s="819"/>
      <c r="Z453" s="639"/>
    </row>
    <row r="454" spans="1:26" x14ac:dyDescent="0.25">
      <c r="A454" s="627"/>
      <c r="B454" s="997"/>
      <c r="C454" s="822"/>
      <c r="D454" s="21" t="s">
        <v>5</v>
      </c>
      <c r="E454" s="387" t="str">
        <f>IF(F454&lt;&gt;"",E451,"")</f>
        <v/>
      </c>
      <c r="F454" s="292"/>
      <c r="G454" s="293"/>
      <c r="H454" s="314"/>
      <c r="I454" s="234" t="str">
        <f>IF(B451="","",IF(F454=999,999,IF(F454+G454+H454=0,"",(F454*60+G454+H454/100)+E454)))</f>
        <v/>
      </c>
      <c r="J454" s="72"/>
      <c r="K454" s="72" t="str">
        <f>IF(I454="","",ABS(I454-J452))</f>
        <v/>
      </c>
      <c r="L454" s="219" t="str">
        <f>IF(K454="","",RANK(K454,K451:K455))</f>
        <v/>
      </c>
      <c r="M454" s="220" t="str">
        <f t="shared" si="267"/>
        <v/>
      </c>
      <c r="N454" s="73"/>
      <c r="O454" s="73" t="str">
        <f>IF(M454="","",ABS(M454-N452))</f>
        <v/>
      </c>
      <c r="P454" s="221" t="str">
        <f>IF(O454="","",RANK(O454,O451:O455))</f>
        <v/>
      </c>
      <c r="Q454" s="222" t="str">
        <f t="shared" si="268"/>
        <v/>
      </c>
      <c r="R454" s="74"/>
      <c r="S454" s="74" t="str">
        <f>IF(Q454="","",ABS(Q454-R452))</f>
        <v/>
      </c>
      <c r="T454" s="223" t="str">
        <f>IF(S454="","",RANK(S454,S451:S455))</f>
        <v/>
      </c>
      <c r="U454" s="224" t="str">
        <f t="shared" si="269"/>
        <v/>
      </c>
      <c r="V454" s="75"/>
      <c r="W454" s="225" t="str">
        <f>IF(B451="","",IF(N451=0,J452,IF(N451&lt;0.5,N452,IF(R451&lt;0.5,R452,"NV"))))</f>
        <v/>
      </c>
      <c r="X454" s="615"/>
      <c r="Y454" s="819"/>
      <c r="Z454" s="639"/>
    </row>
    <row r="455" spans="1:26" ht="15.75" thickBot="1" x14ac:dyDescent="0.3">
      <c r="A455" s="628"/>
      <c r="B455" s="1000"/>
      <c r="C455" s="823"/>
      <c r="D455" s="66" t="s">
        <v>6</v>
      </c>
      <c r="E455" s="235" t="str">
        <f>IF(F455&lt;&gt;"",E451,"")</f>
        <v/>
      </c>
      <c r="F455" s="338"/>
      <c r="G455" s="339"/>
      <c r="H455" s="340"/>
      <c r="I455" s="264" t="str">
        <f>IF(B451="","",IF(F455=999,999,IF(F455+G455+H455=0,"",(F455*60+G455+H455/100)+E455)))</f>
        <v/>
      </c>
      <c r="J455" s="76"/>
      <c r="K455" s="76" t="str">
        <f>IF(I455="","",ABS(I455-J452))</f>
        <v/>
      </c>
      <c r="L455" s="227" t="str">
        <f>IF(K455="","",RANK(K455,K451:K455))</f>
        <v/>
      </c>
      <c r="M455" s="228" t="str">
        <f t="shared" si="267"/>
        <v/>
      </c>
      <c r="N455" s="77"/>
      <c r="O455" s="77" t="str">
        <f>IF(M455="","",ABS(M455-N452))</f>
        <v/>
      </c>
      <c r="P455" s="229" t="str">
        <f>IF(O455="","",RANK(O455,O451:O455))</f>
        <v/>
      </c>
      <c r="Q455" s="230" t="str">
        <f t="shared" si="268"/>
        <v/>
      </c>
      <c r="R455" s="78"/>
      <c r="S455" s="78" t="str">
        <f>IF(Q455="","",ABS(Q455-R452))</f>
        <v/>
      </c>
      <c r="T455" s="231" t="str">
        <f>IF(S455="","",RANK(S455,S451:S455))</f>
        <v/>
      </c>
      <c r="U455" s="232" t="str">
        <f t="shared" si="269"/>
        <v/>
      </c>
      <c r="V455" s="79"/>
      <c r="W455" s="233" t="str">
        <f>IF(B451="","",IF(R451&lt;0.5,TRIMMEAN(I451:I455,0.4),IF(V451&lt;0.5,V452,"NV")))</f>
        <v/>
      </c>
      <c r="X455" s="616"/>
      <c r="Y455" s="820"/>
      <c r="Z455" s="639"/>
    </row>
    <row r="456" spans="1:26" x14ac:dyDescent="0.25">
      <c r="A456" s="830" t="str">
        <f>IF(B456="","",INDEX('Names And Totals'!$A$5:$A$104,MATCH('Head to Head'!B456,'Names And Totals'!$B$5:$B$104,0)))</f>
        <v/>
      </c>
      <c r="B456" s="1001"/>
      <c r="C456" s="824" t="str">
        <f>IF(B456="","",IF(Y456="DQ","DQ",IF(Y456="TO","TO",IF(Y456="NV","NV",IF(Y456="","",RANK(Y456,$Y$6:$Y$501,0))))))</f>
        <v/>
      </c>
      <c r="D456" s="23" t="s">
        <v>7</v>
      </c>
      <c r="E456" s="343"/>
      <c r="F456" s="324"/>
      <c r="G456" s="334"/>
      <c r="H456" s="325"/>
      <c r="I456" s="213" t="str">
        <f>IF(B456="","",IF(F456=999,999,IF(F456+G456+H456=0,"",(F456*60+G456+H456/100)+E456)))</f>
        <v/>
      </c>
      <c r="J456" s="80" t="str">
        <f>IF(B456="","",MAX(I456:I460)-MIN(I456:I460))</f>
        <v/>
      </c>
      <c r="K456" s="80" t="str">
        <f>IF(I456="","",ABS(I456-J457))</f>
        <v/>
      </c>
      <c r="L456" s="214" t="str">
        <f>IF(K456="","",RANK(K456,K456:K460))</f>
        <v/>
      </c>
      <c r="M456" s="80" t="str">
        <f>IF(I456="","",IF(L456=1,"",I456))</f>
        <v/>
      </c>
      <c r="N456" s="82" t="str">
        <f>IF(B456="","",MAX(M456:M460)-MIN(M456:M460))</f>
        <v/>
      </c>
      <c r="O456" s="82" t="str">
        <f>IF(M456="","",ABS(M456-N457))</f>
        <v/>
      </c>
      <c r="P456" s="215" t="str">
        <f>IF(O456="","",RANK(O456,O456:O460))</f>
        <v/>
      </c>
      <c r="Q456" s="82" t="str">
        <f>IF(O456="","",IF(P456=1,"",I456))</f>
        <v/>
      </c>
      <c r="R456" s="83" t="str">
        <f>IF(B456="","",MAX(Q456:Q460)-MIN(Q456:Q460))</f>
        <v/>
      </c>
      <c r="S456" s="83" t="str">
        <f>IF(Q456="","",ABS(Q456-R457))</f>
        <v/>
      </c>
      <c r="T456" s="216" t="str">
        <f>IF(S456="","",RANK(S456,S456:S460))</f>
        <v/>
      </c>
      <c r="U456" s="83" t="str">
        <f>IF(T456="","",IF(T456=1,"",Q456))</f>
        <v/>
      </c>
      <c r="V456" s="84" t="str">
        <f>IF(B456="","",MAX(U456:U460)-MIN(U456:U460))</f>
        <v/>
      </c>
      <c r="W456" s="217" t="str">
        <f>IF(B456="","",I456)</f>
        <v/>
      </c>
      <c r="X456" s="810" t="str">
        <f>IF(B456="","",IF(Z456="DQ","DQ",IF(I456=999,"TO",IF(I456="","",IF(I457="",W456,IF(I458="",W457,IF(I459="",W458,IF(I460="",W459,W460))))))))</f>
        <v/>
      </c>
      <c r="Y456" s="812" t="str">
        <f>IF(B456="","",IF(Z456="DQ","DQ",IF(X456="TO","TO",IF(X456="","",IF(X456="NV","NV",IF((20-(X456-$Y$3))&gt;0,(20-(X456-$Y$3)),0))))))</f>
        <v/>
      </c>
      <c r="Z456" s="815"/>
    </row>
    <row r="457" spans="1:26" x14ac:dyDescent="0.25">
      <c r="A457" s="621"/>
      <c r="B457" s="1002"/>
      <c r="C457" s="641"/>
      <c r="D457" s="18" t="s">
        <v>4</v>
      </c>
      <c r="E457" s="384" t="str">
        <f>IF(F457&lt;&gt;"",E456,"")</f>
        <v/>
      </c>
      <c r="F457" s="289"/>
      <c r="G457" s="290"/>
      <c r="H457" s="310"/>
      <c r="I457" s="218" t="str">
        <f>IF(B456="","",IF(F457=999,999,IF(F457+G457+H457=0,"",(F457*60+G457+H457/100)+E457)))</f>
        <v/>
      </c>
      <c r="J457" s="72" t="str">
        <f>IF(B456="","",AVERAGE(I456:I460))</f>
        <v/>
      </c>
      <c r="K457" s="72" t="str">
        <f>IF(I457="","",ABS(I457-J457))</f>
        <v/>
      </c>
      <c r="L457" s="219" t="str">
        <f>IF(K457="","",RANK(K457,K456:K460))</f>
        <v/>
      </c>
      <c r="M457" s="220" t="str">
        <f t="shared" ref="M457:M460" si="270">IF(I457="","",IF(L457=1,"",I457))</f>
        <v/>
      </c>
      <c r="N457" s="73" t="str">
        <f>IF(B456="","",AVERAGE(M456:M460))</f>
        <v/>
      </c>
      <c r="O457" s="73" t="str">
        <f>IF(M457="","",ABS(M457-N457))</f>
        <v/>
      </c>
      <c r="P457" s="221" t="str">
        <f>IF(O457="","",RANK(O457,O456:O460))</f>
        <v/>
      </c>
      <c r="Q457" s="222" t="str">
        <f t="shared" ref="Q457:Q460" si="271">IF(O457="","",IF(P457=1,"",I457))</f>
        <v/>
      </c>
      <c r="R457" s="74" t="str">
        <f>IF(B456="","",AVERAGE(Q456:Q460))</f>
        <v/>
      </c>
      <c r="S457" s="74" t="str">
        <f>IF(Q457="","",ABS(Q457-R457))</f>
        <v/>
      </c>
      <c r="T457" s="223" t="str">
        <f>IF(S457="","",RANK(S457,S456:S460))</f>
        <v/>
      </c>
      <c r="U457" s="224" t="str">
        <f t="shared" ref="U457:U460" si="272">IF(T457="","",IF(T457=1,"",Q457))</f>
        <v/>
      </c>
      <c r="V457" s="75" t="str">
        <f>IF(B456="","",AVERAGE(U456:U460))</f>
        <v/>
      </c>
      <c r="W457" s="225" t="str">
        <f>IF(B456="","",IF(J456&lt;0.5,J457,"NV"))</f>
        <v/>
      </c>
      <c r="X457" s="763"/>
      <c r="Y457" s="813"/>
      <c r="Z457" s="816"/>
    </row>
    <row r="458" spans="1:26" x14ac:dyDescent="0.25">
      <c r="A458" s="621"/>
      <c r="B458" s="1002"/>
      <c r="C458" s="641"/>
      <c r="D458" s="18" t="s">
        <v>8</v>
      </c>
      <c r="E458" s="384" t="str">
        <f>IF(F458&lt;&gt;"",E456,"")</f>
        <v/>
      </c>
      <c r="F458" s="289"/>
      <c r="G458" s="290"/>
      <c r="H458" s="310"/>
      <c r="I458" s="218" t="str">
        <f>IF(B456="","",IF(F458=999,999,IF(F458+G458+H458=0,"",(F458*60+G458+H458/100)+E458)))</f>
        <v/>
      </c>
      <c r="J458" s="72"/>
      <c r="K458" s="72" t="str">
        <f>IF(I458="","",ABS(I458-J457))</f>
        <v/>
      </c>
      <c r="L458" s="219" t="str">
        <f>IF(K458="","",RANK(K458,K456:K460))</f>
        <v/>
      </c>
      <c r="M458" s="220" t="str">
        <f t="shared" si="270"/>
        <v/>
      </c>
      <c r="N458" s="73"/>
      <c r="O458" s="73" t="str">
        <f>IF(M458="","",ABS(M458-N457))</f>
        <v/>
      </c>
      <c r="P458" s="221" t="str">
        <f>IF(O458="","",RANK(O458,O456:O460))</f>
        <v/>
      </c>
      <c r="Q458" s="222" t="str">
        <f t="shared" si="271"/>
        <v/>
      </c>
      <c r="R458" s="74"/>
      <c r="S458" s="74" t="str">
        <f>IF(Q458="","",ABS(Q458-R457))</f>
        <v/>
      </c>
      <c r="T458" s="223" t="str">
        <f>IF(S458="","",RANK(S458,S456:S460))</f>
        <v/>
      </c>
      <c r="U458" s="224" t="str">
        <f t="shared" si="272"/>
        <v/>
      </c>
      <c r="V458" s="75"/>
      <c r="W458" s="225" t="str">
        <f>IF(B456="","",IF(J456&lt;0.5,J457,IF(N456&lt;0.5,N457,"NV")))</f>
        <v/>
      </c>
      <c r="X458" s="763"/>
      <c r="Y458" s="813"/>
      <c r="Z458" s="816"/>
    </row>
    <row r="459" spans="1:26" x14ac:dyDescent="0.25">
      <c r="A459" s="621"/>
      <c r="B459" s="1002"/>
      <c r="C459" s="641"/>
      <c r="D459" s="18" t="s">
        <v>5</v>
      </c>
      <c r="E459" s="384" t="str">
        <f>IF(F459&lt;&gt;"",E456,"")</f>
        <v/>
      </c>
      <c r="F459" s="289"/>
      <c r="G459" s="290"/>
      <c r="H459" s="310"/>
      <c r="I459" s="218" t="str">
        <f>IF(B456="","",IF(F459=999,999,IF(F459+G459+H459=0,"",(F459*60+G459+H459/100)+E459)))</f>
        <v/>
      </c>
      <c r="J459" s="72"/>
      <c r="K459" s="72" t="str">
        <f>IF(I459="","",ABS(I459-J457))</f>
        <v/>
      </c>
      <c r="L459" s="219" t="str">
        <f>IF(K459="","",RANK(K459,K456:K460))</f>
        <v/>
      </c>
      <c r="M459" s="220" t="str">
        <f t="shared" si="270"/>
        <v/>
      </c>
      <c r="N459" s="73"/>
      <c r="O459" s="73" t="str">
        <f>IF(M459="","",ABS(M459-N457))</f>
        <v/>
      </c>
      <c r="P459" s="221" t="str">
        <f>IF(O459="","",RANK(O459,O456:O460))</f>
        <v/>
      </c>
      <c r="Q459" s="222" t="str">
        <f t="shared" si="271"/>
        <v/>
      </c>
      <c r="R459" s="74"/>
      <c r="S459" s="74" t="str">
        <f>IF(Q459="","",ABS(Q459-R457))</f>
        <v/>
      </c>
      <c r="T459" s="223" t="str">
        <f>IF(S459="","",RANK(S459,S456:S460))</f>
        <v/>
      </c>
      <c r="U459" s="224" t="str">
        <f t="shared" si="272"/>
        <v/>
      </c>
      <c r="V459" s="75"/>
      <c r="W459" s="225" t="str">
        <f>IF(B456="","",IF(N456=0,J457,IF(N456&lt;0.5,N457,IF(R456&lt;0.5,R457,"NV"))))</f>
        <v/>
      </c>
      <c r="X459" s="763"/>
      <c r="Y459" s="813"/>
      <c r="Z459" s="816"/>
    </row>
    <row r="460" spans="1:26" ht="15.75" thickBot="1" x14ac:dyDescent="0.3">
      <c r="A460" s="622"/>
      <c r="B460" s="1003"/>
      <c r="C460" s="825"/>
      <c r="D460" s="24" t="s">
        <v>6</v>
      </c>
      <c r="E460" s="389" t="str">
        <f>IF(F460&lt;&gt;"",E456,"")</f>
        <v/>
      </c>
      <c r="F460" s="295"/>
      <c r="G460" s="296"/>
      <c r="H460" s="335"/>
      <c r="I460" s="226" t="str">
        <f>IF(B456="","",IF(F460=999,999,IF(F460+G460+H460=0,"",(F460*60+G460+H460/100)+E460)))</f>
        <v/>
      </c>
      <c r="J460" s="76"/>
      <c r="K460" s="76" t="str">
        <f>IF(I460="","",ABS(I460-J457))</f>
        <v/>
      </c>
      <c r="L460" s="227" t="str">
        <f>IF(K460="","",RANK(K460,K456:K460))</f>
        <v/>
      </c>
      <c r="M460" s="228" t="str">
        <f t="shared" si="270"/>
        <v/>
      </c>
      <c r="N460" s="77"/>
      <c r="O460" s="77" t="str">
        <f>IF(M460="","",ABS(M460-N457))</f>
        <v/>
      </c>
      <c r="P460" s="229" t="str">
        <f>IF(O460="","",RANK(O460,O456:O460))</f>
        <v/>
      </c>
      <c r="Q460" s="230" t="str">
        <f t="shared" si="271"/>
        <v/>
      </c>
      <c r="R460" s="78"/>
      <c r="S460" s="78" t="str">
        <f>IF(Q460="","",ABS(Q460-R457))</f>
        <v/>
      </c>
      <c r="T460" s="231" t="str">
        <f>IF(S460="","",RANK(S460,S456:S460))</f>
        <v/>
      </c>
      <c r="U460" s="232" t="str">
        <f t="shared" si="272"/>
        <v/>
      </c>
      <c r="V460" s="79"/>
      <c r="W460" s="233" t="str">
        <f>IF(B456="","",IF(R456&lt;0.5,TRIMMEAN(I456:I460,0.4),IF(V456&lt;0.5,V457,"NV")))</f>
        <v/>
      </c>
      <c r="X460" s="811"/>
      <c r="Y460" s="814"/>
      <c r="Z460" s="817"/>
    </row>
    <row r="461" spans="1:26" x14ac:dyDescent="0.25">
      <c r="A461" s="626" t="str">
        <f>IF(B461="","",INDEX('Names And Totals'!$A$5:$A$104,MATCH('Head to Head'!B461,'Names And Totals'!$B$5:$B$104,0)))</f>
        <v/>
      </c>
      <c r="B461" s="999"/>
      <c r="C461" s="821" t="str">
        <f>IF(B461="","",IF(Y461="DQ","DQ",IF(Y461="TO","TO",IF(Y461="NV","NV",IF(Y461="","",RANK(Y461,$Y$6:$Y$501,0))))))</f>
        <v/>
      </c>
      <c r="D461" s="67" t="s">
        <v>7</v>
      </c>
      <c r="E461" s="342"/>
      <c r="F461" s="336"/>
      <c r="G461" s="333"/>
      <c r="H461" s="337"/>
      <c r="I461" s="263" t="str">
        <f>IF(B461="","",IF(F461=999,999,IF(F461+G461+H461=0,"",(F461*60+G461+H461/100)+E461)))</f>
        <v/>
      </c>
      <c r="J461" s="80" t="str">
        <f>IF(B461="","",MAX(I461:I465)-MIN(I461:I465))</f>
        <v/>
      </c>
      <c r="K461" s="80" t="str">
        <f>IF(I461="","",ABS(I461-J462))</f>
        <v/>
      </c>
      <c r="L461" s="214" t="str">
        <f>IF(K461="","",RANK(K461,K461:K465))</f>
        <v/>
      </c>
      <c r="M461" s="80" t="str">
        <f>IF(I461="","",IF(L461=1,"",I461))</f>
        <v/>
      </c>
      <c r="N461" s="82" t="str">
        <f>IF(B461="","",MAX(M461:M465)-MIN(M461:M465))</f>
        <v/>
      </c>
      <c r="O461" s="82" t="str">
        <f>IF(M461="","",ABS(M461-N462))</f>
        <v/>
      </c>
      <c r="P461" s="215" t="str">
        <f>IF(O461="","",RANK(O461,O461:O465))</f>
        <v/>
      </c>
      <c r="Q461" s="82" t="str">
        <f>IF(O461="","",IF(P461=1,"",I461))</f>
        <v/>
      </c>
      <c r="R461" s="83" t="str">
        <f>IF(B461="","",MAX(Q461:Q465)-MIN(Q461:Q465))</f>
        <v/>
      </c>
      <c r="S461" s="83" t="str">
        <f>IF(Q461="","",ABS(Q461-R462))</f>
        <v/>
      </c>
      <c r="T461" s="216" t="str">
        <f>IF(S461="","",RANK(S461,S461:S465))</f>
        <v/>
      </c>
      <c r="U461" s="83" t="str">
        <f>IF(T461="","",IF(T461=1,"",Q461))</f>
        <v/>
      </c>
      <c r="V461" s="84" t="str">
        <f>IF(B461="","",MAX(U461:U465)-MIN(U461:U465))</f>
        <v/>
      </c>
      <c r="W461" s="217" t="str">
        <f>IF(B461="","",I461)</f>
        <v/>
      </c>
      <c r="X461" s="614" t="str">
        <f>IF(B461="","",IF(Z461="DQ","DQ",IF(I461=999,"TO",IF(I461="","",IF(I462="",W461,IF(I463="",W462,IF(I464="",W463,IF(I465="",W464,W465))))))))</f>
        <v/>
      </c>
      <c r="Y461" s="818" t="str">
        <f>IF(B461="","",IF(Z461="DQ","DQ",IF(X461="TO","TO",IF(X461="","",IF(X461="NV","NV",IF((20-(X461-$Y$3))&gt;0,(20-(X461-$Y$3)),0))))))</f>
        <v/>
      </c>
      <c r="Z461" s="639"/>
    </row>
    <row r="462" spans="1:26" x14ac:dyDescent="0.25">
      <c r="A462" s="627"/>
      <c r="B462" s="997"/>
      <c r="C462" s="822"/>
      <c r="D462" s="21" t="s">
        <v>4</v>
      </c>
      <c r="E462" s="387" t="str">
        <f>IF(F462&lt;&gt;"",E461,"")</f>
        <v/>
      </c>
      <c r="F462" s="292"/>
      <c r="G462" s="293"/>
      <c r="H462" s="314"/>
      <c r="I462" s="234" t="str">
        <f>IF(B461="","",IF(F462=999,999,IF(F462+G462+H462=0,"",(F462*60+G462+H462/100)+E462)))</f>
        <v/>
      </c>
      <c r="J462" s="72" t="str">
        <f>IF(B461="","",AVERAGE(I461:I465))</f>
        <v/>
      </c>
      <c r="K462" s="72" t="str">
        <f>IF(I462="","",ABS(I462-J462))</f>
        <v/>
      </c>
      <c r="L462" s="219" t="str">
        <f>IF(K462="","",RANK(K462,K461:K465))</f>
        <v/>
      </c>
      <c r="M462" s="220" t="str">
        <f t="shared" ref="M462:M465" si="273">IF(I462="","",IF(L462=1,"",I462))</f>
        <v/>
      </c>
      <c r="N462" s="73" t="str">
        <f>IF(B461="","",AVERAGE(M461:M465))</f>
        <v/>
      </c>
      <c r="O462" s="73" t="str">
        <f>IF(M462="","",ABS(M462-N462))</f>
        <v/>
      </c>
      <c r="P462" s="221" t="str">
        <f>IF(O462="","",RANK(O462,O461:O465))</f>
        <v/>
      </c>
      <c r="Q462" s="222" t="str">
        <f t="shared" ref="Q462:Q465" si="274">IF(O462="","",IF(P462=1,"",I462))</f>
        <v/>
      </c>
      <c r="R462" s="74" t="str">
        <f>IF(B461="","",AVERAGE(Q461:Q465))</f>
        <v/>
      </c>
      <c r="S462" s="74" t="str">
        <f>IF(Q462="","",ABS(Q462-R462))</f>
        <v/>
      </c>
      <c r="T462" s="223" t="str">
        <f>IF(S462="","",RANK(S462,S461:S465))</f>
        <v/>
      </c>
      <c r="U462" s="224" t="str">
        <f t="shared" ref="U462:U465" si="275">IF(T462="","",IF(T462=1,"",Q462))</f>
        <v/>
      </c>
      <c r="V462" s="75" t="str">
        <f>IF(B461="","",AVERAGE(U461:U465))</f>
        <v/>
      </c>
      <c r="W462" s="225" t="str">
        <f>IF(B461="","",IF(J461&lt;0.5,J462,"NV"))</f>
        <v/>
      </c>
      <c r="X462" s="615"/>
      <c r="Y462" s="819"/>
      <c r="Z462" s="639"/>
    </row>
    <row r="463" spans="1:26" x14ac:dyDescent="0.25">
      <c r="A463" s="627"/>
      <c r="B463" s="997"/>
      <c r="C463" s="822"/>
      <c r="D463" s="21" t="s">
        <v>8</v>
      </c>
      <c r="E463" s="387" t="str">
        <f>IF(F463&lt;&gt;"",E461,"")</f>
        <v/>
      </c>
      <c r="F463" s="292"/>
      <c r="G463" s="293"/>
      <c r="H463" s="314"/>
      <c r="I463" s="234" t="str">
        <f>IF(B461="","",IF(F463=999,999,IF(F463+G463+H463=0,"",(F463*60+G463+H463/100)+E463)))</f>
        <v/>
      </c>
      <c r="J463" s="72"/>
      <c r="K463" s="72" t="str">
        <f>IF(I463="","",ABS(I463-J462))</f>
        <v/>
      </c>
      <c r="L463" s="219" t="str">
        <f>IF(K463="","",RANK(K463,K461:K465))</f>
        <v/>
      </c>
      <c r="M463" s="220" t="str">
        <f t="shared" si="273"/>
        <v/>
      </c>
      <c r="N463" s="73"/>
      <c r="O463" s="73" t="str">
        <f>IF(M463="","",ABS(M463-N462))</f>
        <v/>
      </c>
      <c r="P463" s="221" t="str">
        <f>IF(O463="","",RANK(O463,O461:O465))</f>
        <v/>
      </c>
      <c r="Q463" s="222" t="str">
        <f t="shared" si="274"/>
        <v/>
      </c>
      <c r="R463" s="74"/>
      <c r="S463" s="74" t="str">
        <f>IF(Q463="","",ABS(Q463-R462))</f>
        <v/>
      </c>
      <c r="T463" s="223" t="str">
        <f>IF(S463="","",RANK(S463,S461:S465))</f>
        <v/>
      </c>
      <c r="U463" s="224" t="str">
        <f t="shared" si="275"/>
        <v/>
      </c>
      <c r="V463" s="75"/>
      <c r="W463" s="225" t="str">
        <f>IF(B461="","",IF(J461&lt;0.5,J462,IF(N461&lt;0.5,N462,"NV")))</f>
        <v/>
      </c>
      <c r="X463" s="615"/>
      <c r="Y463" s="819"/>
      <c r="Z463" s="639"/>
    </row>
    <row r="464" spans="1:26" x14ac:dyDescent="0.25">
      <c r="A464" s="627"/>
      <c r="B464" s="997"/>
      <c r="C464" s="822"/>
      <c r="D464" s="21" t="s">
        <v>5</v>
      </c>
      <c r="E464" s="387" t="str">
        <f>IF(F464&lt;&gt;"",E461,"")</f>
        <v/>
      </c>
      <c r="F464" s="292"/>
      <c r="G464" s="293"/>
      <c r="H464" s="314"/>
      <c r="I464" s="234" t="str">
        <f>IF(B461="","",IF(F464=999,999,IF(F464+G464+H464=0,"",(F464*60+G464+H464/100)+E464)))</f>
        <v/>
      </c>
      <c r="J464" s="72"/>
      <c r="K464" s="72" t="str">
        <f>IF(I464="","",ABS(I464-J462))</f>
        <v/>
      </c>
      <c r="L464" s="219" t="str">
        <f>IF(K464="","",RANK(K464,K461:K465))</f>
        <v/>
      </c>
      <c r="M464" s="220" t="str">
        <f t="shared" si="273"/>
        <v/>
      </c>
      <c r="N464" s="73"/>
      <c r="O464" s="73" t="str">
        <f>IF(M464="","",ABS(M464-N462))</f>
        <v/>
      </c>
      <c r="P464" s="221" t="str">
        <f>IF(O464="","",RANK(O464,O461:O465))</f>
        <v/>
      </c>
      <c r="Q464" s="222" t="str">
        <f t="shared" si="274"/>
        <v/>
      </c>
      <c r="R464" s="74"/>
      <c r="S464" s="74" t="str">
        <f>IF(Q464="","",ABS(Q464-R462))</f>
        <v/>
      </c>
      <c r="T464" s="223" t="str">
        <f>IF(S464="","",RANK(S464,S461:S465))</f>
        <v/>
      </c>
      <c r="U464" s="224" t="str">
        <f t="shared" si="275"/>
        <v/>
      </c>
      <c r="V464" s="75"/>
      <c r="W464" s="225" t="str">
        <f>IF(B461="","",IF(N461=0,J462,IF(N461&lt;0.5,N462,IF(R461&lt;0.5,R462,"NV"))))</f>
        <v/>
      </c>
      <c r="X464" s="615"/>
      <c r="Y464" s="819"/>
      <c r="Z464" s="639"/>
    </row>
    <row r="465" spans="1:26" ht="15.75" thickBot="1" x14ac:dyDescent="0.3">
      <c r="A465" s="628"/>
      <c r="B465" s="1000"/>
      <c r="C465" s="823"/>
      <c r="D465" s="66" t="s">
        <v>6</v>
      </c>
      <c r="E465" s="235" t="str">
        <f>IF(F465&lt;&gt;"",E461,"")</f>
        <v/>
      </c>
      <c r="F465" s="338"/>
      <c r="G465" s="339"/>
      <c r="H465" s="340"/>
      <c r="I465" s="264" t="str">
        <f>IF(B461="","",IF(F465=999,999,IF(F465+G465+H465=0,"",(F465*60+G465+H465/100)+E465)))</f>
        <v/>
      </c>
      <c r="J465" s="76"/>
      <c r="K465" s="76" t="str">
        <f>IF(I465="","",ABS(I465-J462))</f>
        <v/>
      </c>
      <c r="L465" s="227" t="str">
        <f>IF(K465="","",RANK(K465,K461:K465))</f>
        <v/>
      </c>
      <c r="M465" s="228" t="str">
        <f t="shared" si="273"/>
        <v/>
      </c>
      <c r="N465" s="77"/>
      <c r="O465" s="77" t="str">
        <f>IF(M465="","",ABS(M465-N462))</f>
        <v/>
      </c>
      <c r="P465" s="229" t="str">
        <f>IF(O465="","",RANK(O465,O461:O465))</f>
        <v/>
      </c>
      <c r="Q465" s="230" t="str">
        <f t="shared" si="274"/>
        <v/>
      </c>
      <c r="R465" s="78"/>
      <c r="S465" s="78" t="str">
        <f>IF(Q465="","",ABS(Q465-R462))</f>
        <v/>
      </c>
      <c r="T465" s="231" t="str">
        <f>IF(S465="","",RANK(S465,S461:S465))</f>
        <v/>
      </c>
      <c r="U465" s="232" t="str">
        <f t="shared" si="275"/>
        <v/>
      </c>
      <c r="V465" s="79"/>
      <c r="W465" s="233" t="str">
        <f>IF(B461="","",IF(R461&lt;0.5,TRIMMEAN(I461:I465,0.4),IF(V461&lt;0.5,V462,"NV")))</f>
        <v/>
      </c>
      <c r="X465" s="616"/>
      <c r="Y465" s="820"/>
      <c r="Z465" s="639"/>
    </row>
    <row r="466" spans="1:26" x14ac:dyDescent="0.25">
      <c r="A466" s="830" t="str">
        <f>IF(B466="","",INDEX('Names And Totals'!$A$5:$A$104,MATCH('Head to Head'!B466,'Names And Totals'!$B$5:$B$104,0)))</f>
        <v/>
      </c>
      <c r="B466" s="1001"/>
      <c r="C466" s="824" t="str">
        <f>IF(B466="","",IF(Y466="DQ","DQ",IF(Y466="TO","TO",IF(Y466="NV","NV",IF(Y466="","",RANK(Y466,$Y$6:$Y$501,0))))))</f>
        <v/>
      </c>
      <c r="D466" s="23" t="s">
        <v>7</v>
      </c>
      <c r="E466" s="343"/>
      <c r="F466" s="324"/>
      <c r="G466" s="334"/>
      <c r="H466" s="325"/>
      <c r="I466" s="213" t="str">
        <f>IF(B466="","",IF(F466=999,999,IF(F466+G466+H466=0,"",(F466*60+G466+H466/100)+E466)))</f>
        <v/>
      </c>
      <c r="J466" s="80" t="str">
        <f>IF(B466="","",MAX(I466:I470)-MIN(I466:I470))</f>
        <v/>
      </c>
      <c r="K466" s="80" t="str">
        <f>IF(I466="","",ABS(I466-J467))</f>
        <v/>
      </c>
      <c r="L466" s="214" t="str">
        <f>IF(K466="","",RANK(K466,K466:K470))</f>
        <v/>
      </c>
      <c r="M466" s="80" t="str">
        <f>IF(I466="","",IF(L466=1,"",I466))</f>
        <v/>
      </c>
      <c r="N466" s="82" t="str">
        <f>IF(B466="","",MAX(M466:M470)-MIN(M466:M470))</f>
        <v/>
      </c>
      <c r="O466" s="82" t="str">
        <f>IF(M466="","",ABS(M466-N467))</f>
        <v/>
      </c>
      <c r="P466" s="215" t="str">
        <f>IF(O466="","",RANK(O466,O466:O470))</f>
        <v/>
      </c>
      <c r="Q466" s="82" t="str">
        <f>IF(O466="","",IF(P466=1,"",I466))</f>
        <v/>
      </c>
      <c r="R466" s="83" t="str">
        <f>IF(B466="","",MAX(Q466:Q470)-MIN(Q466:Q470))</f>
        <v/>
      </c>
      <c r="S466" s="83" t="str">
        <f>IF(Q466="","",ABS(Q466-R467))</f>
        <v/>
      </c>
      <c r="T466" s="216" t="str">
        <f>IF(S466="","",RANK(S466,S466:S470))</f>
        <v/>
      </c>
      <c r="U466" s="83" t="str">
        <f>IF(T466="","",IF(T466=1,"",Q466))</f>
        <v/>
      </c>
      <c r="V466" s="84" t="str">
        <f>IF(B466="","",MAX(U466:U470)-MIN(U466:U470))</f>
        <v/>
      </c>
      <c r="W466" s="217" t="str">
        <f>IF(B466="","",I466)</f>
        <v/>
      </c>
      <c r="X466" s="810" t="str">
        <f>IF(B466="","",IF(Z466="DQ","DQ",IF(I466=999,"TO",IF(I466="","",IF(I467="",W466,IF(I468="",W467,IF(I469="",W468,IF(I470="",W469,W470))))))))</f>
        <v/>
      </c>
      <c r="Y466" s="812" t="str">
        <f>IF(B466="","",IF(Z466="DQ","DQ",IF(X466="TO","TO",IF(X466="","",IF(X466="NV","NV",IF((20-(X466-$Y$3))&gt;0,(20-(X466-$Y$3)),0))))))</f>
        <v/>
      </c>
      <c r="Z466" s="815"/>
    </row>
    <row r="467" spans="1:26" x14ac:dyDescent="0.25">
      <c r="A467" s="621"/>
      <c r="B467" s="1002"/>
      <c r="C467" s="641"/>
      <c r="D467" s="18" t="s">
        <v>4</v>
      </c>
      <c r="E467" s="384" t="str">
        <f>IF(F467&lt;&gt;"",E466,"")</f>
        <v/>
      </c>
      <c r="F467" s="289"/>
      <c r="G467" s="290"/>
      <c r="H467" s="310"/>
      <c r="I467" s="218" t="str">
        <f>IF(B466="","",IF(F467=999,999,IF(F467+G467+H467=0,"",(F467*60+G467+H467/100)+E467)))</f>
        <v/>
      </c>
      <c r="J467" s="72" t="str">
        <f>IF(B466="","",AVERAGE(I466:I470))</f>
        <v/>
      </c>
      <c r="K467" s="72" t="str">
        <f>IF(I467="","",ABS(I467-J467))</f>
        <v/>
      </c>
      <c r="L467" s="219" t="str">
        <f>IF(K467="","",RANK(K467,K466:K470))</f>
        <v/>
      </c>
      <c r="M467" s="220" t="str">
        <f t="shared" ref="M467:M470" si="276">IF(I467="","",IF(L467=1,"",I467))</f>
        <v/>
      </c>
      <c r="N467" s="73" t="str">
        <f>IF(B466="","",AVERAGE(M466:M470))</f>
        <v/>
      </c>
      <c r="O467" s="73" t="str">
        <f>IF(M467="","",ABS(M467-N467))</f>
        <v/>
      </c>
      <c r="P467" s="221" t="str">
        <f>IF(O467="","",RANK(O467,O466:O470))</f>
        <v/>
      </c>
      <c r="Q467" s="222" t="str">
        <f t="shared" ref="Q467:Q470" si="277">IF(O467="","",IF(P467=1,"",I467))</f>
        <v/>
      </c>
      <c r="R467" s="74" t="str">
        <f>IF(B466="","",AVERAGE(Q466:Q470))</f>
        <v/>
      </c>
      <c r="S467" s="74" t="str">
        <f>IF(Q467="","",ABS(Q467-R467))</f>
        <v/>
      </c>
      <c r="T467" s="223" t="str">
        <f>IF(S467="","",RANK(S467,S466:S470))</f>
        <v/>
      </c>
      <c r="U467" s="224" t="str">
        <f t="shared" ref="U467:U470" si="278">IF(T467="","",IF(T467=1,"",Q467))</f>
        <v/>
      </c>
      <c r="V467" s="75" t="str">
        <f>IF(B466="","",AVERAGE(U466:U470))</f>
        <v/>
      </c>
      <c r="W467" s="225" t="str">
        <f>IF(B466="","",IF(J466&lt;0.5,J467,"NV"))</f>
        <v/>
      </c>
      <c r="X467" s="763"/>
      <c r="Y467" s="813"/>
      <c r="Z467" s="816"/>
    </row>
    <row r="468" spans="1:26" x14ac:dyDescent="0.25">
      <c r="A468" s="621"/>
      <c r="B468" s="1002"/>
      <c r="C468" s="641"/>
      <c r="D468" s="18" t="s">
        <v>8</v>
      </c>
      <c r="E468" s="384" t="str">
        <f>IF(F468&lt;&gt;"",E466,"")</f>
        <v/>
      </c>
      <c r="F468" s="289"/>
      <c r="G468" s="290"/>
      <c r="H468" s="310"/>
      <c r="I468" s="218" t="str">
        <f>IF(B466="","",IF(F468=999,999,IF(F468+G468+H468=0,"",(F468*60+G468+H468/100)+E468)))</f>
        <v/>
      </c>
      <c r="J468" s="72"/>
      <c r="K468" s="72" t="str">
        <f>IF(I468="","",ABS(I468-J467))</f>
        <v/>
      </c>
      <c r="L468" s="219" t="str">
        <f>IF(K468="","",RANK(K468,K466:K470))</f>
        <v/>
      </c>
      <c r="M468" s="220" t="str">
        <f t="shared" si="276"/>
        <v/>
      </c>
      <c r="N468" s="73"/>
      <c r="O468" s="73" t="str">
        <f>IF(M468="","",ABS(M468-N467))</f>
        <v/>
      </c>
      <c r="P468" s="221" t="str">
        <f>IF(O468="","",RANK(O468,O466:O470))</f>
        <v/>
      </c>
      <c r="Q468" s="222" t="str">
        <f t="shared" si="277"/>
        <v/>
      </c>
      <c r="R468" s="74"/>
      <c r="S468" s="74" t="str">
        <f>IF(Q468="","",ABS(Q468-R467))</f>
        <v/>
      </c>
      <c r="T468" s="223" t="str">
        <f>IF(S468="","",RANK(S468,S466:S470))</f>
        <v/>
      </c>
      <c r="U468" s="224" t="str">
        <f t="shared" si="278"/>
        <v/>
      </c>
      <c r="V468" s="75"/>
      <c r="W468" s="225" t="str">
        <f>IF(B466="","",IF(J466&lt;0.5,J467,IF(N466&lt;0.5,N467,"NV")))</f>
        <v/>
      </c>
      <c r="X468" s="763"/>
      <c r="Y468" s="813"/>
      <c r="Z468" s="816"/>
    </row>
    <row r="469" spans="1:26" x14ac:dyDescent="0.25">
      <c r="A469" s="621"/>
      <c r="B469" s="1002"/>
      <c r="C469" s="641"/>
      <c r="D469" s="18" t="s">
        <v>5</v>
      </c>
      <c r="E469" s="384" t="str">
        <f>IF(F469&lt;&gt;"",E466,"")</f>
        <v/>
      </c>
      <c r="F469" s="289"/>
      <c r="G469" s="290"/>
      <c r="H469" s="310"/>
      <c r="I469" s="218" t="str">
        <f>IF(B466="","",IF(F469=999,999,IF(F469+G469+H469=0,"",(F469*60+G469+H469/100)+E469)))</f>
        <v/>
      </c>
      <c r="J469" s="72"/>
      <c r="K469" s="72" t="str">
        <f>IF(I469="","",ABS(I469-J467))</f>
        <v/>
      </c>
      <c r="L469" s="219" t="str">
        <f>IF(K469="","",RANK(K469,K466:K470))</f>
        <v/>
      </c>
      <c r="M469" s="220" t="str">
        <f t="shared" si="276"/>
        <v/>
      </c>
      <c r="N469" s="73"/>
      <c r="O469" s="73" t="str">
        <f>IF(M469="","",ABS(M469-N467))</f>
        <v/>
      </c>
      <c r="P469" s="221" t="str">
        <f>IF(O469="","",RANK(O469,O466:O470))</f>
        <v/>
      </c>
      <c r="Q469" s="222" t="str">
        <f t="shared" si="277"/>
        <v/>
      </c>
      <c r="R469" s="74"/>
      <c r="S469" s="74" t="str">
        <f>IF(Q469="","",ABS(Q469-R467))</f>
        <v/>
      </c>
      <c r="T469" s="223" t="str">
        <f>IF(S469="","",RANK(S469,S466:S470))</f>
        <v/>
      </c>
      <c r="U469" s="224" t="str">
        <f t="shared" si="278"/>
        <v/>
      </c>
      <c r="V469" s="75"/>
      <c r="W469" s="225" t="str">
        <f>IF(B466="","",IF(N466=0,J467,IF(N466&lt;0.5,N467,IF(R466&lt;0.5,R467,"NV"))))</f>
        <v/>
      </c>
      <c r="X469" s="763"/>
      <c r="Y469" s="813"/>
      <c r="Z469" s="816"/>
    </row>
    <row r="470" spans="1:26" ht="15.75" thickBot="1" x14ac:dyDescent="0.3">
      <c r="A470" s="622"/>
      <c r="B470" s="1003"/>
      <c r="C470" s="825"/>
      <c r="D470" s="24" t="s">
        <v>6</v>
      </c>
      <c r="E470" s="389" t="str">
        <f>IF(F470&lt;&gt;"",E466,"")</f>
        <v/>
      </c>
      <c r="F470" s="295"/>
      <c r="G470" s="296"/>
      <c r="H470" s="335"/>
      <c r="I470" s="226" t="str">
        <f>IF(B466="","",IF(F470=999,999,IF(F470+G470+H470=0,"",(F470*60+G470+H470/100)+E470)))</f>
        <v/>
      </c>
      <c r="J470" s="76"/>
      <c r="K470" s="76" t="str">
        <f>IF(I470="","",ABS(I470-J467))</f>
        <v/>
      </c>
      <c r="L470" s="227" t="str">
        <f>IF(K470="","",RANK(K470,K466:K470))</f>
        <v/>
      </c>
      <c r="M470" s="228" t="str">
        <f t="shared" si="276"/>
        <v/>
      </c>
      <c r="N470" s="77"/>
      <c r="O470" s="77" t="str">
        <f>IF(M470="","",ABS(M470-N467))</f>
        <v/>
      </c>
      <c r="P470" s="229" t="str">
        <f>IF(O470="","",RANK(O470,O466:O470))</f>
        <v/>
      </c>
      <c r="Q470" s="230" t="str">
        <f t="shared" si="277"/>
        <v/>
      </c>
      <c r="R470" s="78"/>
      <c r="S470" s="78" t="str">
        <f>IF(Q470="","",ABS(Q470-R467))</f>
        <v/>
      </c>
      <c r="T470" s="231" t="str">
        <f>IF(S470="","",RANK(S470,S466:S470))</f>
        <v/>
      </c>
      <c r="U470" s="232" t="str">
        <f t="shared" si="278"/>
        <v/>
      </c>
      <c r="V470" s="79"/>
      <c r="W470" s="233" t="str">
        <f>IF(B466="","",IF(R466&lt;0.5,TRIMMEAN(I466:I470,0.4),IF(V466&lt;0.5,V467,"NV")))</f>
        <v/>
      </c>
      <c r="X470" s="811"/>
      <c r="Y470" s="814"/>
      <c r="Z470" s="817"/>
    </row>
    <row r="471" spans="1:26" x14ac:dyDescent="0.25">
      <c r="A471" s="626" t="str">
        <f>IF(B471="","",INDEX('Names And Totals'!$A$5:$A$104,MATCH('Head to Head'!B471,'Names And Totals'!$B$5:$B$104,0)))</f>
        <v/>
      </c>
      <c r="B471" s="999"/>
      <c r="C471" s="821" t="str">
        <f>IF(B471="","",IF(Y471="DQ","DQ",IF(Y471="TO","TO",IF(Y471="NV","NV",IF(Y471="","",RANK(Y471,$Y$6:$Y$501,0))))))</f>
        <v/>
      </c>
      <c r="D471" s="67" t="s">
        <v>7</v>
      </c>
      <c r="E471" s="342"/>
      <c r="F471" s="336"/>
      <c r="G471" s="333"/>
      <c r="H471" s="337"/>
      <c r="I471" s="263" t="str">
        <f>IF(B471="","",IF(F471=999,999,IF(F471+G471+H471=0,"",(F471*60+G471+H471/100)+E471)))</f>
        <v/>
      </c>
      <c r="J471" s="80" t="str">
        <f>IF(B471="","",MAX(I471:I475)-MIN(I471:I475))</f>
        <v/>
      </c>
      <c r="K471" s="80" t="str">
        <f>IF(I471="","",ABS(I471-J472))</f>
        <v/>
      </c>
      <c r="L471" s="214" t="str">
        <f>IF(K471="","",RANK(K471,K471:K475))</f>
        <v/>
      </c>
      <c r="M471" s="80" t="str">
        <f>IF(I471="","",IF(L471=1,"",I471))</f>
        <v/>
      </c>
      <c r="N471" s="82" t="str">
        <f>IF(B471="","",MAX(M471:M475)-MIN(M471:M475))</f>
        <v/>
      </c>
      <c r="O471" s="82" t="str">
        <f>IF(M471="","",ABS(M471-N472))</f>
        <v/>
      </c>
      <c r="P471" s="215" t="str">
        <f>IF(O471="","",RANK(O471,O471:O475))</f>
        <v/>
      </c>
      <c r="Q471" s="82" t="str">
        <f>IF(O471="","",IF(P471=1,"",I471))</f>
        <v/>
      </c>
      <c r="R471" s="83" t="str">
        <f>IF(B471="","",MAX(Q471:Q475)-MIN(Q471:Q475))</f>
        <v/>
      </c>
      <c r="S471" s="83" t="str">
        <f>IF(Q471="","",ABS(Q471-R472))</f>
        <v/>
      </c>
      <c r="T471" s="216" t="str">
        <f>IF(S471="","",RANK(S471,S471:S475))</f>
        <v/>
      </c>
      <c r="U471" s="83" t="str">
        <f>IF(T471="","",IF(T471=1,"",Q471))</f>
        <v/>
      </c>
      <c r="V471" s="84" t="str">
        <f>IF(B471="","",MAX(U471:U475)-MIN(U471:U475))</f>
        <v/>
      </c>
      <c r="W471" s="217" t="str">
        <f>IF(B471="","",I471)</f>
        <v/>
      </c>
      <c r="X471" s="614" t="str">
        <f>IF(B471="","",IF(Z471="DQ","DQ",IF(I471=999,"TO",IF(I471="","",IF(I472="",W471,IF(I473="",W472,IF(I474="",W473,IF(I475="",W474,W475))))))))</f>
        <v/>
      </c>
      <c r="Y471" s="818" t="str">
        <f>IF(B471="","",IF(Z471="DQ","DQ",IF(X471="TO","TO",IF(X471="","",IF(X471="NV","NV",IF((20-(X471-$Y$3))&gt;0,(20-(X471-$Y$3)),0))))))</f>
        <v/>
      </c>
      <c r="Z471" s="639"/>
    </row>
    <row r="472" spans="1:26" x14ac:dyDescent="0.25">
      <c r="A472" s="627"/>
      <c r="B472" s="997"/>
      <c r="C472" s="822"/>
      <c r="D472" s="21" t="s">
        <v>4</v>
      </c>
      <c r="E472" s="387" t="str">
        <f>IF(F472&lt;&gt;"",E471,"")</f>
        <v/>
      </c>
      <c r="F472" s="292"/>
      <c r="G472" s="293"/>
      <c r="H472" s="314"/>
      <c r="I472" s="234" t="str">
        <f>IF(B471="","",IF(F472=999,999,IF(F472+G472+H472=0,"",(F472*60+G472+H472/100)+E472)))</f>
        <v/>
      </c>
      <c r="J472" s="72" t="str">
        <f>IF(B471="","",AVERAGE(I471:I475))</f>
        <v/>
      </c>
      <c r="K472" s="72" t="str">
        <f>IF(I472="","",ABS(I472-J472))</f>
        <v/>
      </c>
      <c r="L472" s="219" t="str">
        <f>IF(K472="","",RANK(K472,K471:K475))</f>
        <v/>
      </c>
      <c r="M472" s="220" t="str">
        <f t="shared" ref="M472:M475" si="279">IF(I472="","",IF(L472=1,"",I472))</f>
        <v/>
      </c>
      <c r="N472" s="73" t="str">
        <f>IF(B471="","",AVERAGE(M471:M475))</f>
        <v/>
      </c>
      <c r="O472" s="73" t="str">
        <f>IF(M472="","",ABS(M472-N472))</f>
        <v/>
      </c>
      <c r="P472" s="221" t="str">
        <f>IF(O472="","",RANK(O472,O471:O475))</f>
        <v/>
      </c>
      <c r="Q472" s="222" t="str">
        <f t="shared" ref="Q472:Q475" si="280">IF(O472="","",IF(P472=1,"",I472))</f>
        <v/>
      </c>
      <c r="R472" s="74" t="str">
        <f>IF(B471="","",AVERAGE(Q471:Q475))</f>
        <v/>
      </c>
      <c r="S472" s="74" t="str">
        <f>IF(Q472="","",ABS(Q472-R472))</f>
        <v/>
      </c>
      <c r="T472" s="223" t="str">
        <f>IF(S472="","",RANK(S472,S471:S475))</f>
        <v/>
      </c>
      <c r="U472" s="224" t="str">
        <f t="shared" ref="U472:U475" si="281">IF(T472="","",IF(T472=1,"",Q472))</f>
        <v/>
      </c>
      <c r="V472" s="75" t="str">
        <f>IF(B471="","",AVERAGE(U471:U475))</f>
        <v/>
      </c>
      <c r="W472" s="225" t="str">
        <f>IF(B471="","",IF(J471&lt;0.5,J472,"NV"))</f>
        <v/>
      </c>
      <c r="X472" s="615"/>
      <c r="Y472" s="819"/>
      <c r="Z472" s="639"/>
    </row>
    <row r="473" spans="1:26" x14ac:dyDescent="0.25">
      <c r="A473" s="627"/>
      <c r="B473" s="997"/>
      <c r="C473" s="822"/>
      <c r="D473" s="21" t="s">
        <v>8</v>
      </c>
      <c r="E473" s="387" t="str">
        <f>IF(F473&lt;&gt;"",E471,"")</f>
        <v/>
      </c>
      <c r="F473" s="292"/>
      <c r="G473" s="293"/>
      <c r="H473" s="314"/>
      <c r="I473" s="234" t="str">
        <f>IF(B471="","",IF(F473=999,999,IF(F473+G473+H473=0,"",(F473*60+G473+H473/100)+E473)))</f>
        <v/>
      </c>
      <c r="J473" s="72"/>
      <c r="K473" s="72" t="str">
        <f>IF(I473="","",ABS(I473-J472))</f>
        <v/>
      </c>
      <c r="L473" s="219" t="str">
        <f>IF(K473="","",RANK(K473,K471:K475))</f>
        <v/>
      </c>
      <c r="M473" s="220" t="str">
        <f t="shared" si="279"/>
        <v/>
      </c>
      <c r="N473" s="73"/>
      <c r="O473" s="73" t="str">
        <f>IF(M473="","",ABS(M473-N472))</f>
        <v/>
      </c>
      <c r="P473" s="221" t="str">
        <f>IF(O473="","",RANK(O473,O471:O475))</f>
        <v/>
      </c>
      <c r="Q473" s="222" t="str">
        <f t="shared" si="280"/>
        <v/>
      </c>
      <c r="R473" s="74"/>
      <c r="S473" s="74" t="str">
        <f>IF(Q473="","",ABS(Q473-R472))</f>
        <v/>
      </c>
      <c r="T473" s="223" t="str">
        <f>IF(S473="","",RANK(S473,S471:S475))</f>
        <v/>
      </c>
      <c r="U473" s="224" t="str">
        <f t="shared" si="281"/>
        <v/>
      </c>
      <c r="V473" s="75"/>
      <c r="W473" s="225" t="str">
        <f>IF(B471="","",IF(J471&lt;0.5,J472,IF(N471&lt;0.5,N472,"NV")))</f>
        <v/>
      </c>
      <c r="X473" s="615"/>
      <c r="Y473" s="819"/>
      <c r="Z473" s="639"/>
    </row>
    <row r="474" spans="1:26" x14ac:dyDescent="0.25">
      <c r="A474" s="627"/>
      <c r="B474" s="997"/>
      <c r="C474" s="822"/>
      <c r="D474" s="21" t="s">
        <v>5</v>
      </c>
      <c r="E474" s="387" t="str">
        <f>IF(F474&lt;&gt;"",E471,"")</f>
        <v/>
      </c>
      <c r="F474" s="292"/>
      <c r="G474" s="293"/>
      <c r="H474" s="314"/>
      <c r="I474" s="234" t="str">
        <f>IF(B471="","",IF(F474=999,999,IF(F474+G474+H474=0,"",(F474*60+G474+H474/100)+E474)))</f>
        <v/>
      </c>
      <c r="J474" s="72"/>
      <c r="K474" s="72" t="str">
        <f>IF(I474="","",ABS(I474-J472))</f>
        <v/>
      </c>
      <c r="L474" s="219" t="str">
        <f>IF(K474="","",RANK(K474,K471:K475))</f>
        <v/>
      </c>
      <c r="M474" s="220" t="str">
        <f t="shared" si="279"/>
        <v/>
      </c>
      <c r="N474" s="73"/>
      <c r="O474" s="73" t="str">
        <f>IF(M474="","",ABS(M474-N472))</f>
        <v/>
      </c>
      <c r="P474" s="221" t="str">
        <f>IF(O474="","",RANK(O474,O471:O475))</f>
        <v/>
      </c>
      <c r="Q474" s="222" t="str">
        <f t="shared" si="280"/>
        <v/>
      </c>
      <c r="R474" s="74"/>
      <c r="S474" s="74" t="str">
        <f>IF(Q474="","",ABS(Q474-R472))</f>
        <v/>
      </c>
      <c r="T474" s="223" t="str">
        <f>IF(S474="","",RANK(S474,S471:S475))</f>
        <v/>
      </c>
      <c r="U474" s="224" t="str">
        <f t="shared" si="281"/>
        <v/>
      </c>
      <c r="V474" s="75"/>
      <c r="W474" s="225" t="str">
        <f>IF(B471="","",IF(N471=0,J472,IF(N471&lt;0.5,N472,IF(R471&lt;0.5,R472,"NV"))))</f>
        <v/>
      </c>
      <c r="X474" s="615"/>
      <c r="Y474" s="819"/>
      <c r="Z474" s="639"/>
    </row>
    <row r="475" spans="1:26" ht="15.75" thickBot="1" x14ac:dyDescent="0.3">
      <c r="A475" s="628"/>
      <c r="B475" s="1000"/>
      <c r="C475" s="823"/>
      <c r="D475" s="66" t="s">
        <v>6</v>
      </c>
      <c r="E475" s="235" t="str">
        <f>IF(F475&lt;&gt;"",E471,"")</f>
        <v/>
      </c>
      <c r="F475" s="338"/>
      <c r="G475" s="339"/>
      <c r="H475" s="340"/>
      <c r="I475" s="264" t="str">
        <f>IF(B471="","",IF(F475=999,999,IF(F475+G475+H475=0,"",(F475*60+G475+H475/100)+E475)))</f>
        <v/>
      </c>
      <c r="J475" s="76"/>
      <c r="K475" s="76" t="str">
        <f>IF(I475="","",ABS(I475-J472))</f>
        <v/>
      </c>
      <c r="L475" s="227" t="str">
        <f>IF(K475="","",RANK(K475,K471:K475))</f>
        <v/>
      </c>
      <c r="M475" s="228" t="str">
        <f t="shared" si="279"/>
        <v/>
      </c>
      <c r="N475" s="77"/>
      <c r="O475" s="77" t="str">
        <f>IF(M475="","",ABS(M475-N472))</f>
        <v/>
      </c>
      <c r="P475" s="229" t="str">
        <f>IF(O475="","",RANK(O475,O471:O475))</f>
        <v/>
      </c>
      <c r="Q475" s="230" t="str">
        <f t="shared" si="280"/>
        <v/>
      </c>
      <c r="R475" s="78"/>
      <c r="S475" s="78" t="str">
        <f>IF(Q475="","",ABS(Q475-R472))</f>
        <v/>
      </c>
      <c r="T475" s="231" t="str">
        <f>IF(S475="","",RANK(S475,S471:S475))</f>
        <v/>
      </c>
      <c r="U475" s="232" t="str">
        <f t="shared" si="281"/>
        <v/>
      </c>
      <c r="V475" s="79"/>
      <c r="W475" s="233" t="str">
        <f>IF(B471="","",IF(R471&lt;0.5,TRIMMEAN(I471:I475,0.4),IF(V471&lt;0.5,V472,"NV")))</f>
        <v/>
      </c>
      <c r="X475" s="616"/>
      <c r="Y475" s="820"/>
      <c r="Z475" s="639"/>
    </row>
    <row r="476" spans="1:26" x14ac:dyDescent="0.25">
      <c r="A476" s="830" t="str">
        <f>IF(B476="","",INDEX('Names And Totals'!$A$5:$A$104,MATCH('Head to Head'!B476,'Names And Totals'!$B$5:$B$104,0)))</f>
        <v/>
      </c>
      <c r="B476" s="1001"/>
      <c r="C476" s="824" t="str">
        <f>IF(B476="","",IF(Y476="DQ","DQ",IF(Y476="TO","TO",IF(Y476="NV","NV",IF(Y476="","",RANK(Y476,$Y$6:$Y$501,0))))))</f>
        <v/>
      </c>
      <c r="D476" s="23" t="s">
        <v>7</v>
      </c>
      <c r="E476" s="343"/>
      <c r="F476" s="324"/>
      <c r="G476" s="334"/>
      <c r="H476" s="325"/>
      <c r="I476" s="213" t="str">
        <f>IF(B476="","",IF(F476=999,999,IF(F476+G476+H476=0,"",(F476*60+G476+H476/100)+E476)))</f>
        <v/>
      </c>
      <c r="J476" s="80" t="str">
        <f>IF(B476="","",MAX(I476:I480)-MIN(I476:I480))</f>
        <v/>
      </c>
      <c r="K476" s="80" t="str">
        <f>IF(I476="","",ABS(I476-J477))</f>
        <v/>
      </c>
      <c r="L476" s="214" t="str">
        <f>IF(K476="","",RANK(K476,K476:K480))</f>
        <v/>
      </c>
      <c r="M476" s="80" t="str">
        <f>IF(I476="","",IF(L476=1,"",I476))</f>
        <v/>
      </c>
      <c r="N476" s="82" t="str">
        <f>IF(B476="","",MAX(M476:M480)-MIN(M476:M480))</f>
        <v/>
      </c>
      <c r="O476" s="82" t="str">
        <f>IF(M476="","",ABS(M476-N477))</f>
        <v/>
      </c>
      <c r="P476" s="215" t="str">
        <f>IF(O476="","",RANK(O476,O476:O480))</f>
        <v/>
      </c>
      <c r="Q476" s="82" t="str">
        <f>IF(O476="","",IF(P476=1,"",I476))</f>
        <v/>
      </c>
      <c r="R476" s="83" t="str">
        <f>IF(B476="","",MAX(Q476:Q480)-MIN(Q476:Q480))</f>
        <v/>
      </c>
      <c r="S476" s="83" t="str">
        <f>IF(Q476="","",ABS(Q476-R477))</f>
        <v/>
      </c>
      <c r="T476" s="216" t="str">
        <f>IF(S476="","",RANK(S476,S476:S480))</f>
        <v/>
      </c>
      <c r="U476" s="83" t="str">
        <f>IF(T476="","",IF(T476=1,"",Q476))</f>
        <v/>
      </c>
      <c r="V476" s="84" t="str">
        <f>IF(B476="","",MAX(U476:U480)-MIN(U476:U480))</f>
        <v/>
      </c>
      <c r="W476" s="217" t="str">
        <f>IF(B476="","",I476)</f>
        <v/>
      </c>
      <c r="X476" s="810" t="str">
        <f>IF(B476="","",IF(Z476="DQ","DQ",IF(I476=999,"TO",IF(I476="","",IF(I477="",W476,IF(I478="",W477,IF(I479="",W478,IF(I480="",W479,W480))))))))</f>
        <v/>
      </c>
      <c r="Y476" s="812" t="str">
        <f>IF(B476="","",IF(Z476="DQ","DQ",IF(X476="TO","TO",IF(X476="","",IF(X476="NV","NV",IF((20-(X476-$Y$3))&gt;0,(20-(X476-$Y$3)),0))))))</f>
        <v/>
      </c>
      <c r="Z476" s="815"/>
    </row>
    <row r="477" spans="1:26" x14ac:dyDescent="0.25">
      <c r="A477" s="621"/>
      <c r="B477" s="1002"/>
      <c r="C477" s="641"/>
      <c r="D477" s="18" t="s">
        <v>4</v>
      </c>
      <c r="E477" s="384" t="str">
        <f>IF(F477&lt;&gt;"",E476,"")</f>
        <v/>
      </c>
      <c r="F477" s="289"/>
      <c r="G477" s="290"/>
      <c r="H477" s="310"/>
      <c r="I477" s="218" t="str">
        <f>IF(B476="","",IF(F477=999,999,IF(F477+G477+H477=0,"",(F477*60+G477+H477/100)+E477)))</f>
        <v/>
      </c>
      <c r="J477" s="72" t="str">
        <f>IF(B476="","",AVERAGE(I476:I480))</f>
        <v/>
      </c>
      <c r="K477" s="72" t="str">
        <f>IF(I477="","",ABS(I477-J477))</f>
        <v/>
      </c>
      <c r="L477" s="219" t="str">
        <f>IF(K477="","",RANK(K477,K476:K480))</f>
        <v/>
      </c>
      <c r="M477" s="220" t="str">
        <f t="shared" ref="M477:M480" si="282">IF(I477="","",IF(L477=1,"",I477))</f>
        <v/>
      </c>
      <c r="N477" s="73" t="str">
        <f>IF(B476="","",AVERAGE(M476:M480))</f>
        <v/>
      </c>
      <c r="O477" s="73" t="str">
        <f>IF(M477="","",ABS(M477-N477))</f>
        <v/>
      </c>
      <c r="P477" s="221" t="str">
        <f>IF(O477="","",RANK(O477,O476:O480))</f>
        <v/>
      </c>
      <c r="Q477" s="222" t="str">
        <f t="shared" ref="Q477:Q480" si="283">IF(O477="","",IF(P477=1,"",I477))</f>
        <v/>
      </c>
      <c r="R477" s="74" t="str">
        <f>IF(B476="","",AVERAGE(Q476:Q480))</f>
        <v/>
      </c>
      <c r="S477" s="74" t="str">
        <f>IF(Q477="","",ABS(Q477-R477))</f>
        <v/>
      </c>
      <c r="T477" s="223" t="str">
        <f>IF(S477="","",RANK(S477,S476:S480))</f>
        <v/>
      </c>
      <c r="U477" s="224" t="str">
        <f t="shared" ref="U477:U480" si="284">IF(T477="","",IF(T477=1,"",Q477))</f>
        <v/>
      </c>
      <c r="V477" s="75" t="str">
        <f>IF(B476="","",AVERAGE(U476:U480))</f>
        <v/>
      </c>
      <c r="W477" s="225" t="str">
        <f>IF(B476="","",IF(J476&lt;0.5,J477,"NV"))</f>
        <v/>
      </c>
      <c r="X477" s="763"/>
      <c r="Y477" s="813"/>
      <c r="Z477" s="816"/>
    </row>
    <row r="478" spans="1:26" x14ac:dyDescent="0.25">
      <c r="A478" s="621"/>
      <c r="B478" s="1002"/>
      <c r="C478" s="641"/>
      <c r="D478" s="18" t="s">
        <v>8</v>
      </c>
      <c r="E478" s="384" t="str">
        <f>IF(F478&lt;&gt;"",E476,"")</f>
        <v/>
      </c>
      <c r="F478" s="289"/>
      <c r="G478" s="290"/>
      <c r="H478" s="310"/>
      <c r="I478" s="218" t="str">
        <f>IF(B476="","",IF(F478=999,999,IF(F478+G478+H478=0,"",(F478*60+G478+H478/100)+E478)))</f>
        <v/>
      </c>
      <c r="J478" s="72"/>
      <c r="K478" s="72" t="str">
        <f>IF(I478="","",ABS(I478-J477))</f>
        <v/>
      </c>
      <c r="L478" s="219" t="str">
        <f>IF(K478="","",RANK(K478,K476:K480))</f>
        <v/>
      </c>
      <c r="M478" s="220" t="str">
        <f t="shared" si="282"/>
        <v/>
      </c>
      <c r="N478" s="73"/>
      <c r="O478" s="73" t="str">
        <f>IF(M478="","",ABS(M478-N477))</f>
        <v/>
      </c>
      <c r="P478" s="221" t="str">
        <f>IF(O478="","",RANK(O478,O476:O480))</f>
        <v/>
      </c>
      <c r="Q478" s="222" t="str">
        <f t="shared" si="283"/>
        <v/>
      </c>
      <c r="R478" s="74"/>
      <c r="S478" s="74" t="str">
        <f>IF(Q478="","",ABS(Q478-R477))</f>
        <v/>
      </c>
      <c r="T478" s="223" t="str">
        <f>IF(S478="","",RANK(S478,S476:S480))</f>
        <v/>
      </c>
      <c r="U478" s="224" t="str">
        <f t="shared" si="284"/>
        <v/>
      </c>
      <c r="V478" s="75"/>
      <c r="W478" s="225" t="str">
        <f>IF(B476="","",IF(J476&lt;0.5,J477,IF(N476&lt;0.5,N477,"NV")))</f>
        <v/>
      </c>
      <c r="X478" s="763"/>
      <c r="Y478" s="813"/>
      <c r="Z478" s="816"/>
    </row>
    <row r="479" spans="1:26" x14ac:dyDescent="0.25">
      <c r="A479" s="621"/>
      <c r="B479" s="1002"/>
      <c r="C479" s="641"/>
      <c r="D479" s="18" t="s">
        <v>5</v>
      </c>
      <c r="E479" s="384" t="str">
        <f>IF(F479&lt;&gt;"",E476,"")</f>
        <v/>
      </c>
      <c r="F479" s="289"/>
      <c r="G479" s="290"/>
      <c r="H479" s="310"/>
      <c r="I479" s="218" t="str">
        <f>IF(B476="","",IF(F479=999,999,IF(F479+G479+H479=0,"",(F479*60+G479+H479/100)+E479)))</f>
        <v/>
      </c>
      <c r="J479" s="72"/>
      <c r="K479" s="72" t="str">
        <f>IF(I479="","",ABS(I479-J477))</f>
        <v/>
      </c>
      <c r="L479" s="219" t="str">
        <f>IF(K479="","",RANK(K479,K476:K480))</f>
        <v/>
      </c>
      <c r="M479" s="220" t="str">
        <f t="shared" si="282"/>
        <v/>
      </c>
      <c r="N479" s="73"/>
      <c r="O479" s="73" t="str">
        <f>IF(M479="","",ABS(M479-N477))</f>
        <v/>
      </c>
      <c r="P479" s="221" t="str">
        <f>IF(O479="","",RANK(O479,O476:O480))</f>
        <v/>
      </c>
      <c r="Q479" s="222" t="str">
        <f t="shared" si="283"/>
        <v/>
      </c>
      <c r="R479" s="74"/>
      <c r="S479" s="74" t="str">
        <f>IF(Q479="","",ABS(Q479-R477))</f>
        <v/>
      </c>
      <c r="T479" s="223" t="str">
        <f>IF(S479="","",RANK(S479,S476:S480))</f>
        <v/>
      </c>
      <c r="U479" s="224" t="str">
        <f t="shared" si="284"/>
        <v/>
      </c>
      <c r="V479" s="75"/>
      <c r="W479" s="225" t="str">
        <f>IF(B476="","",IF(N476=0,J477,IF(N476&lt;0.5,N477,IF(R476&lt;0.5,R477,"NV"))))</f>
        <v/>
      </c>
      <c r="X479" s="763"/>
      <c r="Y479" s="813"/>
      <c r="Z479" s="816"/>
    </row>
    <row r="480" spans="1:26" ht="15.75" thickBot="1" x14ac:dyDescent="0.3">
      <c r="A480" s="622"/>
      <c r="B480" s="1003"/>
      <c r="C480" s="825"/>
      <c r="D480" s="24" t="s">
        <v>6</v>
      </c>
      <c r="E480" s="389" t="str">
        <f>IF(F480&lt;&gt;"",E476,"")</f>
        <v/>
      </c>
      <c r="F480" s="295"/>
      <c r="G480" s="296"/>
      <c r="H480" s="335"/>
      <c r="I480" s="226" t="str">
        <f>IF(B476="","",IF(F480=999,999,IF(F480+G480+H480=0,"",(F480*60+G480+H480/100)+E480)))</f>
        <v/>
      </c>
      <c r="J480" s="76"/>
      <c r="K480" s="76" t="str">
        <f>IF(I480="","",ABS(I480-J477))</f>
        <v/>
      </c>
      <c r="L480" s="227" t="str">
        <f>IF(K480="","",RANK(K480,K476:K480))</f>
        <v/>
      </c>
      <c r="M480" s="228" t="str">
        <f t="shared" si="282"/>
        <v/>
      </c>
      <c r="N480" s="77"/>
      <c r="O480" s="77" t="str">
        <f>IF(M480="","",ABS(M480-N477))</f>
        <v/>
      </c>
      <c r="P480" s="229" t="str">
        <f>IF(O480="","",RANK(O480,O476:O480))</f>
        <v/>
      </c>
      <c r="Q480" s="230" t="str">
        <f t="shared" si="283"/>
        <v/>
      </c>
      <c r="R480" s="78"/>
      <c r="S480" s="78" t="str">
        <f>IF(Q480="","",ABS(Q480-R477))</f>
        <v/>
      </c>
      <c r="T480" s="231" t="str">
        <f>IF(S480="","",RANK(S480,S476:S480))</f>
        <v/>
      </c>
      <c r="U480" s="232" t="str">
        <f t="shared" si="284"/>
        <v/>
      </c>
      <c r="V480" s="79"/>
      <c r="W480" s="233" t="str">
        <f>IF(B476="","",IF(R476&lt;0.5,TRIMMEAN(I476:I480,0.4),IF(V476&lt;0.5,V477,"NV")))</f>
        <v/>
      </c>
      <c r="X480" s="811"/>
      <c r="Y480" s="814"/>
      <c r="Z480" s="817"/>
    </row>
    <row r="481" spans="1:26" x14ac:dyDescent="0.25">
      <c r="A481" s="626" t="str">
        <f>IF(B481="","",INDEX('Names And Totals'!$A$5:$A$104,MATCH('Head to Head'!B481,'Names And Totals'!$B$5:$B$104,0)))</f>
        <v/>
      </c>
      <c r="B481" s="999"/>
      <c r="C481" s="821" t="str">
        <f>IF(B481="","",IF(Y481="DQ","DQ",IF(Y481="TO","TO",IF(Y481="NV","NV",IF(Y481="","",RANK(Y481,$Y$6:$Y$501,0))))))</f>
        <v/>
      </c>
      <c r="D481" s="67" t="s">
        <v>7</v>
      </c>
      <c r="E481" s="342"/>
      <c r="F481" s="336"/>
      <c r="G481" s="333"/>
      <c r="H481" s="337"/>
      <c r="I481" s="263" t="str">
        <f>IF(B481="","",IF(F481=999,999,IF(F481+G481+H481=0,"",(F481*60+G481+H481/100)+E481)))</f>
        <v/>
      </c>
      <c r="J481" s="80" t="str">
        <f>IF(B481="","",MAX(I481:I485)-MIN(I481:I485))</f>
        <v/>
      </c>
      <c r="K481" s="80" t="str">
        <f>IF(I481="","",ABS(I481-J482))</f>
        <v/>
      </c>
      <c r="L481" s="214" t="str">
        <f>IF(K481="","",RANK(K481,K481:K485))</f>
        <v/>
      </c>
      <c r="M481" s="80" t="str">
        <f>IF(I481="","",IF(L481=1,"",I481))</f>
        <v/>
      </c>
      <c r="N481" s="82" t="str">
        <f>IF(B481="","",MAX(M481:M485)-MIN(M481:M485))</f>
        <v/>
      </c>
      <c r="O481" s="82" t="str">
        <f>IF(M481="","",ABS(M481-N482))</f>
        <v/>
      </c>
      <c r="P481" s="215" t="str">
        <f>IF(O481="","",RANK(O481,O481:O485))</f>
        <v/>
      </c>
      <c r="Q481" s="82" t="str">
        <f>IF(O481="","",IF(P481=1,"",I481))</f>
        <v/>
      </c>
      <c r="R481" s="83" t="str">
        <f>IF(B481="","",MAX(Q481:Q485)-MIN(Q481:Q485))</f>
        <v/>
      </c>
      <c r="S481" s="83" t="str">
        <f>IF(Q481="","",ABS(Q481-R482))</f>
        <v/>
      </c>
      <c r="T481" s="216" t="str">
        <f>IF(S481="","",RANK(S481,S481:S485))</f>
        <v/>
      </c>
      <c r="U481" s="83" t="str">
        <f>IF(T481="","",IF(T481=1,"",Q481))</f>
        <v/>
      </c>
      <c r="V481" s="84" t="str">
        <f>IF(B481="","",MAX(U481:U485)-MIN(U481:U485))</f>
        <v/>
      </c>
      <c r="W481" s="217" t="str">
        <f>IF(B481="","",I481)</f>
        <v/>
      </c>
      <c r="X481" s="614" t="str">
        <f>IF(B481="","",IF(Z481="DQ","DQ",IF(I481=999,"TO",IF(I481="","",IF(I482="",W481,IF(I483="",W482,IF(I484="",W483,IF(I485="",W484,W485))))))))</f>
        <v/>
      </c>
      <c r="Y481" s="818" t="str">
        <f>IF(B481="","",IF(Z481="DQ","DQ",IF(X481="TO","TO",IF(X481="","",IF(X481="NV","NV",IF((20-(X481-$Y$3))&gt;0,(20-(X481-$Y$3)),0))))))</f>
        <v/>
      </c>
      <c r="Z481" s="639"/>
    </row>
    <row r="482" spans="1:26" x14ac:dyDescent="0.25">
      <c r="A482" s="627"/>
      <c r="B482" s="997"/>
      <c r="C482" s="822"/>
      <c r="D482" s="21" t="s">
        <v>4</v>
      </c>
      <c r="E482" s="387" t="str">
        <f>IF(F482&lt;&gt;"",E481,"")</f>
        <v/>
      </c>
      <c r="F482" s="292"/>
      <c r="G482" s="293"/>
      <c r="H482" s="314"/>
      <c r="I482" s="234" t="str">
        <f>IF(B481="","",IF(F482=999,999,IF(F482+G482+H482=0,"",(F482*60+G482+H482/100)+E482)))</f>
        <v/>
      </c>
      <c r="J482" s="72" t="str">
        <f>IF(B481="","",AVERAGE(I481:I485))</f>
        <v/>
      </c>
      <c r="K482" s="72" t="str">
        <f>IF(I482="","",ABS(I482-J482))</f>
        <v/>
      </c>
      <c r="L482" s="219" t="str">
        <f>IF(K482="","",RANK(K482,K481:K485))</f>
        <v/>
      </c>
      <c r="M482" s="220" t="str">
        <f t="shared" ref="M482:M485" si="285">IF(I482="","",IF(L482=1,"",I482))</f>
        <v/>
      </c>
      <c r="N482" s="73" t="str">
        <f>IF(B481="","",AVERAGE(M481:M485))</f>
        <v/>
      </c>
      <c r="O482" s="73" t="str">
        <f>IF(M482="","",ABS(M482-N482))</f>
        <v/>
      </c>
      <c r="P482" s="221" t="str">
        <f>IF(O482="","",RANK(O482,O481:O485))</f>
        <v/>
      </c>
      <c r="Q482" s="222" t="str">
        <f t="shared" ref="Q482:Q485" si="286">IF(O482="","",IF(P482=1,"",I482))</f>
        <v/>
      </c>
      <c r="R482" s="74" t="str">
        <f>IF(B481="","",AVERAGE(Q481:Q485))</f>
        <v/>
      </c>
      <c r="S482" s="74" t="str">
        <f>IF(Q482="","",ABS(Q482-R482))</f>
        <v/>
      </c>
      <c r="T482" s="223" t="str">
        <f>IF(S482="","",RANK(S482,S481:S485))</f>
        <v/>
      </c>
      <c r="U482" s="224" t="str">
        <f t="shared" ref="U482:U485" si="287">IF(T482="","",IF(T482=1,"",Q482))</f>
        <v/>
      </c>
      <c r="V482" s="75" t="str">
        <f>IF(B481="","",AVERAGE(U481:U485))</f>
        <v/>
      </c>
      <c r="W482" s="225" t="str">
        <f>IF(B481="","",IF(J481&lt;0.5,J482,"NV"))</f>
        <v/>
      </c>
      <c r="X482" s="615"/>
      <c r="Y482" s="819"/>
      <c r="Z482" s="639"/>
    </row>
    <row r="483" spans="1:26" x14ac:dyDescent="0.25">
      <c r="A483" s="627"/>
      <c r="B483" s="997"/>
      <c r="C483" s="822"/>
      <c r="D483" s="21" t="s">
        <v>8</v>
      </c>
      <c r="E483" s="387" t="str">
        <f>IF(F483&lt;&gt;"",E481,"")</f>
        <v/>
      </c>
      <c r="F483" s="292"/>
      <c r="G483" s="293"/>
      <c r="H483" s="314"/>
      <c r="I483" s="234" t="str">
        <f>IF(B481="","",IF(F483=999,999,IF(F483+G483+H483=0,"",(F483*60+G483+H483/100)+E483)))</f>
        <v/>
      </c>
      <c r="J483" s="72"/>
      <c r="K483" s="72" t="str">
        <f>IF(I483="","",ABS(I483-J482))</f>
        <v/>
      </c>
      <c r="L483" s="219" t="str">
        <f>IF(K483="","",RANK(K483,K481:K485))</f>
        <v/>
      </c>
      <c r="M483" s="220" t="str">
        <f t="shared" si="285"/>
        <v/>
      </c>
      <c r="N483" s="73"/>
      <c r="O483" s="73" t="str">
        <f>IF(M483="","",ABS(M483-N482))</f>
        <v/>
      </c>
      <c r="P483" s="221" t="str">
        <f>IF(O483="","",RANK(O483,O481:O485))</f>
        <v/>
      </c>
      <c r="Q483" s="222" t="str">
        <f t="shared" si="286"/>
        <v/>
      </c>
      <c r="R483" s="74"/>
      <c r="S483" s="74" t="str">
        <f>IF(Q483="","",ABS(Q483-R482))</f>
        <v/>
      </c>
      <c r="T483" s="223" t="str">
        <f>IF(S483="","",RANK(S483,S481:S485))</f>
        <v/>
      </c>
      <c r="U483" s="224" t="str">
        <f t="shared" si="287"/>
        <v/>
      </c>
      <c r="V483" s="75"/>
      <c r="W483" s="225" t="str">
        <f>IF(B481="","",IF(J481&lt;0.5,J482,IF(N481&lt;0.5,N482,"NV")))</f>
        <v/>
      </c>
      <c r="X483" s="615"/>
      <c r="Y483" s="819"/>
      <c r="Z483" s="639"/>
    </row>
    <row r="484" spans="1:26" x14ac:dyDescent="0.25">
      <c r="A484" s="627"/>
      <c r="B484" s="997"/>
      <c r="C484" s="822"/>
      <c r="D484" s="21" t="s">
        <v>5</v>
      </c>
      <c r="E484" s="387" t="str">
        <f>IF(F484&lt;&gt;"",E481,"")</f>
        <v/>
      </c>
      <c r="F484" s="292"/>
      <c r="G484" s="293"/>
      <c r="H484" s="314"/>
      <c r="I484" s="234" t="str">
        <f>IF(B481="","",IF(F484=999,999,IF(F484+G484+H484=0,"",(F484*60+G484+H484/100)+E484)))</f>
        <v/>
      </c>
      <c r="J484" s="72"/>
      <c r="K484" s="72" t="str">
        <f>IF(I484="","",ABS(I484-J482))</f>
        <v/>
      </c>
      <c r="L484" s="219" t="str">
        <f>IF(K484="","",RANK(K484,K481:K485))</f>
        <v/>
      </c>
      <c r="M484" s="220" t="str">
        <f t="shared" si="285"/>
        <v/>
      </c>
      <c r="N484" s="73"/>
      <c r="O484" s="73" t="str">
        <f>IF(M484="","",ABS(M484-N482))</f>
        <v/>
      </c>
      <c r="P484" s="221" t="str">
        <f>IF(O484="","",RANK(O484,O481:O485))</f>
        <v/>
      </c>
      <c r="Q484" s="222" t="str">
        <f t="shared" si="286"/>
        <v/>
      </c>
      <c r="R484" s="74"/>
      <c r="S484" s="74" t="str">
        <f>IF(Q484="","",ABS(Q484-R482))</f>
        <v/>
      </c>
      <c r="T484" s="223" t="str">
        <f>IF(S484="","",RANK(S484,S481:S485))</f>
        <v/>
      </c>
      <c r="U484" s="224" t="str">
        <f t="shared" si="287"/>
        <v/>
      </c>
      <c r="V484" s="75"/>
      <c r="W484" s="225" t="str">
        <f>IF(B481="","",IF(N481=0,J482,IF(N481&lt;0.5,N482,IF(R481&lt;0.5,R482,"NV"))))</f>
        <v/>
      </c>
      <c r="X484" s="615"/>
      <c r="Y484" s="819"/>
      <c r="Z484" s="639"/>
    </row>
    <row r="485" spans="1:26" ht="15.75" thickBot="1" x14ac:dyDescent="0.3">
      <c r="A485" s="628"/>
      <c r="B485" s="1000"/>
      <c r="C485" s="823"/>
      <c r="D485" s="66" t="s">
        <v>6</v>
      </c>
      <c r="E485" s="235" t="str">
        <f>IF(F485&lt;&gt;"",E481,"")</f>
        <v/>
      </c>
      <c r="F485" s="338"/>
      <c r="G485" s="339"/>
      <c r="H485" s="340"/>
      <c r="I485" s="264" t="str">
        <f>IF(B481="","",IF(F485=999,999,IF(F485+G485+H485=0,"",(F485*60+G485+H485/100)+E485)))</f>
        <v/>
      </c>
      <c r="J485" s="76"/>
      <c r="K485" s="76" t="str">
        <f>IF(I485="","",ABS(I485-J482))</f>
        <v/>
      </c>
      <c r="L485" s="227" t="str">
        <f>IF(K485="","",RANK(K485,K481:K485))</f>
        <v/>
      </c>
      <c r="M485" s="228" t="str">
        <f t="shared" si="285"/>
        <v/>
      </c>
      <c r="N485" s="77"/>
      <c r="O485" s="77" t="str">
        <f>IF(M485="","",ABS(M485-N482))</f>
        <v/>
      </c>
      <c r="P485" s="229" t="str">
        <f>IF(O485="","",RANK(O485,O481:O485))</f>
        <v/>
      </c>
      <c r="Q485" s="230" t="str">
        <f t="shared" si="286"/>
        <v/>
      </c>
      <c r="R485" s="78"/>
      <c r="S485" s="78" t="str">
        <f>IF(Q485="","",ABS(Q485-R482))</f>
        <v/>
      </c>
      <c r="T485" s="231" t="str">
        <f>IF(S485="","",RANK(S485,S481:S485))</f>
        <v/>
      </c>
      <c r="U485" s="232" t="str">
        <f t="shared" si="287"/>
        <v/>
      </c>
      <c r="V485" s="79"/>
      <c r="W485" s="233" t="str">
        <f>IF(B481="","",IF(R481&lt;0.5,TRIMMEAN(I481:I485,0.4),IF(V481&lt;0.5,V482,"NV")))</f>
        <v/>
      </c>
      <c r="X485" s="616"/>
      <c r="Y485" s="820"/>
      <c r="Z485" s="639"/>
    </row>
    <row r="486" spans="1:26" x14ac:dyDescent="0.25">
      <c r="A486" s="830" t="str">
        <f>IF(B486="","",INDEX('Names And Totals'!$A$5:$A$104,MATCH('Head to Head'!B486,'Names And Totals'!$B$5:$B$104,0)))</f>
        <v/>
      </c>
      <c r="B486" s="1001"/>
      <c r="C486" s="824" t="str">
        <f>IF(B486="","",IF(Y486="DQ","DQ",IF(Y486="TO","TO",IF(Y486="NV","NV",IF(Y486="","",RANK(Y486,$Y$6:$Y$501,0))))))</f>
        <v/>
      </c>
      <c r="D486" s="23" t="s">
        <v>7</v>
      </c>
      <c r="E486" s="343"/>
      <c r="F486" s="324"/>
      <c r="G486" s="334"/>
      <c r="H486" s="325"/>
      <c r="I486" s="213" t="str">
        <f>IF(B486="","",IF(F486=999,999,IF(F486+G486+H486=0,"",(F486*60+G486+H486/100)+E486)))</f>
        <v/>
      </c>
      <c r="J486" s="80" t="str">
        <f>IF(B486="","",MAX(I486:I490)-MIN(I486:I490))</f>
        <v/>
      </c>
      <c r="K486" s="80" t="str">
        <f>IF(I486="","",ABS(I486-J487))</f>
        <v/>
      </c>
      <c r="L486" s="214" t="str">
        <f>IF(K486="","",RANK(K486,K486:K490))</f>
        <v/>
      </c>
      <c r="M486" s="80" t="str">
        <f>IF(I486="","",IF(L486=1,"",I486))</f>
        <v/>
      </c>
      <c r="N486" s="82" t="str">
        <f>IF(B486="","",MAX(M486:M490)-MIN(M486:M490))</f>
        <v/>
      </c>
      <c r="O486" s="82" t="str">
        <f>IF(M486="","",ABS(M486-N487))</f>
        <v/>
      </c>
      <c r="P486" s="215" t="str">
        <f>IF(O486="","",RANK(O486,O486:O490))</f>
        <v/>
      </c>
      <c r="Q486" s="82" t="str">
        <f>IF(O486="","",IF(P486=1,"",I486))</f>
        <v/>
      </c>
      <c r="R486" s="83" t="str">
        <f>IF(B486="","",MAX(Q486:Q490)-MIN(Q486:Q490))</f>
        <v/>
      </c>
      <c r="S486" s="83" t="str">
        <f>IF(Q486="","",ABS(Q486-R487))</f>
        <v/>
      </c>
      <c r="T486" s="216" t="str">
        <f>IF(S486="","",RANK(S486,S486:S490))</f>
        <v/>
      </c>
      <c r="U486" s="83" t="str">
        <f>IF(T486="","",IF(T486=1,"",Q486))</f>
        <v/>
      </c>
      <c r="V486" s="84" t="str">
        <f>IF(B486="","",MAX(U486:U490)-MIN(U486:U490))</f>
        <v/>
      </c>
      <c r="W486" s="217" t="str">
        <f>IF(B486="","",I486)</f>
        <v/>
      </c>
      <c r="X486" s="810" t="str">
        <f>IF(B486="","",IF(Z486="DQ","DQ",IF(I486=999,"TO",IF(I486="","",IF(I487="",W486,IF(I488="",W487,IF(I489="",W488,IF(I490="",W489,W490))))))))</f>
        <v/>
      </c>
      <c r="Y486" s="812" t="str">
        <f>IF(B486="","",IF(Z486="DQ","DQ",IF(X486="TO","TO",IF(X486="","",IF(X486="NV","NV",IF((20-(X486-$Y$3))&gt;0,(20-(X486-$Y$3)),0))))))</f>
        <v/>
      </c>
      <c r="Z486" s="815"/>
    </row>
    <row r="487" spans="1:26" x14ac:dyDescent="0.25">
      <c r="A487" s="621"/>
      <c r="B487" s="1002"/>
      <c r="C487" s="641"/>
      <c r="D487" s="18" t="s">
        <v>4</v>
      </c>
      <c r="E487" s="384" t="str">
        <f>IF(F487&lt;&gt;"",E486,"")</f>
        <v/>
      </c>
      <c r="F487" s="289"/>
      <c r="G487" s="290"/>
      <c r="H487" s="310"/>
      <c r="I487" s="218" t="str">
        <f>IF(B486="","",IF(F487=999,999,IF(F487+G487+H487=0,"",(F487*60+G487+H487/100)+E487)))</f>
        <v/>
      </c>
      <c r="J487" s="72" t="str">
        <f>IF(B486="","",AVERAGE(I486:I490))</f>
        <v/>
      </c>
      <c r="K487" s="72" t="str">
        <f>IF(I487="","",ABS(I487-J487))</f>
        <v/>
      </c>
      <c r="L487" s="219" t="str">
        <f>IF(K487="","",RANK(K487,K486:K490))</f>
        <v/>
      </c>
      <c r="M487" s="220" t="str">
        <f t="shared" ref="M487:M490" si="288">IF(I487="","",IF(L487=1,"",I487))</f>
        <v/>
      </c>
      <c r="N487" s="73" t="str">
        <f>IF(B486="","",AVERAGE(M486:M490))</f>
        <v/>
      </c>
      <c r="O487" s="73" t="str">
        <f>IF(M487="","",ABS(M487-N487))</f>
        <v/>
      </c>
      <c r="P487" s="221" t="str">
        <f>IF(O487="","",RANK(O487,O486:O490))</f>
        <v/>
      </c>
      <c r="Q487" s="222" t="str">
        <f t="shared" ref="Q487:Q490" si="289">IF(O487="","",IF(P487=1,"",I487))</f>
        <v/>
      </c>
      <c r="R487" s="74" t="str">
        <f>IF(B486="","",AVERAGE(Q486:Q490))</f>
        <v/>
      </c>
      <c r="S487" s="74" t="str">
        <f>IF(Q487="","",ABS(Q487-R487))</f>
        <v/>
      </c>
      <c r="T487" s="223" t="str">
        <f>IF(S487="","",RANK(S487,S486:S490))</f>
        <v/>
      </c>
      <c r="U487" s="224" t="str">
        <f t="shared" ref="U487:U490" si="290">IF(T487="","",IF(T487=1,"",Q487))</f>
        <v/>
      </c>
      <c r="V487" s="75" t="str">
        <f>IF(B486="","",AVERAGE(U486:U490))</f>
        <v/>
      </c>
      <c r="W487" s="225" t="str">
        <f>IF(B486="","",IF(J486&lt;0.5,J487,"NV"))</f>
        <v/>
      </c>
      <c r="X487" s="763"/>
      <c r="Y487" s="813"/>
      <c r="Z487" s="816"/>
    </row>
    <row r="488" spans="1:26" x14ac:dyDescent="0.25">
      <c r="A488" s="621"/>
      <c r="B488" s="1002"/>
      <c r="C488" s="641"/>
      <c r="D488" s="18" t="s">
        <v>8</v>
      </c>
      <c r="E488" s="384" t="str">
        <f>IF(F488&lt;&gt;"",E486,"")</f>
        <v/>
      </c>
      <c r="F488" s="289"/>
      <c r="G488" s="290"/>
      <c r="H488" s="310"/>
      <c r="I488" s="218" t="str">
        <f>IF(B486="","",IF(F488=999,999,IF(F488+G488+H488=0,"",(F488*60+G488+H488/100)+E488)))</f>
        <v/>
      </c>
      <c r="J488" s="72"/>
      <c r="K488" s="72" t="str">
        <f>IF(I488="","",ABS(I488-J487))</f>
        <v/>
      </c>
      <c r="L488" s="219" t="str">
        <f>IF(K488="","",RANK(K488,K486:K490))</f>
        <v/>
      </c>
      <c r="M488" s="220" t="str">
        <f t="shared" si="288"/>
        <v/>
      </c>
      <c r="N488" s="73"/>
      <c r="O488" s="73" t="str">
        <f>IF(M488="","",ABS(M488-N487))</f>
        <v/>
      </c>
      <c r="P488" s="221" t="str">
        <f>IF(O488="","",RANK(O488,O486:O490))</f>
        <v/>
      </c>
      <c r="Q488" s="222" t="str">
        <f t="shared" si="289"/>
        <v/>
      </c>
      <c r="R488" s="74"/>
      <c r="S488" s="74" t="str">
        <f>IF(Q488="","",ABS(Q488-R487))</f>
        <v/>
      </c>
      <c r="T488" s="223" t="str">
        <f>IF(S488="","",RANK(S488,S486:S490))</f>
        <v/>
      </c>
      <c r="U488" s="224" t="str">
        <f t="shared" si="290"/>
        <v/>
      </c>
      <c r="V488" s="75"/>
      <c r="W488" s="225" t="str">
        <f>IF(B486="","",IF(J486&lt;0.5,J487,IF(N486&lt;0.5,N487,"NV")))</f>
        <v/>
      </c>
      <c r="X488" s="763"/>
      <c r="Y488" s="813"/>
      <c r="Z488" s="816"/>
    </row>
    <row r="489" spans="1:26" x14ac:dyDescent="0.25">
      <c r="A489" s="621"/>
      <c r="B489" s="1002"/>
      <c r="C489" s="641"/>
      <c r="D489" s="18" t="s">
        <v>5</v>
      </c>
      <c r="E489" s="384" t="str">
        <f>IF(F489&lt;&gt;"",E486,"")</f>
        <v/>
      </c>
      <c r="F489" s="289"/>
      <c r="G489" s="290"/>
      <c r="H489" s="310"/>
      <c r="I489" s="218" t="str">
        <f>IF(B486="","",IF(F489=999,999,IF(F489+G489+H489=0,"",(F489*60+G489+H489/100)+E489)))</f>
        <v/>
      </c>
      <c r="J489" s="72"/>
      <c r="K489" s="72" t="str">
        <f>IF(I489="","",ABS(I489-J487))</f>
        <v/>
      </c>
      <c r="L489" s="219" t="str">
        <f>IF(K489="","",RANK(K489,K486:K490))</f>
        <v/>
      </c>
      <c r="M489" s="220" t="str">
        <f t="shared" si="288"/>
        <v/>
      </c>
      <c r="N489" s="73"/>
      <c r="O489" s="73" t="str">
        <f>IF(M489="","",ABS(M489-N487))</f>
        <v/>
      </c>
      <c r="P489" s="221" t="str">
        <f>IF(O489="","",RANK(O489,O486:O490))</f>
        <v/>
      </c>
      <c r="Q489" s="222" t="str">
        <f t="shared" si="289"/>
        <v/>
      </c>
      <c r="R489" s="74"/>
      <c r="S489" s="74" t="str">
        <f>IF(Q489="","",ABS(Q489-R487))</f>
        <v/>
      </c>
      <c r="T489" s="223" t="str">
        <f>IF(S489="","",RANK(S489,S486:S490))</f>
        <v/>
      </c>
      <c r="U489" s="224" t="str">
        <f t="shared" si="290"/>
        <v/>
      </c>
      <c r="V489" s="75"/>
      <c r="W489" s="225" t="str">
        <f>IF(B486="","",IF(N486=0,J487,IF(N486&lt;0.5,N487,IF(R486&lt;0.5,R487,"NV"))))</f>
        <v/>
      </c>
      <c r="X489" s="763"/>
      <c r="Y489" s="813"/>
      <c r="Z489" s="816"/>
    </row>
    <row r="490" spans="1:26" ht="15.75" thickBot="1" x14ac:dyDescent="0.3">
      <c r="A490" s="622"/>
      <c r="B490" s="1003"/>
      <c r="C490" s="825"/>
      <c r="D490" s="24" t="s">
        <v>6</v>
      </c>
      <c r="E490" s="389" t="str">
        <f>IF(F490&lt;&gt;"",E486,"")</f>
        <v/>
      </c>
      <c r="F490" s="295"/>
      <c r="G490" s="296"/>
      <c r="H490" s="335"/>
      <c r="I490" s="226" t="str">
        <f>IF(B486="","",IF(F490=999,999,IF(F490+G490+H490=0,"",(F490*60+G490+H490/100)+E490)))</f>
        <v/>
      </c>
      <c r="J490" s="76"/>
      <c r="K490" s="76" t="str">
        <f>IF(I490="","",ABS(I490-J487))</f>
        <v/>
      </c>
      <c r="L490" s="227" t="str">
        <f>IF(K490="","",RANK(K490,K486:K490))</f>
        <v/>
      </c>
      <c r="M490" s="228" t="str">
        <f t="shared" si="288"/>
        <v/>
      </c>
      <c r="N490" s="77"/>
      <c r="O490" s="77" t="str">
        <f>IF(M490="","",ABS(M490-N487))</f>
        <v/>
      </c>
      <c r="P490" s="229" t="str">
        <f>IF(O490="","",RANK(O490,O486:O490))</f>
        <v/>
      </c>
      <c r="Q490" s="230" t="str">
        <f t="shared" si="289"/>
        <v/>
      </c>
      <c r="R490" s="78"/>
      <c r="S490" s="78" t="str">
        <f>IF(Q490="","",ABS(Q490-R487))</f>
        <v/>
      </c>
      <c r="T490" s="231" t="str">
        <f>IF(S490="","",RANK(S490,S486:S490))</f>
        <v/>
      </c>
      <c r="U490" s="232" t="str">
        <f t="shared" si="290"/>
        <v/>
      </c>
      <c r="V490" s="79"/>
      <c r="W490" s="233" t="str">
        <f>IF(B486="","",IF(R486&lt;0.5,TRIMMEAN(I486:I490,0.4),IF(V486&lt;0.5,V487,"NV")))</f>
        <v/>
      </c>
      <c r="X490" s="811"/>
      <c r="Y490" s="814"/>
      <c r="Z490" s="817"/>
    </row>
    <row r="491" spans="1:26" x14ac:dyDescent="0.25">
      <c r="A491" s="626" t="str">
        <f>IF(B491="","",INDEX('Names And Totals'!$A$5:$A$104,MATCH('Head to Head'!B491,'Names And Totals'!$B$5:$B$104,0)))</f>
        <v/>
      </c>
      <c r="B491" s="999"/>
      <c r="C491" s="821" t="str">
        <f>IF(B491="","",IF(Y491="DQ","DQ",IF(Y491="TO","TO",IF(Y491="NV","NV",IF(Y491="","",RANK(Y491,$Y$6:$Y$501,0))))))</f>
        <v/>
      </c>
      <c r="D491" s="67" t="s">
        <v>7</v>
      </c>
      <c r="E491" s="342"/>
      <c r="F491" s="336"/>
      <c r="G491" s="333"/>
      <c r="H491" s="337"/>
      <c r="I491" s="263" t="str">
        <f>IF(B491="","",IF(F491=999,999,IF(F491+G491+H491=0,"",(F491*60+G491+H491/100)+E491)))</f>
        <v/>
      </c>
      <c r="J491" s="80" t="str">
        <f>IF(B491="","",MAX(I491:I495)-MIN(I491:I495))</f>
        <v/>
      </c>
      <c r="K491" s="80" t="str">
        <f>IF(I491="","",ABS(I491-J492))</f>
        <v/>
      </c>
      <c r="L491" s="214" t="str">
        <f>IF(K491="","",RANK(K491,K491:K495))</f>
        <v/>
      </c>
      <c r="M491" s="80" t="str">
        <f>IF(I491="","",IF(L491=1,"",I491))</f>
        <v/>
      </c>
      <c r="N491" s="82" t="str">
        <f>IF(B491="","",MAX(M491:M495)-MIN(M491:M495))</f>
        <v/>
      </c>
      <c r="O491" s="82" t="str">
        <f>IF(M491="","",ABS(M491-N492))</f>
        <v/>
      </c>
      <c r="P491" s="215" t="str">
        <f>IF(O491="","",RANK(O491,O491:O495))</f>
        <v/>
      </c>
      <c r="Q491" s="82" t="str">
        <f>IF(O491="","",IF(P491=1,"",I491))</f>
        <v/>
      </c>
      <c r="R491" s="83" t="str">
        <f>IF(B491="","",MAX(Q491:Q495)-MIN(Q491:Q495))</f>
        <v/>
      </c>
      <c r="S491" s="83" t="str">
        <f>IF(Q491="","",ABS(Q491-R492))</f>
        <v/>
      </c>
      <c r="T491" s="216" t="str">
        <f>IF(S491="","",RANK(S491,S491:S495))</f>
        <v/>
      </c>
      <c r="U491" s="83" t="str">
        <f>IF(T491="","",IF(T491=1,"",Q491))</f>
        <v/>
      </c>
      <c r="V491" s="84" t="str">
        <f>IF(B491="","",MAX(U491:U495)-MIN(U491:U495))</f>
        <v/>
      </c>
      <c r="W491" s="217" t="str">
        <f>IF(B491="","",I491)</f>
        <v/>
      </c>
      <c r="X491" s="614" t="str">
        <f>IF(B491="","",IF(Z491="DQ","DQ",IF(I491=999,"TO",IF(I491="","",IF(I492="",W491,IF(I493="",W492,IF(I494="",W493,IF(I495="",W494,W495))))))))</f>
        <v/>
      </c>
      <c r="Y491" s="818" t="str">
        <f>IF(B491="","",IF(Z491="DQ","DQ",IF(X491="TO","TO",IF(X491="","",IF(X491="NV","NV",IF((20-(X491-$Y$3))&gt;0,(20-(X491-$Y$3)),0))))))</f>
        <v/>
      </c>
      <c r="Z491" s="639"/>
    </row>
    <row r="492" spans="1:26" x14ac:dyDescent="0.25">
      <c r="A492" s="627"/>
      <c r="B492" s="997"/>
      <c r="C492" s="822"/>
      <c r="D492" s="21" t="s">
        <v>4</v>
      </c>
      <c r="E492" s="387" t="str">
        <f>IF(F492&lt;&gt;"",E491,"")</f>
        <v/>
      </c>
      <c r="F492" s="292"/>
      <c r="G492" s="293"/>
      <c r="H492" s="314"/>
      <c r="I492" s="234" t="str">
        <f>IF(B491="","",IF(F492=999,999,IF(F492+G492+H492=0,"",(F492*60+G492+H492/100)+E492)))</f>
        <v/>
      </c>
      <c r="J492" s="72" t="str">
        <f>IF(B491="","",AVERAGE(I491:I495))</f>
        <v/>
      </c>
      <c r="K492" s="72" t="str">
        <f>IF(I492="","",ABS(I492-J492))</f>
        <v/>
      </c>
      <c r="L492" s="219" t="str">
        <f>IF(K492="","",RANK(K492,K491:K495))</f>
        <v/>
      </c>
      <c r="M492" s="220" t="str">
        <f t="shared" ref="M492:M495" si="291">IF(I492="","",IF(L492=1,"",I492))</f>
        <v/>
      </c>
      <c r="N492" s="73" t="str">
        <f>IF(B491="","",AVERAGE(M491:M495))</f>
        <v/>
      </c>
      <c r="O492" s="73" t="str">
        <f>IF(M492="","",ABS(M492-N492))</f>
        <v/>
      </c>
      <c r="P492" s="221" t="str">
        <f>IF(O492="","",RANK(O492,O491:O495))</f>
        <v/>
      </c>
      <c r="Q492" s="222" t="str">
        <f t="shared" ref="Q492:Q495" si="292">IF(O492="","",IF(P492=1,"",I492))</f>
        <v/>
      </c>
      <c r="R492" s="74" t="str">
        <f>IF(B491="","",AVERAGE(Q491:Q495))</f>
        <v/>
      </c>
      <c r="S492" s="74" t="str">
        <f>IF(Q492="","",ABS(Q492-R492))</f>
        <v/>
      </c>
      <c r="T492" s="223" t="str">
        <f>IF(S492="","",RANK(S492,S491:S495))</f>
        <v/>
      </c>
      <c r="U492" s="224" t="str">
        <f t="shared" ref="U492:U495" si="293">IF(T492="","",IF(T492=1,"",Q492))</f>
        <v/>
      </c>
      <c r="V492" s="75" t="str">
        <f>IF(B491="","",AVERAGE(U491:U495))</f>
        <v/>
      </c>
      <c r="W492" s="225" t="str">
        <f>IF(B491="","",IF(J491&lt;0.5,J492,"NV"))</f>
        <v/>
      </c>
      <c r="X492" s="615"/>
      <c r="Y492" s="819"/>
      <c r="Z492" s="639"/>
    </row>
    <row r="493" spans="1:26" x14ac:dyDescent="0.25">
      <c r="A493" s="627"/>
      <c r="B493" s="997"/>
      <c r="C493" s="822"/>
      <c r="D493" s="21" t="s">
        <v>8</v>
      </c>
      <c r="E493" s="387" t="str">
        <f>IF(F493&lt;&gt;"",E491,"")</f>
        <v/>
      </c>
      <c r="F493" s="292"/>
      <c r="G493" s="293"/>
      <c r="H493" s="314"/>
      <c r="I493" s="234" t="str">
        <f>IF(B491="","",IF(F493=999,999,IF(F493+G493+H493=0,"",(F493*60+G493+H493/100)+E493)))</f>
        <v/>
      </c>
      <c r="J493" s="72"/>
      <c r="K493" s="72" t="str">
        <f>IF(I493="","",ABS(I493-J492))</f>
        <v/>
      </c>
      <c r="L493" s="219" t="str">
        <f>IF(K493="","",RANK(K493,K491:K495))</f>
        <v/>
      </c>
      <c r="M493" s="220" t="str">
        <f t="shared" si="291"/>
        <v/>
      </c>
      <c r="N493" s="73"/>
      <c r="O493" s="73" t="str">
        <f>IF(M493="","",ABS(M493-N492))</f>
        <v/>
      </c>
      <c r="P493" s="221" t="str">
        <f>IF(O493="","",RANK(O493,O491:O495))</f>
        <v/>
      </c>
      <c r="Q493" s="222" t="str">
        <f t="shared" si="292"/>
        <v/>
      </c>
      <c r="R493" s="74"/>
      <c r="S493" s="74" t="str">
        <f>IF(Q493="","",ABS(Q493-R492))</f>
        <v/>
      </c>
      <c r="T493" s="223" t="str">
        <f>IF(S493="","",RANK(S493,S491:S495))</f>
        <v/>
      </c>
      <c r="U493" s="224" t="str">
        <f t="shared" si="293"/>
        <v/>
      </c>
      <c r="V493" s="75"/>
      <c r="W493" s="225" t="str">
        <f>IF(B491="","",IF(J491&lt;0.5,J492,IF(N491&lt;0.5,N492,"NV")))</f>
        <v/>
      </c>
      <c r="X493" s="615"/>
      <c r="Y493" s="819"/>
      <c r="Z493" s="639"/>
    </row>
    <row r="494" spans="1:26" x14ac:dyDescent="0.25">
      <c r="A494" s="627"/>
      <c r="B494" s="997"/>
      <c r="C494" s="822"/>
      <c r="D494" s="21" t="s">
        <v>5</v>
      </c>
      <c r="E494" s="387" t="str">
        <f>IF(F494&lt;&gt;"",E491,"")</f>
        <v/>
      </c>
      <c r="F494" s="292"/>
      <c r="G494" s="293"/>
      <c r="H494" s="314"/>
      <c r="I494" s="234" t="str">
        <f>IF(B491="","",IF(F494=999,999,IF(F494+G494+H494=0,"",(F494*60+G494+H494/100)+E494)))</f>
        <v/>
      </c>
      <c r="J494" s="72"/>
      <c r="K494" s="72" t="str">
        <f>IF(I494="","",ABS(I494-J492))</f>
        <v/>
      </c>
      <c r="L494" s="219" t="str">
        <f>IF(K494="","",RANK(K494,K491:K495))</f>
        <v/>
      </c>
      <c r="M494" s="220" t="str">
        <f t="shared" si="291"/>
        <v/>
      </c>
      <c r="N494" s="73"/>
      <c r="O494" s="73" t="str">
        <f>IF(M494="","",ABS(M494-N492))</f>
        <v/>
      </c>
      <c r="P494" s="221" t="str">
        <f>IF(O494="","",RANK(O494,O491:O495))</f>
        <v/>
      </c>
      <c r="Q494" s="222" t="str">
        <f t="shared" si="292"/>
        <v/>
      </c>
      <c r="R494" s="74"/>
      <c r="S494" s="74" t="str">
        <f>IF(Q494="","",ABS(Q494-R492))</f>
        <v/>
      </c>
      <c r="T494" s="223" t="str">
        <f>IF(S494="","",RANK(S494,S491:S495))</f>
        <v/>
      </c>
      <c r="U494" s="224" t="str">
        <f t="shared" si="293"/>
        <v/>
      </c>
      <c r="V494" s="75"/>
      <c r="W494" s="225" t="str">
        <f>IF(B491="","",IF(N491=0,J492,IF(N491&lt;0.5,N492,IF(R491&lt;0.5,R492,"NV"))))</f>
        <v/>
      </c>
      <c r="X494" s="615"/>
      <c r="Y494" s="819"/>
      <c r="Z494" s="639"/>
    </row>
    <row r="495" spans="1:26" ht="15.75" thickBot="1" x14ac:dyDescent="0.3">
      <c r="A495" s="628"/>
      <c r="B495" s="1000"/>
      <c r="C495" s="823"/>
      <c r="D495" s="66" t="s">
        <v>6</v>
      </c>
      <c r="E495" s="235" t="str">
        <f>IF(F495&lt;&gt;"",E491,"")</f>
        <v/>
      </c>
      <c r="F495" s="338"/>
      <c r="G495" s="339"/>
      <c r="H495" s="340"/>
      <c r="I495" s="264" t="str">
        <f>IF(B491="","",IF(F495=999,999,IF(F495+G495+H495=0,"",(F495*60+G495+H495/100)+E495)))</f>
        <v/>
      </c>
      <c r="J495" s="76"/>
      <c r="K495" s="76" t="str">
        <f>IF(I495="","",ABS(I495-J492))</f>
        <v/>
      </c>
      <c r="L495" s="227" t="str">
        <f>IF(K495="","",RANK(K495,K491:K495))</f>
        <v/>
      </c>
      <c r="M495" s="228" t="str">
        <f t="shared" si="291"/>
        <v/>
      </c>
      <c r="N495" s="77"/>
      <c r="O495" s="77" t="str">
        <f>IF(M495="","",ABS(M495-N492))</f>
        <v/>
      </c>
      <c r="P495" s="229" t="str">
        <f>IF(O495="","",RANK(O495,O491:O495))</f>
        <v/>
      </c>
      <c r="Q495" s="230" t="str">
        <f t="shared" si="292"/>
        <v/>
      </c>
      <c r="R495" s="78"/>
      <c r="S495" s="78" t="str">
        <f>IF(Q495="","",ABS(Q495-R492))</f>
        <v/>
      </c>
      <c r="T495" s="231" t="str">
        <f>IF(S495="","",RANK(S495,S491:S495))</f>
        <v/>
      </c>
      <c r="U495" s="232" t="str">
        <f t="shared" si="293"/>
        <v/>
      </c>
      <c r="V495" s="79"/>
      <c r="W495" s="233" t="str">
        <f>IF(B491="","",IF(R491&lt;0.5,TRIMMEAN(I491:I495,0.4),IF(V491&lt;0.5,V492,"NV")))</f>
        <v/>
      </c>
      <c r="X495" s="616"/>
      <c r="Y495" s="820"/>
      <c r="Z495" s="639"/>
    </row>
    <row r="496" spans="1:26" x14ac:dyDescent="0.25">
      <c r="A496" s="830" t="str">
        <f>IF(B496="","",INDEX('Names And Totals'!$A$5:$A$104,MATCH('Head to Head'!B496,'Names And Totals'!$B$5:$B$104,0)))</f>
        <v/>
      </c>
      <c r="B496" s="1001"/>
      <c r="C496" s="824" t="str">
        <f>IF(B496="","",IF(Y496="DQ","DQ",IF(Y496="TO","TO",IF(Y496="NV","NV",IF(Y496="","",RANK(Y496,$Y$6:$Y$501,0))))))</f>
        <v/>
      </c>
      <c r="D496" s="23" t="s">
        <v>7</v>
      </c>
      <c r="E496" s="343"/>
      <c r="F496" s="324"/>
      <c r="G496" s="334"/>
      <c r="H496" s="325"/>
      <c r="I496" s="213" t="str">
        <f>IF(B496="","",IF(F496=999,999,IF(F496+G496+H496=0,"",(F496*60+G496+H496/100)+E496)))</f>
        <v/>
      </c>
      <c r="J496" s="80" t="str">
        <f>IF(B496="","",MAX(I496:I500)-MIN(I496:I500))</f>
        <v/>
      </c>
      <c r="K496" s="80" t="str">
        <f>IF(I496="","",ABS(I496-J497))</f>
        <v/>
      </c>
      <c r="L496" s="214" t="str">
        <f>IF(K496="","",RANK(K496,K496:K500))</f>
        <v/>
      </c>
      <c r="M496" s="80" t="str">
        <f>IF(I496="","",IF(L496=1,"",I496))</f>
        <v/>
      </c>
      <c r="N496" s="82" t="str">
        <f>IF(B496="","",MAX(M496:M500)-MIN(M496:M500))</f>
        <v/>
      </c>
      <c r="O496" s="82" t="str">
        <f>IF(M496="","",ABS(M496-N497))</f>
        <v/>
      </c>
      <c r="P496" s="215" t="str">
        <f>IF(O496="","",RANK(O496,O496:O500))</f>
        <v/>
      </c>
      <c r="Q496" s="82" t="str">
        <f>IF(O496="","",IF(P496=1,"",I496))</f>
        <v/>
      </c>
      <c r="R496" s="83" t="str">
        <f>IF(B496="","",MAX(Q496:Q500)-MIN(Q496:Q500))</f>
        <v/>
      </c>
      <c r="S496" s="83" t="str">
        <f>IF(Q496="","",ABS(Q496-R497))</f>
        <v/>
      </c>
      <c r="T496" s="216" t="str">
        <f>IF(S496="","",RANK(S496,S496:S500))</f>
        <v/>
      </c>
      <c r="U496" s="83" t="str">
        <f>IF(T496="","",IF(T496=1,"",Q496))</f>
        <v/>
      </c>
      <c r="V496" s="84" t="str">
        <f>IF(B496="","",MAX(U496:U500)-MIN(U496:U500))</f>
        <v/>
      </c>
      <c r="W496" s="217" t="str">
        <f>IF(B496="","",I496)</f>
        <v/>
      </c>
      <c r="X496" s="810" t="str">
        <f>IF(B496="","",IF(Z496="DQ","DQ",IF(I496=999,"TO",IF(I496="","",IF(I497="",W496,IF(I498="",W497,IF(I499="",W498,IF(I500="",W499,W500))))))))</f>
        <v/>
      </c>
      <c r="Y496" s="812" t="str">
        <f>IF(B496="","",IF(Z496="DQ","DQ",IF(X496="TO","TO",IF(X496="","",IF(X496="NV","NV",IF((20-(X496-$Y$3))&gt;0,(20-(X496-$Y$3)),0))))))</f>
        <v/>
      </c>
      <c r="Z496" s="815"/>
    </row>
    <row r="497" spans="1:26" x14ac:dyDescent="0.25">
      <c r="A497" s="621"/>
      <c r="B497" s="1002"/>
      <c r="C497" s="641"/>
      <c r="D497" s="18" t="s">
        <v>4</v>
      </c>
      <c r="E497" s="384" t="str">
        <f>IF(F497&lt;&gt;"",E496,"")</f>
        <v/>
      </c>
      <c r="F497" s="289"/>
      <c r="G497" s="290"/>
      <c r="H497" s="310"/>
      <c r="I497" s="218" t="str">
        <f>IF(B496="","",IF(F497=999,999,IF(F497+G497+H497=0,"",(F497*60+G497+H497/100)+E497)))</f>
        <v/>
      </c>
      <c r="J497" s="72" t="str">
        <f>IF(B496="","",AVERAGE(I496:I500))</f>
        <v/>
      </c>
      <c r="K497" s="72" t="str">
        <f>IF(I497="","",ABS(I497-J497))</f>
        <v/>
      </c>
      <c r="L497" s="219" t="str">
        <f>IF(K497="","",RANK(K497,K496:K500))</f>
        <v/>
      </c>
      <c r="M497" s="220" t="str">
        <f t="shared" ref="M497:M500" si="294">IF(I497="","",IF(L497=1,"",I497))</f>
        <v/>
      </c>
      <c r="N497" s="73" t="str">
        <f>IF(B496="","",AVERAGE(M496:M500))</f>
        <v/>
      </c>
      <c r="O497" s="73" t="str">
        <f>IF(M497="","",ABS(M497-N497))</f>
        <v/>
      </c>
      <c r="P497" s="221" t="str">
        <f>IF(O497="","",RANK(O497,O496:O500))</f>
        <v/>
      </c>
      <c r="Q497" s="222" t="str">
        <f t="shared" ref="Q497:Q500" si="295">IF(O497="","",IF(P497=1,"",I497))</f>
        <v/>
      </c>
      <c r="R497" s="74" t="str">
        <f>IF(B496="","",AVERAGE(Q496:Q500))</f>
        <v/>
      </c>
      <c r="S497" s="74" t="str">
        <f>IF(Q497="","",ABS(Q497-R497))</f>
        <v/>
      </c>
      <c r="T497" s="223" t="str">
        <f>IF(S497="","",RANK(S497,S496:S500))</f>
        <v/>
      </c>
      <c r="U497" s="224" t="str">
        <f t="shared" ref="U497:U500" si="296">IF(T497="","",IF(T497=1,"",Q497))</f>
        <v/>
      </c>
      <c r="V497" s="75" t="str">
        <f>IF(B496="","",AVERAGE(U496:U500))</f>
        <v/>
      </c>
      <c r="W497" s="225" t="str">
        <f>IF(B496="","",IF(J496&lt;0.5,J497,"NV"))</f>
        <v/>
      </c>
      <c r="X497" s="763"/>
      <c r="Y497" s="813"/>
      <c r="Z497" s="816"/>
    </row>
    <row r="498" spans="1:26" x14ac:dyDescent="0.25">
      <c r="A498" s="621"/>
      <c r="B498" s="1002"/>
      <c r="C498" s="641"/>
      <c r="D498" s="18" t="s">
        <v>8</v>
      </c>
      <c r="E498" s="384" t="str">
        <f>IF(F498&lt;&gt;"",E496,"")</f>
        <v/>
      </c>
      <c r="F498" s="289"/>
      <c r="G498" s="290"/>
      <c r="H498" s="310"/>
      <c r="I498" s="218" t="str">
        <f>IF(B496="","",IF(F498=999,999,IF(F498+G498+H498=0,"",(F498*60+G498+H498/100)+E498)))</f>
        <v/>
      </c>
      <c r="J498" s="72"/>
      <c r="K498" s="72" t="str">
        <f>IF(I498="","",ABS(I498-J497))</f>
        <v/>
      </c>
      <c r="L498" s="219" t="str">
        <f>IF(K498="","",RANK(K498,K496:K500))</f>
        <v/>
      </c>
      <c r="M498" s="220" t="str">
        <f t="shared" si="294"/>
        <v/>
      </c>
      <c r="N498" s="73"/>
      <c r="O498" s="73" t="str">
        <f>IF(M498="","",ABS(M498-N497))</f>
        <v/>
      </c>
      <c r="P498" s="221" t="str">
        <f>IF(O498="","",RANK(O498,O496:O500))</f>
        <v/>
      </c>
      <c r="Q498" s="222" t="str">
        <f t="shared" si="295"/>
        <v/>
      </c>
      <c r="R498" s="74"/>
      <c r="S498" s="74" t="str">
        <f>IF(Q498="","",ABS(Q498-R497))</f>
        <v/>
      </c>
      <c r="T498" s="223" t="str">
        <f>IF(S498="","",RANK(S498,S496:S500))</f>
        <v/>
      </c>
      <c r="U498" s="224" t="str">
        <f t="shared" si="296"/>
        <v/>
      </c>
      <c r="V498" s="75"/>
      <c r="W498" s="225" t="str">
        <f>IF(B496="","",IF(J496&lt;0.5,J497,IF(N496&lt;0.5,N497,"NV")))</f>
        <v/>
      </c>
      <c r="X498" s="763"/>
      <c r="Y498" s="813"/>
      <c r="Z498" s="816"/>
    </row>
    <row r="499" spans="1:26" x14ac:dyDescent="0.25">
      <c r="A499" s="621"/>
      <c r="B499" s="1002"/>
      <c r="C499" s="641"/>
      <c r="D499" s="18" t="s">
        <v>5</v>
      </c>
      <c r="E499" s="384" t="str">
        <f>IF(F499&lt;&gt;"",E496,"")</f>
        <v/>
      </c>
      <c r="F499" s="289"/>
      <c r="G499" s="290"/>
      <c r="H499" s="310"/>
      <c r="I499" s="218" t="str">
        <f>IF(B496="","",IF(F499=999,999,IF(F499+G499+H499=0,"",(F499*60+G499+H499/100)+E499)))</f>
        <v/>
      </c>
      <c r="J499" s="72"/>
      <c r="K499" s="72" t="str">
        <f>IF(I499="","",ABS(I499-J497))</f>
        <v/>
      </c>
      <c r="L499" s="219" t="str">
        <f>IF(K499="","",RANK(K499,K496:K500))</f>
        <v/>
      </c>
      <c r="M499" s="220" t="str">
        <f t="shared" si="294"/>
        <v/>
      </c>
      <c r="N499" s="73"/>
      <c r="O499" s="73" t="str">
        <f>IF(M499="","",ABS(M499-N497))</f>
        <v/>
      </c>
      <c r="P499" s="221" t="str">
        <f>IF(O499="","",RANK(O499,O496:O500))</f>
        <v/>
      </c>
      <c r="Q499" s="222" t="str">
        <f t="shared" si="295"/>
        <v/>
      </c>
      <c r="R499" s="74"/>
      <c r="S499" s="74" t="str">
        <f>IF(Q499="","",ABS(Q499-R497))</f>
        <v/>
      </c>
      <c r="T499" s="223" t="str">
        <f>IF(S499="","",RANK(S499,S496:S500))</f>
        <v/>
      </c>
      <c r="U499" s="224" t="str">
        <f t="shared" si="296"/>
        <v/>
      </c>
      <c r="V499" s="75"/>
      <c r="W499" s="225" t="str">
        <f>IF(B496="","",IF(N496=0,J497,IF(N496&lt;0.5,N497,IF(R496&lt;0.5,R497,"NV"))))</f>
        <v/>
      </c>
      <c r="X499" s="763"/>
      <c r="Y499" s="813"/>
      <c r="Z499" s="816"/>
    </row>
    <row r="500" spans="1:26" ht="15.75" thickBot="1" x14ac:dyDescent="0.3">
      <c r="A500" s="622"/>
      <c r="B500" s="1003"/>
      <c r="C500" s="825"/>
      <c r="D500" s="24" t="s">
        <v>6</v>
      </c>
      <c r="E500" s="389" t="str">
        <f>IF(F500&lt;&gt;"",E496,"")</f>
        <v/>
      </c>
      <c r="F500" s="295"/>
      <c r="G500" s="296"/>
      <c r="H500" s="335"/>
      <c r="I500" s="226" t="str">
        <f>IF(B496="","",IF(F500=999,999,IF(F500+G500+H500=0,"",(F500*60+G500+H500/100)+E500)))</f>
        <v/>
      </c>
      <c r="J500" s="76"/>
      <c r="K500" s="76" t="str">
        <f>IF(I500="","",ABS(I500-J497))</f>
        <v/>
      </c>
      <c r="L500" s="227" t="str">
        <f>IF(K500="","",RANK(K500,K496:K500))</f>
        <v/>
      </c>
      <c r="M500" s="228" t="str">
        <f t="shared" si="294"/>
        <v/>
      </c>
      <c r="N500" s="77"/>
      <c r="O500" s="77" t="str">
        <f>IF(M500="","",ABS(M500-N497))</f>
        <v/>
      </c>
      <c r="P500" s="229" t="str">
        <f>IF(O500="","",RANK(O500,O496:O500))</f>
        <v/>
      </c>
      <c r="Q500" s="230" t="str">
        <f t="shared" si="295"/>
        <v/>
      </c>
      <c r="R500" s="78"/>
      <c r="S500" s="78" t="str">
        <f>IF(Q500="","",ABS(Q500-R497))</f>
        <v/>
      </c>
      <c r="T500" s="231" t="str">
        <f>IF(S500="","",RANK(S500,S496:S500))</f>
        <v/>
      </c>
      <c r="U500" s="232" t="str">
        <f t="shared" si="296"/>
        <v/>
      </c>
      <c r="V500" s="79"/>
      <c r="W500" s="233" t="str">
        <f>IF(B496="","",IF(R496&lt;0.5,TRIMMEAN(I496:I500,0.4),IF(V496&lt;0.5,V497,"NV")))</f>
        <v/>
      </c>
      <c r="X500" s="811"/>
      <c r="Y500" s="814"/>
      <c r="Z500" s="817"/>
    </row>
    <row r="501" spans="1:26" x14ac:dyDescent="0.25">
      <c r="A501" s="626" t="str">
        <f>IF(B501="","",INDEX('Names And Totals'!$A$5:$A$104,MATCH('Head to Head'!B501,'Names And Totals'!$B$5:$B$104,0)))</f>
        <v/>
      </c>
      <c r="B501" s="996"/>
      <c r="C501" s="821" t="str">
        <f>IF(B501="","",IF(Y501="DQ","DQ",IF(Y501="TO","TO",IF(Y501="NV","NV",IF(Y501="","",RANK(Y501,$Y$6:$Y$501,0))))))</f>
        <v/>
      </c>
      <c r="D501" s="20" t="s">
        <v>7</v>
      </c>
      <c r="E501" s="386"/>
      <c r="F501" s="311"/>
      <c r="G501" s="312"/>
      <c r="H501" s="313"/>
      <c r="I501" s="263" t="str">
        <f>IF(B501="","",IF(F501=999,999,IF(F501+G501+H501=0,"",(F501*60+G501+H501/100)+E501)))</f>
        <v/>
      </c>
      <c r="J501" s="80" t="str">
        <f>IF(B501="","",MAX(I501:I505)-MIN(I501:I505))</f>
        <v/>
      </c>
      <c r="K501" s="80" t="str">
        <f>IF(I501="","",ABS(I501-J502))</f>
        <v/>
      </c>
      <c r="L501" s="214" t="str">
        <f>IF(K501="","",RANK(K501,K501:K505))</f>
        <v/>
      </c>
      <c r="M501" s="80" t="str">
        <f>IF(I501="","",IF(L501=1,"",I501))</f>
        <v/>
      </c>
      <c r="N501" s="82" t="str">
        <f>IF(B501="","",MAX(M501:M505)-MIN(M501:M505))</f>
        <v/>
      </c>
      <c r="O501" s="82" t="str">
        <f>IF(M501="","",ABS(M501-N502))</f>
        <v/>
      </c>
      <c r="P501" s="215" t="str">
        <f>IF(O501="","",RANK(O501,O501:O505))</f>
        <v/>
      </c>
      <c r="Q501" s="82" t="str">
        <f>IF(O501="","",IF(P501=1,"",I501))</f>
        <v/>
      </c>
      <c r="R501" s="83" t="str">
        <f>IF(B501="","",MAX(Q501:Q505)-MIN(Q501:Q505))</f>
        <v/>
      </c>
      <c r="S501" s="83" t="str">
        <f>IF(Q501="","",ABS(Q501-R502))</f>
        <v/>
      </c>
      <c r="T501" s="216" t="str">
        <f>IF(S501="","",RANK(S501,S501:S505))</f>
        <v/>
      </c>
      <c r="U501" s="83" t="str">
        <f>IF(T501="","",IF(T501=1,"",Q501))</f>
        <v/>
      </c>
      <c r="V501" s="84" t="str">
        <f>IF(B501="","",MAX(U501:U505)-MIN(U501:U505))</f>
        <v/>
      </c>
      <c r="W501" s="217" t="str">
        <f>IF(B501="","",I501)</f>
        <v/>
      </c>
      <c r="X501" s="614" t="str">
        <f>IF(B501="","",IF(Z501="DQ","DQ",IF(I501=999,"TO",IF(I501="","",IF(I502="",W501,IF(I503="",W502,IF(I504="",W503,IF(I505="",W504,W505))))))))</f>
        <v/>
      </c>
      <c r="Y501" s="818" t="str">
        <f>IF(B501="","",IF(Z501="DQ","DQ",IF(X501="TO","TO",IF(X501="","",IF(X501="NV","NV",IF((20-(X501-$Y$3))&gt;0,(20-(X501-$Y$3)),0))))))</f>
        <v/>
      </c>
      <c r="Z501" s="638"/>
    </row>
    <row r="502" spans="1:26" x14ac:dyDescent="0.25">
      <c r="A502" s="627"/>
      <c r="B502" s="997"/>
      <c r="C502" s="822"/>
      <c r="D502" s="21" t="s">
        <v>4</v>
      </c>
      <c r="E502" s="387" t="str">
        <f>IF(F502&lt;&gt;"",E501,"")</f>
        <v/>
      </c>
      <c r="F502" s="292"/>
      <c r="G502" s="293"/>
      <c r="H502" s="314"/>
      <c r="I502" s="234" t="str">
        <f>IF(B501="","",IF(F502=999,999,IF(F502+G502+H502=0,"",(F502*60+G502+H502/100)+E502)))</f>
        <v/>
      </c>
      <c r="J502" s="72" t="str">
        <f>IF(B501="","",AVERAGE(I501:I505))</f>
        <v/>
      </c>
      <c r="K502" s="72" t="str">
        <f>IF(I502="","",ABS(I502-J502))</f>
        <v/>
      </c>
      <c r="L502" s="219" t="str">
        <f>IF(K502="","",RANK(K502,K501:K505))</f>
        <v/>
      </c>
      <c r="M502" s="220" t="str">
        <f t="shared" ref="M502:M505" si="297">IF(I502="","",IF(L502=1,"",I502))</f>
        <v/>
      </c>
      <c r="N502" s="73" t="str">
        <f>IF(B501="","",AVERAGE(M501:M505))</f>
        <v/>
      </c>
      <c r="O502" s="73" t="str">
        <f>IF(M502="","",ABS(M502-N502))</f>
        <v/>
      </c>
      <c r="P502" s="221" t="str">
        <f>IF(O502="","",RANK(O502,O501:O505))</f>
        <v/>
      </c>
      <c r="Q502" s="222" t="str">
        <f t="shared" ref="Q502:Q505" si="298">IF(O502="","",IF(P502=1,"",I502))</f>
        <v/>
      </c>
      <c r="R502" s="74" t="str">
        <f>IF(B501="","",AVERAGE(Q501:Q505))</f>
        <v/>
      </c>
      <c r="S502" s="74" t="str">
        <f>IF(Q502="","",ABS(Q502-R502))</f>
        <v/>
      </c>
      <c r="T502" s="223" t="str">
        <f>IF(S502="","",RANK(S502,S501:S505))</f>
        <v/>
      </c>
      <c r="U502" s="224" t="str">
        <f t="shared" ref="U502:U505" si="299">IF(T502="","",IF(T502=1,"",Q502))</f>
        <v/>
      </c>
      <c r="V502" s="75" t="str">
        <f>IF(B501="","",AVERAGE(U501:U505))</f>
        <v/>
      </c>
      <c r="W502" s="225" t="str">
        <f>IF(B501="","",IF(J501&lt;0.5,J502,"NV"))</f>
        <v/>
      </c>
      <c r="X502" s="615"/>
      <c r="Y502" s="819"/>
      <c r="Z502" s="639"/>
    </row>
    <row r="503" spans="1:26" x14ac:dyDescent="0.25">
      <c r="A503" s="627"/>
      <c r="B503" s="997"/>
      <c r="C503" s="822"/>
      <c r="D503" s="21" t="s">
        <v>8</v>
      </c>
      <c r="E503" s="387" t="str">
        <f>IF(F503&lt;&gt;"",E501,"")</f>
        <v/>
      </c>
      <c r="F503" s="292"/>
      <c r="G503" s="293"/>
      <c r="H503" s="314"/>
      <c r="I503" s="234" t="str">
        <f>IF(B501="","",IF(F503=999,999,IF(F503+G503+H503=0,"",(F503*60+G503+H503/100)+E503)))</f>
        <v/>
      </c>
      <c r="J503" s="72"/>
      <c r="K503" s="72" t="str">
        <f>IF(I503="","",ABS(I503-J502))</f>
        <v/>
      </c>
      <c r="L503" s="219" t="str">
        <f>IF(K503="","",RANK(K503,K501:K505))</f>
        <v/>
      </c>
      <c r="M503" s="220" t="str">
        <f t="shared" si="297"/>
        <v/>
      </c>
      <c r="N503" s="73"/>
      <c r="O503" s="73" t="str">
        <f>IF(M503="","",ABS(M503-N502))</f>
        <v/>
      </c>
      <c r="P503" s="221" t="str">
        <f>IF(O503="","",RANK(O503,O501:O505))</f>
        <v/>
      </c>
      <c r="Q503" s="222" t="str">
        <f t="shared" si="298"/>
        <v/>
      </c>
      <c r="R503" s="74"/>
      <c r="S503" s="74" t="str">
        <f>IF(Q503="","",ABS(Q503-R502))</f>
        <v/>
      </c>
      <c r="T503" s="223" t="str">
        <f>IF(S503="","",RANK(S503,S501:S505))</f>
        <v/>
      </c>
      <c r="U503" s="224" t="str">
        <f t="shared" si="299"/>
        <v/>
      </c>
      <c r="V503" s="75"/>
      <c r="W503" s="225" t="str">
        <f>IF(B501="","",IF(J501&lt;0.5,J502,IF(N501&lt;0.5,N502,"NV")))</f>
        <v/>
      </c>
      <c r="X503" s="615"/>
      <c r="Y503" s="819"/>
      <c r="Z503" s="639"/>
    </row>
    <row r="504" spans="1:26" x14ac:dyDescent="0.25">
      <c r="A504" s="627"/>
      <c r="B504" s="997"/>
      <c r="C504" s="822"/>
      <c r="D504" s="21" t="s">
        <v>5</v>
      </c>
      <c r="E504" s="387" t="str">
        <f>IF(F504&lt;&gt;"",E501,"")</f>
        <v/>
      </c>
      <c r="F504" s="292"/>
      <c r="G504" s="293"/>
      <c r="H504" s="314"/>
      <c r="I504" s="234" t="str">
        <f>IF(B501="","",IF(F504=999,999,IF(F504+G504+H504=0,"",(F504*60+G504+H504/100)+E504)))</f>
        <v/>
      </c>
      <c r="J504" s="72"/>
      <c r="K504" s="72" t="str">
        <f>IF(I504="","",ABS(I504-J502))</f>
        <v/>
      </c>
      <c r="L504" s="219" t="str">
        <f>IF(K504="","",RANK(K504,K501:K505))</f>
        <v/>
      </c>
      <c r="M504" s="220" t="str">
        <f t="shared" si="297"/>
        <v/>
      </c>
      <c r="N504" s="73"/>
      <c r="O504" s="73" t="str">
        <f>IF(M504="","",ABS(M504-N502))</f>
        <v/>
      </c>
      <c r="P504" s="221" t="str">
        <f>IF(O504="","",RANK(O504,O501:O505))</f>
        <v/>
      </c>
      <c r="Q504" s="222" t="str">
        <f t="shared" si="298"/>
        <v/>
      </c>
      <c r="R504" s="74"/>
      <c r="S504" s="74" t="str">
        <f>IF(Q504="","",ABS(Q504-R502))</f>
        <v/>
      </c>
      <c r="T504" s="223" t="str">
        <f>IF(S504="","",RANK(S504,S501:S505))</f>
        <v/>
      </c>
      <c r="U504" s="224" t="str">
        <f t="shared" si="299"/>
        <v/>
      </c>
      <c r="V504" s="75"/>
      <c r="W504" s="225" t="str">
        <f>IF(B501="","",IF(N501=0,J502,IF(N501&lt;0.5,N502,IF(R501&lt;0.5,R502,"NV"))))</f>
        <v/>
      </c>
      <c r="X504" s="615"/>
      <c r="Y504" s="819"/>
      <c r="Z504" s="639"/>
    </row>
    <row r="505" spans="1:26" ht="15.75" thickBot="1" x14ac:dyDescent="0.3">
      <c r="A505" s="628"/>
      <c r="B505" s="998"/>
      <c r="C505" s="823"/>
      <c r="D505" s="22" t="s">
        <v>6</v>
      </c>
      <c r="E505" s="388" t="str">
        <f>IF(F505&lt;&gt;"",E501,"")</f>
        <v/>
      </c>
      <c r="F505" s="346"/>
      <c r="G505" s="332"/>
      <c r="H505" s="345"/>
      <c r="I505" s="264" t="str">
        <f>IF(B501="","",IF(F505=999,999,IF(F505+G505+H505=0,"",(F505*60+G505+H505/100)+E505)))</f>
        <v/>
      </c>
      <c r="J505" s="76"/>
      <c r="K505" s="76" t="str">
        <f>IF(I505="","",ABS(I505-J502))</f>
        <v/>
      </c>
      <c r="L505" s="227" t="str">
        <f>IF(K505="","",RANK(K505,K501:K505))</f>
        <v/>
      </c>
      <c r="M505" s="228" t="str">
        <f t="shared" si="297"/>
        <v/>
      </c>
      <c r="N505" s="77"/>
      <c r="O505" s="77" t="str">
        <f>IF(M505="","",ABS(M505-N502))</f>
        <v/>
      </c>
      <c r="P505" s="229" t="str">
        <f>IF(O505="","",RANK(O505,O501:O505))</f>
        <v/>
      </c>
      <c r="Q505" s="230" t="str">
        <f t="shared" si="298"/>
        <v/>
      </c>
      <c r="R505" s="78"/>
      <c r="S505" s="78" t="str">
        <f>IF(Q505="","",ABS(Q505-R502))</f>
        <v/>
      </c>
      <c r="T505" s="231" t="str">
        <f>IF(S505="","",RANK(S505,S501:S505))</f>
        <v/>
      </c>
      <c r="U505" s="232" t="str">
        <f t="shared" si="299"/>
        <v/>
      </c>
      <c r="V505" s="79"/>
      <c r="W505" s="233" t="str">
        <f>IF(B501="","",IF(R501&lt;0.5,TRIMMEAN(I501:I505,0.4),IF(V501&lt;0.5,V502,"NV")))</f>
        <v/>
      </c>
      <c r="X505" s="616"/>
      <c r="Y505" s="820"/>
      <c r="Z505" s="640"/>
    </row>
  </sheetData>
  <sheetProtection algorithmName="SHA-512" hashValue="NTSrwVpNs4nT7eJv0jeMQ3nxX5M+/4j/whyH3cBlO7ZiglOBFzCApfOekdldZaYmOVHaxKSlTrjFgisBfk/1Tw==" saltValue="6A+T5BY6WHkxGtrec2GHRg==" spinCount="100000" sheet="1" objects="1" scenarios="1"/>
  <mergeCells count="614">
    <mergeCell ref="A136:A140"/>
    <mergeCell ref="B136:B140"/>
    <mergeCell ref="C136:C140"/>
    <mergeCell ref="X136:X140"/>
    <mergeCell ref="Y136:Y140"/>
    <mergeCell ref="Z136:Z140"/>
    <mergeCell ref="A131:A135"/>
    <mergeCell ref="B131:B135"/>
    <mergeCell ref="C131:C135"/>
    <mergeCell ref="X131:X135"/>
    <mergeCell ref="Y131:Y135"/>
    <mergeCell ref="Z131:Z135"/>
    <mergeCell ref="A126:A130"/>
    <mergeCell ref="B126:B130"/>
    <mergeCell ref="C126:C130"/>
    <mergeCell ref="X126:X130"/>
    <mergeCell ref="Y126:Y130"/>
    <mergeCell ref="Z126:Z130"/>
    <mergeCell ref="A121:A125"/>
    <mergeCell ref="B121:B125"/>
    <mergeCell ref="C121:C125"/>
    <mergeCell ref="X121:X125"/>
    <mergeCell ref="Y121:Y125"/>
    <mergeCell ref="Z121:Z125"/>
    <mergeCell ref="A116:A120"/>
    <mergeCell ref="B116:B120"/>
    <mergeCell ref="C116:C120"/>
    <mergeCell ref="X116:X120"/>
    <mergeCell ref="Y116:Y120"/>
    <mergeCell ref="Z116:Z120"/>
    <mergeCell ref="A111:A115"/>
    <mergeCell ref="B111:B115"/>
    <mergeCell ref="C111:C115"/>
    <mergeCell ref="X111:X115"/>
    <mergeCell ref="Y111:Y115"/>
    <mergeCell ref="Z111:Z115"/>
    <mergeCell ref="A106:A110"/>
    <mergeCell ref="B106:B110"/>
    <mergeCell ref="C106:C110"/>
    <mergeCell ref="X106:X110"/>
    <mergeCell ref="Y106:Y110"/>
    <mergeCell ref="Z106:Z110"/>
    <mergeCell ref="A101:A105"/>
    <mergeCell ref="B101:B105"/>
    <mergeCell ref="C101:C105"/>
    <mergeCell ref="X101:X105"/>
    <mergeCell ref="Y101:Y105"/>
    <mergeCell ref="Z101:Z105"/>
    <mergeCell ref="A96:A100"/>
    <mergeCell ref="B96:B100"/>
    <mergeCell ref="C96:C100"/>
    <mergeCell ref="X96:X100"/>
    <mergeCell ref="Y96:Y100"/>
    <mergeCell ref="Z96:Z100"/>
    <mergeCell ref="A91:A95"/>
    <mergeCell ref="B91:B95"/>
    <mergeCell ref="C91:C95"/>
    <mergeCell ref="X91:X95"/>
    <mergeCell ref="Y91:Y95"/>
    <mergeCell ref="Z91:Z95"/>
    <mergeCell ref="A86:A90"/>
    <mergeCell ref="B86:B90"/>
    <mergeCell ref="C86:C90"/>
    <mergeCell ref="X86:X90"/>
    <mergeCell ref="Y86:Y90"/>
    <mergeCell ref="Z86:Z90"/>
    <mergeCell ref="A81:A85"/>
    <mergeCell ref="B81:B85"/>
    <mergeCell ref="C81:C85"/>
    <mergeCell ref="X81:X85"/>
    <mergeCell ref="Y81:Y85"/>
    <mergeCell ref="Z81:Z85"/>
    <mergeCell ref="A76:A80"/>
    <mergeCell ref="B76:B80"/>
    <mergeCell ref="C76:C80"/>
    <mergeCell ref="X76:X80"/>
    <mergeCell ref="Y76:Y80"/>
    <mergeCell ref="Z76:Z80"/>
    <mergeCell ref="A71:A75"/>
    <mergeCell ref="B71:B75"/>
    <mergeCell ref="C71:C75"/>
    <mergeCell ref="X71:X75"/>
    <mergeCell ref="Y71:Y75"/>
    <mergeCell ref="Z71:Z75"/>
    <mergeCell ref="A66:A70"/>
    <mergeCell ref="B66:B70"/>
    <mergeCell ref="C66:C70"/>
    <mergeCell ref="X66:X70"/>
    <mergeCell ref="Y66:Y70"/>
    <mergeCell ref="Z66:Z70"/>
    <mergeCell ref="A61:A65"/>
    <mergeCell ref="B61:B65"/>
    <mergeCell ref="C61:C65"/>
    <mergeCell ref="X61:X65"/>
    <mergeCell ref="Y61:Y65"/>
    <mergeCell ref="Z61:Z65"/>
    <mergeCell ref="A56:A60"/>
    <mergeCell ref="B56:B60"/>
    <mergeCell ref="C56:C60"/>
    <mergeCell ref="X56:X60"/>
    <mergeCell ref="Y56:Y60"/>
    <mergeCell ref="Z56:Z60"/>
    <mergeCell ref="A51:A55"/>
    <mergeCell ref="B51:B55"/>
    <mergeCell ref="C51:C55"/>
    <mergeCell ref="X51:X55"/>
    <mergeCell ref="Y51:Y55"/>
    <mergeCell ref="Z51:Z55"/>
    <mergeCell ref="A46:A50"/>
    <mergeCell ref="B46:B50"/>
    <mergeCell ref="C46:C50"/>
    <mergeCell ref="X46:X50"/>
    <mergeCell ref="Y46:Y50"/>
    <mergeCell ref="Z46:Z50"/>
    <mergeCell ref="A41:A45"/>
    <mergeCell ref="B41:B45"/>
    <mergeCell ref="C41:C45"/>
    <mergeCell ref="X41:X45"/>
    <mergeCell ref="Y41:Y45"/>
    <mergeCell ref="Z41:Z45"/>
    <mergeCell ref="A36:A40"/>
    <mergeCell ref="B36:B40"/>
    <mergeCell ref="C36:C40"/>
    <mergeCell ref="X36:X40"/>
    <mergeCell ref="Y36:Y40"/>
    <mergeCell ref="Z36:Z40"/>
    <mergeCell ref="A31:A35"/>
    <mergeCell ref="B31:B35"/>
    <mergeCell ref="C31:C35"/>
    <mergeCell ref="X31:X35"/>
    <mergeCell ref="Y31:Y35"/>
    <mergeCell ref="Z31:Z35"/>
    <mergeCell ref="A26:A30"/>
    <mergeCell ref="B26:B30"/>
    <mergeCell ref="C26:C30"/>
    <mergeCell ref="X26:X30"/>
    <mergeCell ref="Y26:Y30"/>
    <mergeCell ref="Z26:Z30"/>
    <mergeCell ref="A21:A25"/>
    <mergeCell ref="B21:B25"/>
    <mergeCell ref="C21:C25"/>
    <mergeCell ref="X21:X25"/>
    <mergeCell ref="Y21:Y25"/>
    <mergeCell ref="Z21:Z25"/>
    <mergeCell ref="A6:A10"/>
    <mergeCell ref="B6:B10"/>
    <mergeCell ref="C6:C10"/>
    <mergeCell ref="X6:X10"/>
    <mergeCell ref="Y6:Y10"/>
    <mergeCell ref="Z6:Z10"/>
    <mergeCell ref="A16:A20"/>
    <mergeCell ref="B16:B20"/>
    <mergeCell ref="C16:C20"/>
    <mergeCell ref="X16:X20"/>
    <mergeCell ref="Y16:Y20"/>
    <mergeCell ref="Z16:Z20"/>
    <mergeCell ref="A11:A15"/>
    <mergeCell ref="B11:B15"/>
    <mergeCell ref="C11:C15"/>
    <mergeCell ref="X11:X15"/>
    <mergeCell ref="Y11:Y15"/>
    <mergeCell ref="Z11:Z15"/>
    <mergeCell ref="A1:C1"/>
    <mergeCell ref="X1:Z1"/>
    <mergeCell ref="Y3:Z3"/>
    <mergeCell ref="A4:B4"/>
    <mergeCell ref="C4:C5"/>
    <mergeCell ref="D4:D5"/>
    <mergeCell ref="F4:H4"/>
    <mergeCell ref="E4:E5"/>
    <mergeCell ref="I4:I5"/>
    <mergeCell ref="J4:W5"/>
    <mergeCell ref="X4:X5"/>
    <mergeCell ref="Y4:Y5"/>
    <mergeCell ref="Z4:Z5"/>
    <mergeCell ref="A3:H3"/>
    <mergeCell ref="B141:B145"/>
    <mergeCell ref="C141:C145"/>
    <mergeCell ref="X141:X145"/>
    <mergeCell ref="Y141:Y145"/>
    <mergeCell ref="Z141:Z145"/>
    <mergeCell ref="B146:B150"/>
    <mergeCell ref="C146:C150"/>
    <mergeCell ref="X146:X150"/>
    <mergeCell ref="Y146:Y150"/>
    <mergeCell ref="Z146:Z150"/>
    <mergeCell ref="B151:B155"/>
    <mergeCell ref="C151:C155"/>
    <mergeCell ref="X151:X155"/>
    <mergeCell ref="Y151:Y155"/>
    <mergeCell ref="Z151:Z155"/>
    <mergeCell ref="B156:B160"/>
    <mergeCell ref="C156:C160"/>
    <mergeCell ref="X156:X160"/>
    <mergeCell ref="Y156:Y160"/>
    <mergeCell ref="Z156:Z160"/>
    <mergeCell ref="B161:B165"/>
    <mergeCell ref="C161:C165"/>
    <mergeCell ref="X161:X165"/>
    <mergeCell ref="Y161:Y165"/>
    <mergeCell ref="Z161:Z165"/>
    <mergeCell ref="B166:B170"/>
    <mergeCell ref="C166:C170"/>
    <mergeCell ref="X166:X170"/>
    <mergeCell ref="Y166:Y170"/>
    <mergeCell ref="Z166:Z170"/>
    <mergeCell ref="B171:B175"/>
    <mergeCell ref="C171:C175"/>
    <mergeCell ref="X171:X175"/>
    <mergeCell ref="Y171:Y175"/>
    <mergeCell ref="Z171:Z175"/>
    <mergeCell ref="B176:B180"/>
    <mergeCell ref="C176:C180"/>
    <mergeCell ref="X176:X180"/>
    <mergeCell ref="Y176:Y180"/>
    <mergeCell ref="Z176:Z180"/>
    <mergeCell ref="B181:B185"/>
    <mergeCell ref="C181:C185"/>
    <mergeCell ref="X181:X185"/>
    <mergeCell ref="Y181:Y185"/>
    <mergeCell ref="Z181:Z185"/>
    <mergeCell ref="B186:B190"/>
    <mergeCell ref="C186:C190"/>
    <mergeCell ref="X186:X190"/>
    <mergeCell ref="Y186:Y190"/>
    <mergeCell ref="Z186:Z190"/>
    <mergeCell ref="B191:B195"/>
    <mergeCell ref="C191:C195"/>
    <mergeCell ref="X191:X195"/>
    <mergeCell ref="Y191:Y195"/>
    <mergeCell ref="Z191:Z195"/>
    <mergeCell ref="B196:B200"/>
    <mergeCell ref="C196:C200"/>
    <mergeCell ref="X196:X200"/>
    <mergeCell ref="Y196:Y200"/>
    <mergeCell ref="Z196:Z200"/>
    <mergeCell ref="B201:B205"/>
    <mergeCell ref="C201:C205"/>
    <mergeCell ref="X201:X205"/>
    <mergeCell ref="Y201:Y205"/>
    <mergeCell ref="Z201:Z205"/>
    <mergeCell ref="B206:B210"/>
    <mergeCell ref="C206:C210"/>
    <mergeCell ref="X206:X210"/>
    <mergeCell ref="Y206:Y210"/>
    <mergeCell ref="Z206:Z210"/>
    <mergeCell ref="B211:B215"/>
    <mergeCell ref="C211:C215"/>
    <mergeCell ref="X211:X215"/>
    <mergeCell ref="Y211:Y215"/>
    <mergeCell ref="Z211:Z215"/>
    <mergeCell ref="B216:B220"/>
    <mergeCell ref="C216:C220"/>
    <mergeCell ref="X216:X220"/>
    <mergeCell ref="Y216:Y220"/>
    <mergeCell ref="Z216:Z220"/>
    <mergeCell ref="B221:B225"/>
    <mergeCell ref="C221:C225"/>
    <mergeCell ref="X221:X225"/>
    <mergeCell ref="Y221:Y225"/>
    <mergeCell ref="Z221:Z225"/>
    <mergeCell ref="B226:B230"/>
    <mergeCell ref="C226:C230"/>
    <mergeCell ref="X226:X230"/>
    <mergeCell ref="Y226:Y230"/>
    <mergeCell ref="Z226:Z230"/>
    <mergeCell ref="B231:B235"/>
    <mergeCell ref="C231:C235"/>
    <mergeCell ref="X231:X235"/>
    <mergeCell ref="Y231:Y235"/>
    <mergeCell ref="Z231:Z235"/>
    <mergeCell ref="B236:B240"/>
    <mergeCell ref="C236:C240"/>
    <mergeCell ref="X236:X240"/>
    <mergeCell ref="Y236:Y240"/>
    <mergeCell ref="Z236:Z240"/>
    <mergeCell ref="B241:B245"/>
    <mergeCell ref="C241:C245"/>
    <mergeCell ref="X241:X245"/>
    <mergeCell ref="Y241:Y245"/>
    <mergeCell ref="Z241:Z245"/>
    <mergeCell ref="B246:B250"/>
    <mergeCell ref="C246:C250"/>
    <mergeCell ref="X246:X250"/>
    <mergeCell ref="Y246:Y250"/>
    <mergeCell ref="Z246:Z250"/>
    <mergeCell ref="B251:B255"/>
    <mergeCell ref="C251:C255"/>
    <mergeCell ref="X251:X255"/>
    <mergeCell ref="Y251:Y255"/>
    <mergeCell ref="Z251:Z255"/>
    <mergeCell ref="B256:B260"/>
    <mergeCell ref="C256:C260"/>
    <mergeCell ref="X256:X260"/>
    <mergeCell ref="Y256:Y260"/>
    <mergeCell ref="Z256:Z260"/>
    <mergeCell ref="B261:B265"/>
    <mergeCell ref="C261:C265"/>
    <mergeCell ref="X261:X265"/>
    <mergeCell ref="Y261:Y265"/>
    <mergeCell ref="Z261:Z265"/>
    <mergeCell ref="B266:B270"/>
    <mergeCell ref="C266:C270"/>
    <mergeCell ref="X266:X270"/>
    <mergeCell ref="Y266:Y270"/>
    <mergeCell ref="Z266:Z270"/>
    <mergeCell ref="B271:B275"/>
    <mergeCell ref="C271:C275"/>
    <mergeCell ref="X271:X275"/>
    <mergeCell ref="Y271:Y275"/>
    <mergeCell ref="Z271:Z275"/>
    <mergeCell ref="B276:B280"/>
    <mergeCell ref="C276:C280"/>
    <mergeCell ref="X276:X280"/>
    <mergeCell ref="Y276:Y280"/>
    <mergeCell ref="Z276:Z280"/>
    <mergeCell ref="B281:B285"/>
    <mergeCell ref="C281:C285"/>
    <mergeCell ref="X281:X285"/>
    <mergeCell ref="Y281:Y285"/>
    <mergeCell ref="Z281:Z285"/>
    <mergeCell ref="B286:B290"/>
    <mergeCell ref="C286:C290"/>
    <mergeCell ref="X286:X290"/>
    <mergeCell ref="Y286:Y290"/>
    <mergeCell ref="Z286:Z290"/>
    <mergeCell ref="B291:B295"/>
    <mergeCell ref="C291:C295"/>
    <mergeCell ref="X291:X295"/>
    <mergeCell ref="Y291:Y295"/>
    <mergeCell ref="Z291:Z295"/>
    <mergeCell ref="B296:B300"/>
    <mergeCell ref="C296:C300"/>
    <mergeCell ref="X296:X300"/>
    <mergeCell ref="Y296:Y300"/>
    <mergeCell ref="Z296:Z300"/>
    <mergeCell ref="B301:B305"/>
    <mergeCell ref="C301:C305"/>
    <mergeCell ref="X301:X305"/>
    <mergeCell ref="Y301:Y305"/>
    <mergeCell ref="Z301:Z305"/>
    <mergeCell ref="B306:B310"/>
    <mergeCell ref="C306:C310"/>
    <mergeCell ref="X306:X310"/>
    <mergeCell ref="Y306:Y310"/>
    <mergeCell ref="Z306:Z310"/>
    <mergeCell ref="B311:B315"/>
    <mergeCell ref="C311:C315"/>
    <mergeCell ref="X311:X315"/>
    <mergeCell ref="Y311:Y315"/>
    <mergeCell ref="Z311:Z315"/>
    <mergeCell ref="B316:B320"/>
    <mergeCell ref="C316:C320"/>
    <mergeCell ref="X316:X320"/>
    <mergeCell ref="Y316:Y320"/>
    <mergeCell ref="Z316:Z320"/>
    <mergeCell ref="B321:B325"/>
    <mergeCell ref="C321:C325"/>
    <mergeCell ref="X321:X325"/>
    <mergeCell ref="Y321:Y325"/>
    <mergeCell ref="Z321:Z325"/>
    <mergeCell ref="B326:B330"/>
    <mergeCell ref="C326:C330"/>
    <mergeCell ref="X326:X330"/>
    <mergeCell ref="Y326:Y330"/>
    <mergeCell ref="Z326:Z330"/>
    <mergeCell ref="B331:B335"/>
    <mergeCell ref="C331:C335"/>
    <mergeCell ref="X331:X335"/>
    <mergeCell ref="Y331:Y335"/>
    <mergeCell ref="Z331:Z335"/>
    <mergeCell ref="B336:B340"/>
    <mergeCell ref="C336:C340"/>
    <mergeCell ref="X336:X340"/>
    <mergeCell ref="Y336:Y340"/>
    <mergeCell ref="Z336:Z340"/>
    <mergeCell ref="B341:B345"/>
    <mergeCell ref="C341:C345"/>
    <mergeCell ref="X341:X345"/>
    <mergeCell ref="Y341:Y345"/>
    <mergeCell ref="Z341:Z345"/>
    <mergeCell ref="B346:B350"/>
    <mergeCell ref="C346:C350"/>
    <mergeCell ref="X346:X350"/>
    <mergeCell ref="Y346:Y350"/>
    <mergeCell ref="Z346:Z350"/>
    <mergeCell ref="B351:B355"/>
    <mergeCell ref="C351:C355"/>
    <mergeCell ref="X351:X355"/>
    <mergeCell ref="Y351:Y355"/>
    <mergeCell ref="Z351:Z355"/>
    <mergeCell ref="B356:B360"/>
    <mergeCell ref="C356:C360"/>
    <mergeCell ref="X356:X360"/>
    <mergeCell ref="Y356:Y360"/>
    <mergeCell ref="Z356:Z360"/>
    <mergeCell ref="B361:B365"/>
    <mergeCell ref="C361:C365"/>
    <mergeCell ref="X361:X365"/>
    <mergeCell ref="Y361:Y365"/>
    <mergeCell ref="Z361:Z365"/>
    <mergeCell ref="B366:B370"/>
    <mergeCell ref="C366:C370"/>
    <mergeCell ref="X366:X370"/>
    <mergeCell ref="Y366:Y370"/>
    <mergeCell ref="Z366:Z370"/>
    <mergeCell ref="B371:B375"/>
    <mergeCell ref="C371:C375"/>
    <mergeCell ref="X371:X375"/>
    <mergeCell ref="Y371:Y375"/>
    <mergeCell ref="Z371:Z375"/>
    <mergeCell ref="B376:B380"/>
    <mergeCell ref="C376:C380"/>
    <mergeCell ref="X376:X380"/>
    <mergeCell ref="Y376:Y380"/>
    <mergeCell ref="Z376:Z380"/>
    <mergeCell ref="B381:B385"/>
    <mergeCell ref="C381:C385"/>
    <mergeCell ref="X381:X385"/>
    <mergeCell ref="Y381:Y385"/>
    <mergeCell ref="Z381:Z385"/>
    <mergeCell ref="B386:B390"/>
    <mergeCell ref="C386:C390"/>
    <mergeCell ref="X386:X390"/>
    <mergeCell ref="Y386:Y390"/>
    <mergeCell ref="Z386:Z390"/>
    <mergeCell ref="B391:B395"/>
    <mergeCell ref="C391:C395"/>
    <mergeCell ref="X391:X395"/>
    <mergeCell ref="Y391:Y395"/>
    <mergeCell ref="Z391:Z395"/>
    <mergeCell ref="B396:B400"/>
    <mergeCell ref="C396:C400"/>
    <mergeCell ref="X396:X400"/>
    <mergeCell ref="Y396:Y400"/>
    <mergeCell ref="Z396:Z400"/>
    <mergeCell ref="B401:B405"/>
    <mergeCell ref="C401:C405"/>
    <mergeCell ref="X401:X405"/>
    <mergeCell ref="Y401:Y405"/>
    <mergeCell ref="Z401:Z405"/>
    <mergeCell ref="B406:B410"/>
    <mergeCell ref="C406:C410"/>
    <mergeCell ref="X406:X410"/>
    <mergeCell ref="Y406:Y410"/>
    <mergeCell ref="Z406:Z410"/>
    <mergeCell ref="B411:B415"/>
    <mergeCell ref="C411:C415"/>
    <mergeCell ref="X411:X415"/>
    <mergeCell ref="Y411:Y415"/>
    <mergeCell ref="Z411:Z415"/>
    <mergeCell ref="B416:B420"/>
    <mergeCell ref="C416:C420"/>
    <mergeCell ref="X416:X420"/>
    <mergeCell ref="Y416:Y420"/>
    <mergeCell ref="Z416:Z420"/>
    <mergeCell ref="B421:B425"/>
    <mergeCell ref="C421:C425"/>
    <mergeCell ref="X421:X425"/>
    <mergeCell ref="Y421:Y425"/>
    <mergeCell ref="Z421:Z425"/>
    <mergeCell ref="B426:B430"/>
    <mergeCell ref="C426:C430"/>
    <mergeCell ref="X426:X430"/>
    <mergeCell ref="Y426:Y430"/>
    <mergeCell ref="Z426:Z430"/>
    <mergeCell ref="B431:B435"/>
    <mergeCell ref="C431:C435"/>
    <mergeCell ref="X431:X435"/>
    <mergeCell ref="Y431:Y435"/>
    <mergeCell ref="Z431:Z435"/>
    <mergeCell ref="B436:B440"/>
    <mergeCell ref="C436:C440"/>
    <mergeCell ref="X436:X440"/>
    <mergeCell ref="Y436:Y440"/>
    <mergeCell ref="Z436:Z440"/>
    <mergeCell ref="B441:B445"/>
    <mergeCell ref="C441:C445"/>
    <mergeCell ref="X441:X445"/>
    <mergeCell ref="Y441:Y445"/>
    <mergeCell ref="Z441:Z445"/>
    <mergeCell ref="B446:B450"/>
    <mergeCell ref="C446:C450"/>
    <mergeCell ref="X446:X450"/>
    <mergeCell ref="Y446:Y450"/>
    <mergeCell ref="Z446:Z450"/>
    <mergeCell ref="B451:B455"/>
    <mergeCell ref="C451:C455"/>
    <mergeCell ref="X451:X455"/>
    <mergeCell ref="Y451:Y455"/>
    <mergeCell ref="Z451:Z455"/>
    <mergeCell ref="B456:B460"/>
    <mergeCell ref="C456:C460"/>
    <mergeCell ref="X456:X460"/>
    <mergeCell ref="Y456:Y460"/>
    <mergeCell ref="Z456:Z460"/>
    <mergeCell ref="B461:B465"/>
    <mergeCell ref="C461:C465"/>
    <mergeCell ref="X461:X465"/>
    <mergeCell ref="Y461:Y465"/>
    <mergeCell ref="Z461:Z465"/>
    <mergeCell ref="B466:B470"/>
    <mergeCell ref="C466:C470"/>
    <mergeCell ref="X466:X470"/>
    <mergeCell ref="Y466:Y470"/>
    <mergeCell ref="Z466:Z470"/>
    <mergeCell ref="B471:B475"/>
    <mergeCell ref="C471:C475"/>
    <mergeCell ref="X471:X475"/>
    <mergeCell ref="Y471:Y475"/>
    <mergeCell ref="Z471:Z475"/>
    <mergeCell ref="B476:B480"/>
    <mergeCell ref="C476:C480"/>
    <mergeCell ref="X476:X480"/>
    <mergeCell ref="Y476:Y480"/>
    <mergeCell ref="Z476:Z480"/>
    <mergeCell ref="B481:B485"/>
    <mergeCell ref="C481:C485"/>
    <mergeCell ref="X481:X485"/>
    <mergeCell ref="Y481:Y485"/>
    <mergeCell ref="Z481:Z485"/>
    <mergeCell ref="B486:B490"/>
    <mergeCell ref="C486:C490"/>
    <mergeCell ref="X486:X490"/>
    <mergeCell ref="Y486:Y490"/>
    <mergeCell ref="Z486:Z490"/>
    <mergeCell ref="B491:B495"/>
    <mergeCell ref="C491:C495"/>
    <mergeCell ref="X491:X495"/>
    <mergeCell ref="Y491:Y495"/>
    <mergeCell ref="Z491:Z495"/>
    <mergeCell ref="B496:B500"/>
    <mergeCell ref="C496:C500"/>
    <mergeCell ref="X496:X500"/>
    <mergeCell ref="Y496:Y500"/>
    <mergeCell ref="Z496:Z500"/>
    <mergeCell ref="B501:B505"/>
    <mergeCell ref="C501:C505"/>
    <mergeCell ref="X501:X505"/>
    <mergeCell ref="Y501:Y505"/>
    <mergeCell ref="Z501:Z505"/>
    <mergeCell ref="A141:A145"/>
    <mergeCell ref="A146:A150"/>
    <mergeCell ref="A151:A155"/>
    <mergeCell ref="A156:A160"/>
    <mergeCell ref="A161:A165"/>
    <mergeCell ref="A166:A170"/>
    <mergeCell ref="A171:A175"/>
    <mergeCell ref="A176:A180"/>
    <mergeCell ref="A181:A185"/>
    <mergeCell ref="A186:A190"/>
    <mergeCell ref="A191:A195"/>
    <mergeCell ref="A196:A200"/>
    <mergeCell ref="A201:A205"/>
    <mergeCell ref="A206:A210"/>
    <mergeCell ref="A211:A215"/>
    <mergeCell ref="A216:A220"/>
    <mergeCell ref="A221:A225"/>
    <mergeCell ref="A226:A230"/>
    <mergeCell ref="A231:A235"/>
    <mergeCell ref="A236:A240"/>
    <mergeCell ref="A241:A245"/>
    <mergeCell ref="A246:A250"/>
    <mergeCell ref="A251:A255"/>
    <mergeCell ref="A256:A260"/>
    <mergeCell ref="A261:A265"/>
    <mergeCell ref="A266:A270"/>
    <mergeCell ref="A271:A275"/>
    <mergeCell ref="A276:A280"/>
    <mergeCell ref="A281:A285"/>
    <mergeCell ref="A286:A290"/>
    <mergeCell ref="A291:A295"/>
    <mergeCell ref="A296:A300"/>
    <mergeCell ref="A301:A305"/>
    <mergeCell ref="A306:A310"/>
    <mergeCell ref="A311:A315"/>
    <mergeCell ref="A316:A320"/>
    <mergeCell ref="A321:A325"/>
    <mergeCell ref="A326:A330"/>
    <mergeCell ref="A331:A335"/>
    <mergeCell ref="A336:A340"/>
    <mergeCell ref="A341:A345"/>
    <mergeCell ref="A346:A350"/>
    <mergeCell ref="A351:A355"/>
    <mergeCell ref="A356:A360"/>
    <mergeCell ref="A361:A365"/>
    <mergeCell ref="A366:A370"/>
    <mergeCell ref="A371:A375"/>
    <mergeCell ref="A376:A380"/>
    <mergeCell ref="A381:A385"/>
    <mergeCell ref="A386:A390"/>
    <mergeCell ref="A391:A395"/>
    <mergeCell ref="A396:A400"/>
    <mergeCell ref="A401:A405"/>
    <mergeCell ref="A406:A410"/>
    <mergeCell ref="A411:A415"/>
    <mergeCell ref="A416:A420"/>
    <mergeCell ref="A421:A425"/>
    <mergeCell ref="A426:A430"/>
    <mergeCell ref="A431:A435"/>
    <mergeCell ref="A436:A440"/>
    <mergeCell ref="A441:A445"/>
    <mergeCell ref="A446:A450"/>
    <mergeCell ref="A451:A455"/>
    <mergeCell ref="A456:A460"/>
    <mergeCell ref="A461:A465"/>
    <mergeCell ref="A466:A470"/>
    <mergeCell ref="A471:A475"/>
    <mergeCell ref="A476:A480"/>
    <mergeCell ref="A481:A485"/>
    <mergeCell ref="A486:A490"/>
    <mergeCell ref="A491:A495"/>
    <mergeCell ref="A496:A500"/>
    <mergeCell ref="A501:A505"/>
  </mergeCells>
  <conditionalFormatting sqref="F31:H140">
    <cfRule type="containsBlanks" dxfId="225" priority="344">
      <formula>LEN(TRIM(F31))=0</formula>
    </cfRule>
  </conditionalFormatting>
  <conditionalFormatting sqref="E6">
    <cfRule type="containsBlanks" dxfId="224" priority="343">
      <formula>LEN(TRIM(E6))=0</formula>
    </cfRule>
  </conditionalFormatting>
  <conditionalFormatting sqref="E11">
    <cfRule type="containsBlanks" dxfId="223" priority="342">
      <formula>LEN(TRIM(E11))=0</formula>
    </cfRule>
  </conditionalFormatting>
  <conditionalFormatting sqref="E16">
    <cfRule type="containsBlanks" dxfId="222" priority="341">
      <formula>LEN(TRIM(E16))=0</formula>
    </cfRule>
  </conditionalFormatting>
  <conditionalFormatting sqref="E21">
    <cfRule type="containsBlanks" dxfId="221" priority="340">
      <formula>LEN(TRIM(E21))=0</formula>
    </cfRule>
  </conditionalFormatting>
  <conditionalFormatting sqref="C6:C135">
    <cfRule type="cellIs" dxfId="220" priority="331" operator="lessThan">
      <formula>4</formula>
    </cfRule>
  </conditionalFormatting>
  <conditionalFormatting sqref="E7:E10 E12:E15 E17:E20 E22:E25">
    <cfRule type="containsBlanks" dxfId="219" priority="330">
      <formula>LEN(TRIM(E7))=0</formula>
    </cfRule>
  </conditionalFormatting>
  <conditionalFormatting sqref="C136:C145">
    <cfRule type="cellIs" dxfId="218" priority="329" operator="lessThan">
      <formula>4</formula>
    </cfRule>
  </conditionalFormatting>
  <conditionalFormatting sqref="C146:C155">
    <cfRule type="cellIs" dxfId="217" priority="328" operator="lessThan">
      <formula>4</formula>
    </cfRule>
  </conditionalFormatting>
  <conditionalFormatting sqref="C156:C165">
    <cfRule type="cellIs" dxfId="216" priority="327" operator="lessThan">
      <formula>4</formula>
    </cfRule>
  </conditionalFormatting>
  <conditionalFormatting sqref="C166:C175">
    <cfRule type="cellIs" dxfId="215" priority="326" operator="lessThan">
      <formula>4</formula>
    </cfRule>
  </conditionalFormatting>
  <conditionalFormatting sqref="C176:C185">
    <cfRule type="cellIs" dxfId="214" priority="325" operator="lessThan">
      <formula>4</formula>
    </cfRule>
  </conditionalFormatting>
  <conditionalFormatting sqref="C186:C195">
    <cfRule type="cellIs" dxfId="213" priority="324" operator="lessThan">
      <formula>4</formula>
    </cfRule>
  </conditionalFormatting>
  <conditionalFormatting sqref="C196:C205">
    <cfRule type="cellIs" dxfId="212" priority="323" operator="lessThan">
      <formula>4</formula>
    </cfRule>
  </conditionalFormatting>
  <conditionalFormatting sqref="C206:C215">
    <cfRule type="cellIs" dxfId="211" priority="322" operator="lessThan">
      <formula>4</formula>
    </cfRule>
  </conditionalFormatting>
  <conditionalFormatting sqref="C216:C225">
    <cfRule type="cellIs" dxfId="210" priority="321" operator="lessThan">
      <formula>4</formula>
    </cfRule>
  </conditionalFormatting>
  <conditionalFormatting sqref="C226:C235">
    <cfRule type="cellIs" dxfId="209" priority="320" operator="lessThan">
      <formula>4</formula>
    </cfRule>
  </conditionalFormatting>
  <conditionalFormatting sqref="C236:C245">
    <cfRule type="cellIs" dxfId="208" priority="319" operator="lessThan">
      <formula>4</formula>
    </cfRule>
  </conditionalFormatting>
  <conditionalFormatting sqref="C246:C255">
    <cfRule type="cellIs" dxfId="207" priority="318" operator="lessThan">
      <formula>4</formula>
    </cfRule>
  </conditionalFormatting>
  <conditionalFormatting sqref="C256:C265">
    <cfRule type="cellIs" dxfId="206" priority="317" operator="lessThan">
      <formula>4</formula>
    </cfRule>
  </conditionalFormatting>
  <conditionalFormatting sqref="C266:C275">
    <cfRule type="cellIs" dxfId="205" priority="316" operator="lessThan">
      <formula>4</formula>
    </cfRule>
  </conditionalFormatting>
  <conditionalFormatting sqref="C276:C285">
    <cfRule type="cellIs" dxfId="204" priority="315" operator="lessThan">
      <formula>4</formula>
    </cfRule>
  </conditionalFormatting>
  <conditionalFormatting sqref="C286:C295">
    <cfRule type="cellIs" dxfId="203" priority="314" operator="lessThan">
      <formula>4</formula>
    </cfRule>
  </conditionalFormatting>
  <conditionalFormatting sqref="C296:C305">
    <cfRule type="cellIs" dxfId="202" priority="313" operator="lessThan">
      <formula>4</formula>
    </cfRule>
  </conditionalFormatting>
  <conditionalFormatting sqref="C306:C315">
    <cfRule type="cellIs" dxfId="201" priority="312" operator="lessThan">
      <formula>4</formula>
    </cfRule>
  </conditionalFormatting>
  <conditionalFormatting sqref="C316:C325">
    <cfRule type="cellIs" dxfId="200" priority="311" operator="lessThan">
      <formula>4</formula>
    </cfRule>
  </conditionalFormatting>
  <conditionalFormatting sqref="C326:C335">
    <cfRule type="cellIs" dxfId="199" priority="310" operator="lessThan">
      <formula>4</formula>
    </cfRule>
  </conditionalFormatting>
  <conditionalFormatting sqref="C336:C345">
    <cfRule type="cellIs" dxfId="198" priority="309" operator="lessThan">
      <formula>4</formula>
    </cfRule>
  </conditionalFormatting>
  <conditionalFormatting sqref="C346:C355">
    <cfRule type="cellIs" dxfId="197" priority="308" operator="lessThan">
      <formula>4</formula>
    </cfRule>
  </conditionalFormatting>
  <conditionalFormatting sqref="C356:C365">
    <cfRule type="cellIs" dxfId="196" priority="307" operator="lessThan">
      <formula>4</formula>
    </cfRule>
  </conditionalFormatting>
  <conditionalFormatting sqref="C366:C375">
    <cfRule type="cellIs" dxfId="195" priority="306" operator="lessThan">
      <formula>4</formula>
    </cfRule>
  </conditionalFormatting>
  <conditionalFormatting sqref="C376:C385">
    <cfRule type="cellIs" dxfId="194" priority="305" operator="lessThan">
      <formula>4</formula>
    </cfRule>
  </conditionalFormatting>
  <conditionalFormatting sqref="C386:C395">
    <cfRule type="cellIs" dxfId="193" priority="304" operator="lessThan">
      <formula>4</formula>
    </cfRule>
  </conditionalFormatting>
  <conditionalFormatting sqref="C396:C405">
    <cfRule type="cellIs" dxfId="192" priority="303" operator="lessThan">
      <formula>4</formula>
    </cfRule>
  </conditionalFormatting>
  <conditionalFormatting sqref="C406:C415">
    <cfRule type="cellIs" dxfId="191" priority="302" operator="lessThan">
      <formula>4</formula>
    </cfRule>
  </conditionalFormatting>
  <conditionalFormatting sqref="C416:C425">
    <cfRule type="cellIs" dxfId="190" priority="301" operator="lessThan">
      <formula>4</formula>
    </cfRule>
  </conditionalFormatting>
  <conditionalFormatting sqref="C426:C435">
    <cfRule type="cellIs" dxfId="189" priority="300" operator="lessThan">
      <formula>4</formula>
    </cfRule>
  </conditionalFormatting>
  <conditionalFormatting sqref="C436:C445">
    <cfRule type="cellIs" dxfId="188" priority="299" operator="lessThan">
      <formula>4</formula>
    </cfRule>
  </conditionalFormatting>
  <conditionalFormatting sqref="C446:C455">
    <cfRule type="cellIs" dxfId="187" priority="298" operator="lessThan">
      <formula>4</formula>
    </cfRule>
  </conditionalFormatting>
  <conditionalFormatting sqref="C456:C465">
    <cfRule type="cellIs" dxfId="186" priority="297" operator="lessThan">
      <formula>4</formula>
    </cfRule>
  </conditionalFormatting>
  <conditionalFormatting sqref="C466:C475">
    <cfRule type="cellIs" dxfId="185" priority="296" operator="lessThan">
      <formula>4</formula>
    </cfRule>
  </conditionalFormatting>
  <conditionalFormatting sqref="C476:C485">
    <cfRule type="cellIs" dxfId="184" priority="295" operator="lessThan">
      <formula>4</formula>
    </cfRule>
  </conditionalFormatting>
  <conditionalFormatting sqref="C486:C495">
    <cfRule type="cellIs" dxfId="183" priority="294" operator="lessThan">
      <formula>4</formula>
    </cfRule>
  </conditionalFormatting>
  <conditionalFormatting sqref="C496:C505">
    <cfRule type="cellIs" dxfId="182" priority="293" operator="lessThan">
      <formula>4</formula>
    </cfRule>
  </conditionalFormatting>
  <conditionalFormatting sqref="F141:H150">
    <cfRule type="containsBlanks" dxfId="181" priority="292">
      <formula>LEN(TRIM(F141))=0</formula>
    </cfRule>
  </conditionalFormatting>
  <conditionalFormatting sqref="F151:H160">
    <cfRule type="containsBlanks" dxfId="180" priority="288">
      <formula>LEN(TRIM(F151))=0</formula>
    </cfRule>
  </conditionalFormatting>
  <conditionalFormatting sqref="F161:H170">
    <cfRule type="containsBlanks" dxfId="179" priority="284">
      <formula>LEN(TRIM(F161))=0</formula>
    </cfRule>
  </conditionalFormatting>
  <conditionalFormatting sqref="F171:H180">
    <cfRule type="containsBlanks" dxfId="178" priority="280">
      <formula>LEN(TRIM(F171))=0</formula>
    </cfRule>
  </conditionalFormatting>
  <conditionalFormatting sqref="F181:H190">
    <cfRule type="containsBlanks" dxfId="177" priority="276">
      <formula>LEN(TRIM(F181))=0</formula>
    </cfRule>
  </conditionalFormatting>
  <conditionalFormatting sqref="F191:H200">
    <cfRule type="containsBlanks" dxfId="176" priority="272">
      <formula>LEN(TRIM(F191))=0</formula>
    </cfRule>
  </conditionalFormatting>
  <conditionalFormatting sqref="F201:H210">
    <cfRule type="containsBlanks" dxfId="175" priority="268">
      <formula>LEN(TRIM(F201))=0</formula>
    </cfRule>
  </conditionalFormatting>
  <conditionalFormatting sqref="F211:H220">
    <cfRule type="containsBlanks" dxfId="174" priority="264">
      <formula>LEN(TRIM(F211))=0</formula>
    </cfRule>
  </conditionalFormatting>
  <conditionalFormatting sqref="F221:H230">
    <cfRule type="containsBlanks" dxfId="173" priority="260">
      <formula>LEN(TRIM(F221))=0</formula>
    </cfRule>
  </conditionalFormatting>
  <conditionalFormatting sqref="F231:H240">
    <cfRule type="containsBlanks" dxfId="172" priority="256">
      <formula>LEN(TRIM(F231))=0</formula>
    </cfRule>
  </conditionalFormatting>
  <conditionalFormatting sqref="F241:H250">
    <cfRule type="containsBlanks" dxfId="171" priority="252">
      <formula>LEN(TRIM(F241))=0</formula>
    </cfRule>
  </conditionalFormatting>
  <conditionalFormatting sqref="F251:H260">
    <cfRule type="containsBlanks" dxfId="170" priority="248">
      <formula>LEN(TRIM(F251))=0</formula>
    </cfRule>
  </conditionalFormatting>
  <conditionalFormatting sqref="F261:H270">
    <cfRule type="containsBlanks" dxfId="169" priority="244">
      <formula>LEN(TRIM(F261))=0</formula>
    </cfRule>
  </conditionalFormatting>
  <conditionalFormatting sqref="F271:H280">
    <cfRule type="containsBlanks" dxfId="168" priority="240">
      <formula>LEN(TRIM(F271))=0</formula>
    </cfRule>
  </conditionalFormatting>
  <conditionalFormatting sqref="F281:H290">
    <cfRule type="containsBlanks" dxfId="167" priority="236">
      <formula>LEN(TRIM(F281))=0</formula>
    </cfRule>
  </conditionalFormatting>
  <conditionalFormatting sqref="F291:H300">
    <cfRule type="containsBlanks" dxfId="166" priority="232">
      <formula>LEN(TRIM(F291))=0</formula>
    </cfRule>
  </conditionalFormatting>
  <conditionalFormatting sqref="F301:H310">
    <cfRule type="containsBlanks" dxfId="165" priority="228">
      <formula>LEN(TRIM(F301))=0</formula>
    </cfRule>
  </conditionalFormatting>
  <conditionalFormatting sqref="F311:H320">
    <cfRule type="containsBlanks" dxfId="164" priority="224">
      <formula>LEN(TRIM(F311))=0</formula>
    </cfRule>
  </conditionalFormatting>
  <conditionalFormatting sqref="F321:H330">
    <cfRule type="containsBlanks" dxfId="163" priority="220">
      <formula>LEN(TRIM(F321))=0</formula>
    </cfRule>
  </conditionalFormatting>
  <conditionalFormatting sqref="F331:H340">
    <cfRule type="containsBlanks" dxfId="162" priority="216">
      <formula>LEN(TRIM(F331))=0</formula>
    </cfRule>
  </conditionalFormatting>
  <conditionalFormatting sqref="F341:H350">
    <cfRule type="containsBlanks" dxfId="161" priority="212">
      <formula>LEN(TRIM(F341))=0</formula>
    </cfRule>
  </conditionalFormatting>
  <conditionalFormatting sqref="F351:H360">
    <cfRule type="containsBlanks" dxfId="160" priority="208">
      <formula>LEN(TRIM(F351))=0</formula>
    </cfRule>
  </conditionalFormatting>
  <conditionalFormatting sqref="F361:H370">
    <cfRule type="containsBlanks" dxfId="159" priority="204">
      <formula>LEN(TRIM(F361))=0</formula>
    </cfRule>
  </conditionalFormatting>
  <conditionalFormatting sqref="F371:H380">
    <cfRule type="containsBlanks" dxfId="158" priority="200">
      <formula>LEN(TRIM(F371))=0</formula>
    </cfRule>
  </conditionalFormatting>
  <conditionalFormatting sqref="F381:H390">
    <cfRule type="containsBlanks" dxfId="157" priority="196">
      <formula>LEN(TRIM(F381))=0</formula>
    </cfRule>
  </conditionalFormatting>
  <conditionalFormatting sqref="F391:H400">
    <cfRule type="containsBlanks" dxfId="156" priority="192">
      <formula>LEN(TRIM(F391))=0</formula>
    </cfRule>
  </conditionalFormatting>
  <conditionalFormatting sqref="F401:H410">
    <cfRule type="containsBlanks" dxfId="155" priority="188">
      <formula>LEN(TRIM(F401))=0</formula>
    </cfRule>
  </conditionalFormatting>
  <conditionalFormatting sqref="F411:H420">
    <cfRule type="containsBlanks" dxfId="154" priority="184">
      <formula>LEN(TRIM(F411))=0</formula>
    </cfRule>
  </conditionalFormatting>
  <conditionalFormatting sqref="F421:H430">
    <cfRule type="containsBlanks" dxfId="153" priority="180">
      <formula>LEN(TRIM(F421))=0</formula>
    </cfRule>
  </conditionalFormatting>
  <conditionalFormatting sqref="F431:H440">
    <cfRule type="containsBlanks" dxfId="152" priority="176">
      <formula>LEN(TRIM(F431))=0</formula>
    </cfRule>
  </conditionalFormatting>
  <conditionalFormatting sqref="F441:H450">
    <cfRule type="containsBlanks" dxfId="151" priority="172">
      <formula>LEN(TRIM(F441))=0</formula>
    </cfRule>
  </conditionalFormatting>
  <conditionalFormatting sqref="F451:H460">
    <cfRule type="containsBlanks" dxfId="150" priority="168">
      <formula>LEN(TRIM(F451))=0</formula>
    </cfRule>
  </conditionalFormatting>
  <conditionalFormatting sqref="F461:H470">
    <cfRule type="containsBlanks" dxfId="149" priority="164">
      <formula>LEN(TRIM(F461))=0</formula>
    </cfRule>
  </conditionalFormatting>
  <conditionalFormatting sqref="F471:H480">
    <cfRule type="containsBlanks" dxfId="148" priority="160">
      <formula>LEN(TRIM(F471))=0</formula>
    </cfRule>
  </conditionalFormatting>
  <conditionalFormatting sqref="F481:H490">
    <cfRule type="containsBlanks" dxfId="147" priority="156">
      <formula>LEN(TRIM(F481))=0</formula>
    </cfRule>
  </conditionalFormatting>
  <conditionalFormatting sqref="F491:H500">
    <cfRule type="containsBlanks" dxfId="146" priority="152">
      <formula>LEN(TRIM(F491))=0</formula>
    </cfRule>
  </conditionalFormatting>
  <conditionalFormatting sqref="F501:H505">
    <cfRule type="containsBlanks" dxfId="145" priority="148">
      <formula>LEN(TRIM(F501))=0</formula>
    </cfRule>
  </conditionalFormatting>
  <conditionalFormatting sqref="E26">
    <cfRule type="containsBlanks" dxfId="144" priority="145">
      <formula>LEN(TRIM(E26))=0</formula>
    </cfRule>
  </conditionalFormatting>
  <conditionalFormatting sqref="E31">
    <cfRule type="containsBlanks" dxfId="143" priority="144">
      <formula>LEN(TRIM(E31))=0</formula>
    </cfRule>
  </conditionalFormatting>
  <conditionalFormatting sqref="E27:E30 E32:E35">
    <cfRule type="containsBlanks" dxfId="142" priority="143">
      <formula>LEN(TRIM(E27))=0</formula>
    </cfRule>
  </conditionalFormatting>
  <conditionalFormatting sqref="E36">
    <cfRule type="containsBlanks" dxfId="141" priority="142">
      <formula>LEN(TRIM(E36))=0</formula>
    </cfRule>
  </conditionalFormatting>
  <conditionalFormatting sqref="E41">
    <cfRule type="containsBlanks" dxfId="140" priority="141">
      <formula>LEN(TRIM(E41))=0</formula>
    </cfRule>
  </conditionalFormatting>
  <conditionalFormatting sqref="E37:E40 E42:E45">
    <cfRule type="containsBlanks" dxfId="139" priority="140">
      <formula>LEN(TRIM(E37))=0</formula>
    </cfRule>
  </conditionalFormatting>
  <conditionalFormatting sqref="E46">
    <cfRule type="containsBlanks" dxfId="138" priority="139">
      <formula>LEN(TRIM(E46))=0</formula>
    </cfRule>
  </conditionalFormatting>
  <conditionalFormatting sqref="E51">
    <cfRule type="containsBlanks" dxfId="137" priority="138">
      <formula>LEN(TRIM(E51))=0</formula>
    </cfRule>
  </conditionalFormatting>
  <conditionalFormatting sqref="E47:E50 E52:E55">
    <cfRule type="containsBlanks" dxfId="136" priority="137">
      <formula>LEN(TRIM(E47))=0</formula>
    </cfRule>
  </conditionalFormatting>
  <conditionalFormatting sqref="E56">
    <cfRule type="containsBlanks" dxfId="135" priority="136">
      <formula>LEN(TRIM(E56))=0</formula>
    </cfRule>
  </conditionalFormatting>
  <conditionalFormatting sqref="E61">
    <cfRule type="containsBlanks" dxfId="134" priority="135">
      <formula>LEN(TRIM(E61))=0</formula>
    </cfRule>
  </conditionalFormatting>
  <conditionalFormatting sqref="E57:E60 E62:E65">
    <cfRule type="containsBlanks" dxfId="133" priority="134">
      <formula>LEN(TRIM(E57))=0</formula>
    </cfRule>
  </conditionalFormatting>
  <conditionalFormatting sqref="E66">
    <cfRule type="containsBlanks" dxfId="132" priority="133">
      <formula>LEN(TRIM(E66))=0</formula>
    </cfRule>
  </conditionalFormatting>
  <conditionalFormatting sqref="E71">
    <cfRule type="containsBlanks" dxfId="131" priority="132">
      <formula>LEN(TRIM(E71))=0</formula>
    </cfRule>
  </conditionalFormatting>
  <conditionalFormatting sqref="E67:E70 E72:E75">
    <cfRule type="containsBlanks" dxfId="130" priority="131">
      <formula>LEN(TRIM(E67))=0</formula>
    </cfRule>
  </conditionalFormatting>
  <conditionalFormatting sqref="E76">
    <cfRule type="containsBlanks" dxfId="129" priority="130">
      <formula>LEN(TRIM(E76))=0</formula>
    </cfRule>
  </conditionalFormatting>
  <conditionalFormatting sqref="E81">
    <cfRule type="containsBlanks" dxfId="128" priority="129">
      <formula>LEN(TRIM(E81))=0</formula>
    </cfRule>
  </conditionalFormatting>
  <conditionalFormatting sqref="E77:E80 E82:E85">
    <cfRule type="containsBlanks" dxfId="127" priority="128">
      <formula>LEN(TRIM(E77))=0</formula>
    </cfRule>
  </conditionalFormatting>
  <conditionalFormatting sqref="E86">
    <cfRule type="containsBlanks" dxfId="126" priority="127">
      <formula>LEN(TRIM(E86))=0</formula>
    </cfRule>
  </conditionalFormatting>
  <conditionalFormatting sqref="E91">
    <cfRule type="containsBlanks" dxfId="125" priority="126">
      <formula>LEN(TRIM(E91))=0</formula>
    </cfRule>
  </conditionalFormatting>
  <conditionalFormatting sqref="E87:E90 E92:E95">
    <cfRule type="containsBlanks" dxfId="124" priority="125">
      <formula>LEN(TRIM(E87))=0</formula>
    </cfRule>
  </conditionalFormatting>
  <conditionalFormatting sqref="E96">
    <cfRule type="containsBlanks" dxfId="123" priority="124">
      <formula>LEN(TRIM(E96))=0</formula>
    </cfRule>
  </conditionalFormatting>
  <conditionalFormatting sqref="E101">
    <cfRule type="containsBlanks" dxfId="122" priority="123">
      <formula>LEN(TRIM(E101))=0</formula>
    </cfRule>
  </conditionalFormatting>
  <conditionalFormatting sqref="E97:E100 E102:E105">
    <cfRule type="containsBlanks" dxfId="121" priority="122">
      <formula>LEN(TRIM(E97))=0</formula>
    </cfRule>
  </conditionalFormatting>
  <conditionalFormatting sqref="E106">
    <cfRule type="containsBlanks" dxfId="120" priority="121">
      <formula>LEN(TRIM(E106))=0</formula>
    </cfRule>
  </conditionalFormatting>
  <conditionalFormatting sqref="E111">
    <cfRule type="containsBlanks" dxfId="119" priority="120">
      <formula>LEN(TRIM(E111))=0</formula>
    </cfRule>
  </conditionalFormatting>
  <conditionalFormatting sqref="E107:E110 E112:E115">
    <cfRule type="containsBlanks" dxfId="118" priority="119">
      <formula>LEN(TRIM(E107))=0</formula>
    </cfRule>
  </conditionalFormatting>
  <conditionalFormatting sqref="E116">
    <cfRule type="containsBlanks" dxfId="117" priority="118">
      <formula>LEN(TRIM(E116))=0</formula>
    </cfRule>
  </conditionalFormatting>
  <conditionalFormatting sqref="E121">
    <cfRule type="containsBlanks" dxfId="116" priority="117">
      <formula>LEN(TRIM(E121))=0</formula>
    </cfRule>
  </conditionalFormatting>
  <conditionalFormatting sqref="E117:E120 E122:E125">
    <cfRule type="containsBlanks" dxfId="115" priority="116">
      <formula>LEN(TRIM(E117))=0</formula>
    </cfRule>
  </conditionalFormatting>
  <conditionalFormatting sqref="E126">
    <cfRule type="containsBlanks" dxfId="114" priority="115">
      <formula>LEN(TRIM(E126))=0</formula>
    </cfRule>
  </conditionalFormatting>
  <conditionalFormatting sqref="E131">
    <cfRule type="containsBlanks" dxfId="113" priority="114">
      <formula>LEN(TRIM(E131))=0</formula>
    </cfRule>
  </conditionalFormatting>
  <conditionalFormatting sqref="E127:E130 E132:E135">
    <cfRule type="containsBlanks" dxfId="112" priority="113">
      <formula>LEN(TRIM(E127))=0</formula>
    </cfRule>
  </conditionalFormatting>
  <conditionalFormatting sqref="E136">
    <cfRule type="containsBlanks" dxfId="111" priority="112">
      <formula>LEN(TRIM(E136))=0</formula>
    </cfRule>
  </conditionalFormatting>
  <conditionalFormatting sqref="E141">
    <cfRule type="containsBlanks" dxfId="110" priority="111">
      <formula>LEN(TRIM(E141))=0</formula>
    </cfRule>
  </conditionalFormatting>
  <conditionalFormatting sqref="E137:E140 E142:E145">
    <cfRule type="containsBlanks" dxfId="109" priority="110">
      <formula>LEN(TRIM(E137))=0</formula>
    </cfRule>
  </conditionalFormatting>
  <conditionalFormatting sqref="E146">
    <cfRule type="containsBlanks" dxfId="108" priority="109">
      <formula>LEN(TRIM(E146))=0</formula>
    </cfRule>
  </conditionalFormatting>
  <conditionalFormatting sqref="E151">
    <cfRule type="containsBlanks" dxfId="107" priority="108">
      <formula>LEN(TRIM(E151))=0</formula>
    </cfRule>
  </conditionalFormatting>
  <conditionalFormatting sqref="E147:E150 E152:E155">
    <cfRule type="containsBlanks" dxfId="106" priority="107">
      <formula>LEN(TRIM(E147))=0</formula>
    </cfRule>
  </conditionalFormatting>
  <conditionalFormatting sqref="E156">
    <cfRule type="containsBlanks" dxfId="105" priority="106">
      <formula>LEN(TRIM(E156))=0</formula>
    </cfRule>
  </conditionalFormatting>
  <conditionalFormatting sqref="E161">
    <cfRule type="containsBlanks" dxfId="104" priority="105">
      <formula>LEN(TRIM(E161))=0</formula>
    </cfRule>
  </conditionalFormatting>
  <conditionalFormatting sqref="E157:E160 E162:E165">
    <cfRule type="containsBlanks" dxfId="103" priority="104">
      <formula>LEN(TRIM(E157))=0</formula>
    </cfRule>
  </conditionalFormatting>
  <conditionalFormatting sqref="E166">
    <cfRule type="containsBlanks" dxfId="102" priority="103">
      <formula>LEN(TRIM(E166))=0</formula>
    </cfRule>
  </conditionalFormatting>
  <conditionalFormatting sqref="E171">
    <cfRule type="containsBlanks" dxfId="101" priority="102">
      <formula>LEN(TRIM(E171))=0</formula>
    </cfRule>
  </conditionalFormatting>
  <conditionalFormatting sqref="E167:E170 E172:E175">
    <cfRule type="containsBlanks" dxfId="100" priority="101">
      <formula>LEN(TRIM(E167))=0</formula>
    </cfRule>
  </conditionalFormatting>
  <conditionalFormatting sqref="E176">
    <cfRule type="containsBlanks" dxfId="99" priority="100">
      <formula>LEN(TRIM(E176))=0</formula>
    </cfRule>
  </conditionalFormatting>
  <conditionalFormatting sqref="E181">
    <cfRule type="containsBlanks" dxfId="98" priority="99">
      <formula>LEN(TRIM(E181))=0</formula>
    </cfRule>
  </conditionalFormatting>
  <conditionalFormatting sqref="E177:E180 E182:E185">
    <cfRule type="containsBlanks" dxfId="97" priority="98">
      <formula>LEN(TRIM(E177))=0</formula>
    </cfRule>
  </conditionalFormatting>
  <conditionalFormatting sqref="E186">
    <cfRule type="containsBlanks" dxfId="96" priority="97">
      <formula>LEN(TRIM(E186))=0</formula>
    </cfRule>
  </conditionalFormatting>
  <conditionalFormatting sqref="E191">
    <cfRule type="containsBlanks" dxfId="95" priority="96">
      <formula>LEN(TRIM(E191))=0</formula>
    </cfRule>
  </conditionalFormatting>
  <conditionalFormatting sqref="E187:E190 E192:E195">
    <cfRule type="containsBlanks" dxfId="94" priority="95">
      <formula>LEN(TRIM(E187))=0</formula>
    </cfRule>
  </conditionalFormatting>
  <conditionalFormatting sqref="E196">
    <cfRule type="containsBlanks" dxfId="93" priority="94">
      <formula>LEN(TRIM(E196))=0</formula>
    </cfRule>
  </conditionalFormatting>
  <conditionalFormatting sqref="E201">
    <cfRule type="containsBlanks" dxfId="92" priority="93">
      <formula>LEN(TRIM(E201))=0</formula>
    </cfRule>
  </conditionalFormatting>
  <conditionalFormatting sqref="E197:E200 E202:E205">
    <cfRule type="containsBlanks" dxfId="91" priority="92">
      <formula>LEN(TRIM(E197))=0</formula>
    </cfRule>
  </conditionalFormatting>
  <conditionalFormatting sqref="E206">
    <cfRule type="containsBlanks" dxfId="90" priority="91">
      <formula>LEN(TRIM(E206))=0</formula>
    </cfRule>
  </conditionalFormatting>
  <conditionalFormatting sqref="E211">
    <cfRule type="containsBlanks" dxfId="89" priority="90">
      <formula>LEN(TRIM(E211))=0</formula>
    </cfRule>
  </conditionalFormatting>
  <conditionalFormatting sqref="E207:E210 E212:E215">
    <cfRule type="containsBlanks" dxfId="88" priority="89">
      <formula>LEN(TRIM(E207))=0</formula>
    </cfRule>
  </conditionalFormatting>
  <conditionalFormatting sqref="E216">
    <cfRule type="containsBlanks" dxfId="87" priority="88">
      <formula>LEN(TRIM(E216))=0</formula>
    </cfRule>
  </conditionalFormatting>
  <conditionalFormatting sqref="E221">
    <cfRule type="containsBlanks" dxfId="86" priority="87">
      <formula>LEN(TRIM(E221))=0</formula>
    </cfRule>
  </conditionalFormatting>
  <conditionalFormatting sqref="E217:E220 E222:E225">
    <cfRule type="containsBlanks" dxfId="85" priority="86">
      <formula>LEN(TRIM(E217))=0</formula>
    </cfRule>
  </conditionalFormatting>
  <conditionalFormatting sqref="E226">
    <cfRule type="containsBlanks" dxfId="84" priority="85">
      <formula>LEN(TRIM(E226))=0</formula>
    </cfRule>
  </conditionalFormatting>
  <conditionalFormatting sqref="E231">
    <cfRule type="containsBlanks" dxfId="83" priority="84">
      <formula>LEN(TRIM(E231))=0</formula>
    </cfRule>
  </conditionalFormatting>
  <conditionalFormatting sqref="E227:E230 E232:E235">
    <cfRule type="containsBlanks" dxfId="82" priority="83">
      <formula>LEN(TRIM(E227))=0</formula>
    </cfRule>
  </conditionalFormatting>
  <conditionalFormatting sqref="E236">
    <cfRule type="containsBlanks" dxfId="81" priority="82">
      <formula>LEN(TRIM(E236))=0</formula>
    </cfRule>
  </conditionalFormatting>
  <conditionalFormatting sqref="E241">
    <cfRule type="containsBlanks" dxfId="80" priority="81">
      <formula>LEN(TRIM(E241))=0</formula>
    </cfRule>
  </conditionalFormatting>
  <conditionalFormatting sqref="E237:E240 E242:E245">
    <cfRule type="containsBlanks" dxfId="79" priority="80">
      <formula>LEN(TRIM(E237))=0</formula>
    </cfRule>
  </conditionalFormatting>
  <conditionalFormatting sqref="E246">
    <cfRule type="containsBlanks" dxfId="78" priority="79">
      <formula>LEN(TRIM(E246))=0</formula>
    </cfRule>
  </conditionalFormatting>
  <conditionalFormatting sqref="E251">
    <cfRule type="containsBlanks" dxfId="77" priority="78">
      <formula>LEN(TRIM(E251))=0</formula>
    </cfRule>
  </conditionalFormatting>
  <conditionalFormatting sqref="E247:E250 E252:E255">
    <cfRule type="containsBlanks" dxfId="76" priority="77">
      <formula>LEN(TRIM(E247))=0</formula>
    </cfRule>
  </conditionalFormatting>
  <conditionalFormatting sqref="E256">
    <cfRule type="containsBlanks" dxfId="75" priority="76">
      <formula>LEN(TRIM(E256))=0</formula>
    </cfRule>
  </conditionalFormatting>
  <conditionalFormatting sqref="E261">
    <cfRule type="containsBlanks" dxfId="74" priority="75">
      <formula>LEN(TRIM(E261))=0</formula>
    </cfRule>
  </conditionalFormatting>
  <conditionalFormatting sqref="E257:E260 E262:E265">
    <cfRule type="containsBlanks" dxfId="73" priority="74">
      <formula>LEN(TRIM(E257))=0</formula>
    </cfRule>
  </conditionalFormatting>
  <conditionalFormatting sqref="E266">
    <cfRule type="containsBlanks" dxfId="72" priority="73">
      <formula>LEN(TRIM(E266))=0</formula>
    </cfRule>
  </conditionalFormatting>
  <conditionalFormatting sqref="E271">
    <cfRule type="containsBlanks" dxfId="71" priority="72">
      <formula>LEN(TRIM(E271))=0</formula>
    </cfRule>
  </conditionalFormatting>
  <conditionalFormatting sqref="E267:E270 E272:E275">
    <cfRule type="containsBlanks" dxfId="70" priority="71">
      <formula>LEN(TRIM(E267))=0</formula>
    </cfRule>
  </conditionalFormatting>
  <conditionalFormatting sqref="E276">
    <cfRule type="containsBlanks" dxfId="69" priority="70">
      <formula>LEN(TRIM(E276))=0</formula>
    </cfRule>
  </conditionalFormatting>
  <conditionalFormatting sqref="E281">
    <cfRule type="containsBlanks" dxfId="68" priority="69">
      <formula>LEN(TRIM(E281))=0</formula>
    </cfRule>
  </conditionalFormatting>
  <conditionalFormatting sqref="E277:E280 E282:E285">
    <cfRule type="containsBlanks" dxfId="67" priority="68">
      <formula>LEN(TRIM(E277))=0</formula>
    </cfRule>
  </conditionalFormatting>
  <conditionalFormatting sqref="E286">
    <cfRule type="containsBlanks" dxfId="66" priority="67">
      <formula>LEN(TRIM(E286))=0</formula>
    </cfRule>
  </conditionalFormatting>
  <conditionalFormatting sqref="E291">
    <cfRule type="containsBlanks" dxfId="65" priority="66">
      <formula>LEN(TRIM(E291))=0</formula>
    </cfRule>
  </conditionalFormatting>
  <conditionalFormatting sqref="E287:E290 E292:E295">
    <cfRule type="containsBlanks" dxfId="64" priority="65">
      <formula>LEN(TRIM(E287))=0</formula>
    </cfRule>
  </conditionalFormatting>
  <conditionalFormatting sqref="E296">
    <cfRule type="containsBlanks" dxfId="63" priority="64">
      <formula>LEN(TRIM(E296))=0</formula>
    </cfRule>
  </conditionalFormatting>
  <conditionalFormatting sqref="E301">
    <cfRule type="containsBlanks" dxfId="62" priority="63">
      <formula>LEN(TRIM(E301))=0</formula>
    </cfRule>
  </conditionalFormatting>
  <conditionalFormatting sqref="E297:E300 E302:E305">
    <cfRule type="containsBlanks" dxfId="61" priority="62">
      <formula>LEN(TRIM(E297))=0</formula>
    </cfRule>
  </conditionalFormatting>
  <conditionalFormatting sqref="E306">
    <cfRule type="containsBlanks" dxfId="60" priority="61">
      <formula>LEN(TRIM(E306))=0</formula>
    </cfRule>
  </conditionalFormatting>
  <conditionalFormatting sqref="E311">
    <cfRule type="containsBlanks" dxfId="59" priority="60">
      <formula>LEN(TRIM(E311))=0</formula>
    </cfRule>
  </conditionalFormatting>
  <conditionalFormatting sqref="E307:E310 E312:E315">
    <cfRule type="containsBlanks" dxfId="58" priority="59">
      <formula>LEN(TRIM(E307))=0</formula>
    </cfRule>
  </conditionalFormatting>
  <conditionalFormatting sqref="E316">
    <cfRule type="containsBlanks" dxfId="57" priority="58">
      <formula>LEN(TRIM(E316))=0</formula>
    </cfRule>
  </conditionalFormatting>
  <conditionalFormatting sqref="E321">
    <cfRule type="containsBlanks" dxfId="56" priority="57">
      <formula>LEN(TRIM(E321))=0</formula>
    </cfRule>
  </conditionalFormatting>
  <conditionalFormatting sqref="E317:E320 E322:E325">
    <cfRule type="containsBlanks" dxfId="55" priority="56">
      <formula>LEN(TRIM(E317))=0</formula>
    </cfRule>
  </conditionalFormatting>
  <conditionalFormatting sqref="E326">
    <cfRule type="containsBlanks" dxfId="54" priority="55">
      <formula>LEN(TRIM(E326))=0</formula>
    </cfRule>
  </conditionalFormatting>
  <conditionalFormatting sqref="E331">
    <cfRule type="containsBlanks" dxfId="53" priority="54">
      <formula>LEN(TRIM(E331))=0</formula>
    </cfRule>
  </conditionalFormatting>
  <conditionalFormatting sqref="E327:E330 E332:E335">
    <cfRule type="containsBlanks" dxfId="52" priority="53">
      <formula>LEN(TRIM(E327))=0</formula>
    </cfRule>
  </conditionalFormatting>
  <conditionalFormatting sqref="E336">
    <cfRule type="containsBlanks" dxfId="51" priority="52">
      <formula>LEN(TRIM(E336))=0</formula>
    </cfRule>
  </conditionalFormatting>
  <conditionalFormatting sqref="E341">
    <cfRule type="containsBlanks" dxfId="50" priority="51">
      <formula>LEN(TRIM(E341))=0</formula>
    </cfRule>
  </conditionalFormatting>
  <conditionalFormatting sqref="E337:E340 E342:E345">
    <cfRule type="containsBlanks" dxfId="49" priority="50">
      <formula>LEN(TRIM(E337))=0</formula>
    </cfRule>
  </conditionalFormatting>
  <conditionalFormatting sqref="E346">
    <cfRule type="containsBlanks" dxfId="48" priority="49">
      <formula>LEN(TRIM(E346))=0</formula>
    </cfRule>
  </conditionalFormatting>
  <conditionalFormatting sqref="E351">
    <cfRule type="containsBlanks" dxfId="47" priority="48">
      <formula>LEN(TRIM(E351))=0</formula>
    </cfRule>
  </conditionalFormatting>
  <conditionalFormatting sqref="E347:E350 E352:E355">
    <cfRule type="containsBlanks" dxfId="46" priority="47">
      <formula>LEN(TRIM(E347))=0</formula>
    </cfRule>
  </conditionalFormatting>
  <conditionalFormatting sqref="E356">
    <cfRule type="containsBlanks" dxfId="45" priority="46">
      <formula>LEN(TRIM(E356))=0</formula>
    </cfRule>
  </conditionalFormatting>
  <conditionalFormatting sqref="E361">
    <cfRule type="containsBlanks" dxfId="44" priority="45">
      <formula>LEN(TRIM(E361))=0</formula>
    </cfRule>
  </conditionalFormatting>
  <conditionalFormatting sqref="E357:E360 E362:E365">
    <cfRule type="containsBlanks" dxfId="43" priority="44">
      <formula>LEN(TRIM(E357))=0</formula>
    </cfRule>
  </conditionalFormatting>
  <conditionalFormatting sqref="E366">
    <cfRule type="containsBlanks" dxfId="42" priority="43">
      <formula>LEN(TRIM(E366))=0</formula>
    </cfRule>
  </conditionalFormatting>
  <conditionalFormatting sqref="E371">
    <cfRule type="containsBlanks" dxfId="41" priority="42">
      <formula>LEN(TRIM(E371))=0</formula>
    </cfRule>
  </conditionalFormatting>
  <conditionalFormatting sqref="E367:E370 E372:E375">
    <cfRule type="containsBlanks" dxfId="40" priority="41">
      <formula>LEN(TRIM(E367))=0</formula>
    </cfRule>
  </conditionalFormatting>
  <conditionalFormatting sqref="E376">
    <cfRule type="containsBlanks" dxfId="39" priority="40">
      <formula>LEN(TRIM(E376))=0</formula>
    </cfRule>
  </conditionalFormatting>
  <conditionalFormatting sqref="E381">
    <cfRule type="containsBlanks" dxfId="38" priority="39">
      <formula>LEN(TRIM(E381))=0</formula>
    </cfRule>
  </conditionalFormatting>
  <conditionalFormatting sqref="E377:E380 E382:E385">
    <cfRule type="containsBlanks" dxfId="37" priority="38">
      <formula>LEN(TRIM(E377))=0</formula>
    </cfRule>
  </conditionalFormatting>
  <conditionalFormatting sqref="E386">
    <cfRule type="containsBlanks" dxfId="36" priority="37">
      <formula>LEN(TRIM(E386))=0</formula>
    </cfRule>
  </conditionalFormatting>
  <conditionalFormatting sqref="E391">
    <cfRule type="containsBlanks" dxfId="35" priority="36">
      <formula>LEN(TRIM(E391))=0</formula>
    </cfRule>
  </conditionalFormatting>
  <conditionalFormatting sqref="E387:E390 E392:E395">
    <cfRule type="containsBlanks" dxfId="34" priority="35">
      <formula>LEN(TRIM(E387))=0</formula>
    </cfRule>
  </conditionalFormatting>
  <conditionalFormatting sqref="E396">
    <cfRule type="containsBlanks" dxfId="33" priority="34">
      <formula>LEN(TRIM(E396))=0</formula>
    </cfRule>
  </conditionalFormatting>
  <conditionalFormatting sqref="E401">
    <cfRule type="containsBlanks" dxfId="32" priority="33">
      <formula>LEN(TRIM(E401))=0</formula>
    </cfRule>
  </conditionalFormatting>
  <conditionalFormatting sqref="E397:E400 E402:E405">
    <cfRule type="containsBlanks" dxfId="31" priority="32">
      <formula>LEN(TRIM(E397))=0</formula>
    </cfRule>
  </conditionalFormatting>
  <conditionalFormatting sqref="E406">
    <cfRule type="containsBlanks" dxfId="30" priority="31">
      <formula>LEN(TRIM(E406))=0</formula>
    </cfRule>
  </conditionalFormatting>
  <conditionalFormatting sqref="E411">
    <cfRule type="containsBlanks" dxfId="29" priority="30">
      <formula>LEN(TRIM(E411))=0</formula>
    </cfRule>
  </conditionalFormatting>
  <conditionalFormatting sqref="E407:E410 E412:E415">
    <cfRule type="containsBlanks" dxfId="28" priority="29">
      <formula>LEN(TRIM(E407))=0</formula>
    </cfRule>
  </conditionalFormatting>
  <conditionalFormatting sqref="E416">
    <cfRule type="containsBlanks" dxfId="27" priority="28">
      <formula>LEN(TRIM(E416))=0</formula>
    </cfRule>
  </conditionalFormatting>
  <conditionalFormatting sqref="E421">
    <cfRule type="containsBlanks" dxfId="26" priority="27">
      <formula>LEN(TRIM(E421))=0</formula>
    </cfRule>
  </conditionalFormatting>
  <conditionalFormatting sqref="E417:E420 E422:E425">
    <cfRule type="containsBlanks" dxfId="25" priority="26">
      <formula>LEN(TRIM(E417))=0</formula>
    </cfRule>
  </conditionalFormatting>
  <conditionalFormatting sqref="E426">
    <cfRule type="containsBlanks" dxfId="24" priority="25">
      <formula>LEN(TRIM(E426))=0</formula>
    </cfRule>
  </conditionalFormatting>
  <conditionalFormatting sqref="E431">
    <cfRule type="containsBlanks" dxfId="23" priority="24">
      <formula>LEN(TRIM(E431))=0</formula>
    </cfRule>
  </conditionalFormatting>
  <conditionalFormatting sqref="E427:E430 E432:E435">
    <cfRule type="containsBlanks" dxfId="22" priority="23">
      <formula>LEN(TRIM(E427))=0</formula>
    </cfRule>
  </conditionalFormatting>
  <conditionalFormatting sqref="E436">
    <cfRule type="containsBlanks" dxfId="21" priority="22">
      <formula>LEN(TRIM(E436))=0</formula>
    </cfRule>
  </conditionalFormatting>
  <conditionalFormatting sqref="E441">
    <cfRule type="containsBlanks" dxfId="20" priority="21">
      <formula>LEN(TRIM(E441))=0</formula>
    </cfRule>
  </conditionalFormatting>
  <conditionalFormatting sqref="E437:E440 E442:E445">
    <cfRule type="containsBlanks" dxfId="19" priority="20">
      <formula>LEN(TRIM(E437))=0</formula>
    </cfRule>
  </conditionalFormatting>
  <conditionalFormatting sqref="E446">
    <cfRule type="containsBlanks" dxfId="18" priority="19">
      <formula>LEN(TRIM(E446))=0</formula>
    </cfRule>
  </conditionalFormatting>
  <conditionalFormatting sqref="E451">
    <cfRule type="containsBlanks" dxfId="17" priority="18">
      <formula>LEN(TRIM(E451))=0</formula>
    </cfRule>
  </conditionalFormatting>
  <conditionalFormatting sqref="E447:E450 E452:E455">
    <cfRule type="containsBlanks" dxfId="16" priority="17">
      <formula>LEN(TRIM(E447))=0</formula>
    </cfRule>
  </conditionalFormatting>
  <conditionalFormatting sqref="E456">
    <cfRule type="containsBlanks" dxfId="15" priority="16">
      <formula>LEN(TRIM(E456))=0</formula>
    </cfRule>
  </conditionalFormatting>
  <conditionalFormatting sqref="E461">
    <cfRule type="containsBlanks" dxfId="14" priority="15">
      <formula>LEN(TRIM(E461))=0</formula>
    </cfRule>
  </conditionalFormatting>
  <conditionalFormatting sqref="E457:E460 E462:E465">
    <cfRule type="containsBlanks" dxfId="13" priority="14">
      <formula>LEN(TRIM(E457))=0</formula>
    </cfRule>
  </conditionalFormatting>
  <conditionalFormatting sqref="E466">
    <cfRule type="containsBlanks" dxfId="12" priority="13">
      <formula>LEN(TRIM(E466))=0</formula>
    </cfRule>
  </conditionalFormatting>
  <conditionalFormatting sqref="E471">
    <cfRule type="containsBlanks" dxfId="11" priority="12">
      <formula>LEN(TRIM(E471))=0</formula>
    </cfRule>
  </conditionalFormatting>
  <conditionalFormatting sqref="E467:E470 E472:E475">
    <cfRule type="containsBlanks" dxfId="10" priority="11">
      <formula>LEN(TRIM(E467))=0</formula>
    </cfRule>
  </conditionalFormatting>
  <conditionalFormatting sqref="E476">
    <cfRule type="containsBlanks" dxfId="9" priority="10">
      <formula>LEN(TRIM(E476))=0</formula>
    </cfRule>
  </conditionalFormatting>
  <conditionalFormatting sqref="E481">
    <cfRule type="containsBlanks" dxfId="8" priority="9">
      <formula>LEN(TRIM(E481))=0</formula>
    </cfRule>
  </conditionalFormatting>
  <conditionalFormatting sqref="E477:E480 E482:E485">
    <cfRule type="containsBlanks" dxfId="7" priority="8">
      <formula>LEN(TRIM(E477))=0</formula>
    </cfRule>
  </conditionalFormatting>
  <conditionalFormatting sqref="E486">
    <cfRule type="containsBlanks" dxfId="6" priority="7">
      <formula>LEN(TRIM(E486))=0</formula>
    </cfRule>
  </conditionalFormatting>
  <conditionalFormatting sqref="E491">
    <cfRule type="containsBlanks" dxfId="5" priority="6">
      <formula>LEN(TRIM(E491))=0</formula>
    </cfRule>
  </conditionalFormatting>
  <conditionalFormatting sqref="E487:E490 E492:E495">
    <cfRule type="containsBlanks" dxfId="4" priority="5">
      <formula>LEN(TRIM(E487))=0</formula>
    </cfRule>
  </conditionalFormatting>
  <conditionalFormatting sqref="E496">
    <cfRule type="containsBlanks" dxfId="3" priority="4">
      <formula>LEN(TRIM(E496))=0</formula>
    </cfRule>
  </conditionalFormatting>
  <conditionalFormatting sqref="E501">
    <cfRule type="containsBlanks" dxfId="2" priority="3">
      <formula>LEN(TRIM(E501))=0</formula>
    </cfRule>
  </conditionalFormatting>
  <conditionalFormatting sqref="E497:E500 E502:E505">
    <cfRule type="containsBlanks" dxfId="1" priority="2">
      <formula>LEN(TRIM(E497))=0</formula>
    </cfRule>
  </conditionalFormatting>
  <conditionalFormatting sqref="F6:H30">
    <cfRule type="containsBlanks" dxfId="0" priority="1">
      <formula>LEN(TRIM(F6))=0</formula>
    </cfRule>
  </conditionalFormatting>
  <dataValidations count="5">
    <dataValidation type="list" allowBlank="1" showInputMessage="1" showErrorMessage="1" errorTitle="Entry Error" error="This cell is only to be filled if the competitor disqualified from the event." sqref="Z6:Z505">
      <formula1>"DQ"</formula1>
    </dataValidation>
    <dataValidation type="whole" allowBlank="1" showInputMessage="1" showErrorMessage="1" errorTitle="Entry Error" error="Entries must be between 0 and 99." sqref="H6:H505">
      <formula1>0</formula1>
      <formula2>99</formula2>
    </dataValidation>
    <dataValidation type="whole" allowBlank="1" showInputMessage="1" showErrorMessage="1" errorTitle="Entry Error" error="Entries must be between 0 and 59" sqref="G6:G505">
      <formula1>0</formula1>
      <formula2>59</formula2>
    </dataValidation>
    <dataValidation type="list" allowBlank="1" showInputMessage="1" showErrorMessage="1" errorTitle="Entry Error" error="Entries must be 0,1, or 999." sqref="F6:F505">
      <formula1>"0,1,999"</formula1>
    </dataValidation>
    <dataValidation type="list" allowBlank="1" showInputMessage="1" showErrorMessage="1" errorTitle="Entry Error" error="Entries must be 0 or 3." sqref="E6 E11 E16 E21 E26 E31 E36 E41 E46 E51 E56 E61 E71 E81 E86 E91 E96 E101 E106 E111 E116 E121 E486 E491 E126 E131 E136 E141 E146 E151 E156 E161 E166 E171 E176 E181 E186 E191 E196 E201 E206 E211 E216 E221 E226 E231 E236 E241 E246 E251 E256 E261 E266 E271 E276 E281 E286 E291 E296 E301 E306 E311 E316 E321 E326 E331 E336 E341 E346 E351 E356 E361 E366 E371 E376 E381 E386 E391 E396 E401 E406 E411 E416 E421 E426 E431 E436 E441 E446 E451 E456 E461 E466 E471 E476 E481 E66 E76 E496 E501">
      <formula1>"0,3"</formula1>
    </dataValidation>
  </dataValidations>
  <pageMargins left="0.7" right="0.7" top="0.75" bottom="0.75" header="0.3" footer="0.3"/>
  <pageSetup scale="72"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Entry Error" error="Please use the dropdown menu to select a competitor.">
          <x14:formula1>
            <xm:f>'Names And Totals'!$B$5:$B$104</xm:f>
          </x14:formula1>
          <xm:sqref>B6:B505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Names And Totals</vt:lpstr>
      <vt:lpstr>Aerial Rescue</vt:lpstr>
      <vt:lpstr>Belayed Speed Climb</vt:lpstr>
      <vt:lpstr>Secured Footlock</vt:lpstr>
      <vt:lpstr>Throwline</vt:lpstr>
      <vt:lpstr>Work Climb</vt:lpstr>
      <vt:lpstr>Preliminary Winners</vt:lpstr>
      <vt:lpstr>Masters</vt:lpstr>
      <vt:lpstr>Head to Head</vt:lpstr>
      <vt:lpstr>Scoreboard</vt:lpstr>
      <vt:lpstr>Sort</vt:lpstr>
      <vt:lpstr>Final Scores</vt:lpstr>
      <vt:lpstr>Sheet1</vt:lpstr>
      <vt:lpstr>'Aerial Rescue'!Print_Area</vt:lpstr>
      <vt:lpstr>ThrowlineWomen</vt:lpstr>
    </vt:vector>
  </TitlesOfParts>
  <Company>International Society of Arboriculture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Julius</dc:creator>
  <cp:lastModifiedBy>Alex Julius</cp:lastModifiedBy>
  <cp:lastPrinted>2016-03-20T21:25:00Z</cp:lastPrinted>
  <dcterms:created xsi:type="dcterms:W3CDTF">2015-07-26T15:01:36Z</dcterms:created>
  <dcterms:modified xsi:type="dcterms:W3CDTF">2016-09-13T17:53:53Z</dcterms:modified>
</cp:coreProperties>
</file>